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ДКУиУС\ОКУ\ЗАКРЫТАЯ\Раскрытия на сайте\12 Г\17.10.2024\"/>
    </mc:Choice>
  </mc:AlternateContent>
  <bookViews>
    <workbookView xWindow="120" yWindow="180" windowWidth="19020" windowHeight="9555"/>
  </bookViews>
  <sheets>
    <sheet name="стр.1_9" sheetId="4" r:id="rId1"/>
    <sheet name="Лист1" sheetId="17" state="hidden" r:id="rId2"/>
    <sheet name="стр.10_12" sheetId="5" r:id="rId3"/>
    <sheet name="расче тарифов" sheetId="6" state="hidden" r:id="rId4"/>
    <sheet name="Лист2" sheetId="7" state="hidden" r:id="rId5"/>
    <sheet name="модель" sheetId="9" state="hidden" r:id="rId6"/>
    <sheet name="тарифная модель" sheetId="10" state="hidden" r:id="rId7"/>
    <sheet name="Тарифы за 2023 год" sheetId="15" state="hidden" r:id="rId8"/>
    <sheet name="1.4" sheetId="13" state="hidden" r:id="rId9"/>
    <sheet name="1.5" sheetId="14" state="hidden" r:id="rId10"/>
    <sheet name="1.24" sheetId="11" state="hidden" r:id="rId11"/>
    <sheet name="1.25" sheetId="12"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s>
  <definedNames>
    <definedName name="\a">#REF!</definedName>
    <definedName name="\m">#REF!</definedName>
    <definedName name="\n">#REF!</definedName>
    <definedName name="\o">#REF!</definedName>
    <definedName name="_">'[1]5'!#REF!</definedName>
    <definedName name="____________________wrn2" hidden="1">{"glc1",#N/A,FALSE,"GLC";"glc2",#N/A,FALSE,"GLC";"glc3",#N/A,FALSE,"GLC";"glc4",#N/A,FALSE,"GLC";"glc5",#N/A,FALSE,"GLC"}</definedName>
    <definedName name="____________________wrn222" hidden="1">{"glc1",#N/A,FALSE,"GLC";"glc2",#N/A,FALSE,"GLC";"glc3",#N/A,FALSE,"GLC";"glc4",#N/A,FALSE,"GLC";"glc5",#N/A,FALSE,"GLC"}</definedName>
    <definedName name="___________________M8">#N/A</definedName>
    <definedName name="___________________M9">#N/A</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FY1">#N/A</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wrn2" hidden="1">{"glc1",#N/A,FALSE,"GLC";"glc2",#N/A,FALSE,"GLC";"glc3",#N/A,FALSE,"GLC";"glc4",#N/A,FALSE,"GLC";"glc5",#N/A,FALSE,"GLC"}</definedName>
    <definedName name="_______________wrn222" hidden="1">{"glc1",#N/A,FALSE,"GLC";"glc2",#N/A,FALSE,"GLC";"glc3",#N/A,FALSE,"GLC";"glc4",#N/A,FALSE,"GLC";"glc5",#N/A,FALSE,"GLC"}</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wrn2" hidden="1">{"glc1",#N/A,FALSE,"GLC";"glc2",#N/A,FALSE,"GLC";"glc3",#N/A,FALSE,"GLC";"glc4",#N/A,FALSE,"GLC";"glc5",#N/A,FALSE,"GLC"}</definedName>
    <definedName name="______________wrn222" hidden="1">{"glc1",#N/A,FALSE,"GLC";"glc2",#N/A,FALSE,"GLC";"glc3",#N/A,FALSE,"GLC";"glc4",#N/A,FALSE,"GLC";"glc5",#N/A,FALSE,"GLC"}</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wrn2" hidden="1">{"glc1",#N/A,FALSE,"GLC";"glc2",#N/A,FALSE,"GLC";"glc3",#N/A,FALSE,"GLC";"glc4",#N/A,FALSE,"GLC";"glc5",#N/A,FALSE,"GLC"}</definedName>
    <definedName name="_____________wrn222" hidden="1">{"glc1",#N/A,FALSE,"GLC";"glc2",#N/A,FALSE,"GLC";"glc3",#N/A,FALSE,"GLC";"glc4",#N/A,FALSE,"GLC";"glc5",#N/A,FALSE,"GLC"}</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wrn2" hidden="1">{"glc1",#N/A,FALSE,"GLC";"glc2",#N/A,FALSE,"GLC";"glc3",#N/A,FALSE,"GLC";"glc4",#N/A,FALSE,"GLC";"glc5",#N/A,FALSE,"GLC"}</definedName>
    <definedName name="____________wrn222" hidden="1">{"glc1",#N/A,FALSE,"GLC";"glc2",#N/A,FALSE,"GLC";"glc3",#N/A,FALSE,"GLC";"glc4",#N/A,FALSE,"GLC";"glc5",#N/A,FALSE,"GLC"}</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[2]!___________ew1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qq1">[3]!___________qq1</definedName>
    <definedName name="___________r">#N/A</definedName>
    <definedName name="___________rt1">[3]!___________rt1</definedName>
    <definedName name="___________wrn2" hidden="1">{"glc1",#N/A,FALSE,"GLC";"glc2",#N/A,FALSE,"GLC";"glc3",#N/A,FALSE,"GLC";"glc4",#N/A,FALSE,"GLC";"glc5",#N/A,FALSE,"GLC"}</definedName>
    <definedName name="___________wrn222" hidden="1">{"glc1",#N/A,FALSE,"GLC";"glc2",#N/A,FALSE,"GLC";"glc3",#N/A,FALSE,"GLC";"glc4",#N/A,FALSE,"GLC";"glc5",#N/A,FALSE,"GLC"}</definedName>
    <definedName name="___________ww1">[3]!___________ww1</definedName>
    <definedName name="___________www7">[3]!___________www7</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[2]!__________ew1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[4]FES!#REF!</definedName>
    <definedName name="__________SP10">[4]FES!#REF!</definedName>
    <definedName name="__________SP11">[4]FES!#REF!</definedName>
    <definedName name="__________SP12">[4]FES!#REF!</definedName>
    <definedName name="__________SP13">[4]FES!#REF!</definedName>
    <definedName name="__________SP14">[4]FES!#REF!</definedName>
    <definedName name="__________SP15">[4]FES!#REF!</definedName>
    <definedName name="__________SP16">[4]FES!#REF!</definedName>
    <definedName name="__________SP17">[4]FES!#REF!</definedName>
    <definedName name="__________SP18">[4]FES!#REF!</definedName>
    <definedName name="__________SP19">[4]FES!#REF!</definedName>
    <definedName name="__________SP2">[4]FES!#REF!</definedName>
    <definedName name="__________SP20">[4]FES!#REF!</definedName>
    <definedName name="__________SP3">[4]FES!#REF!</definedName>
    <definedName name="__________SP4">[4]FES!#REF!</definedName>
    <definedName name="__________SP5">[4]FES!#REF!</definedName>
    <definedName name="__________SP7">[4]FES!#REF!</definedName>
    <definedName name="__________SP8">[4]FES!#REF!</definedName>
    <definedName name="__________SP9">[4]FES!#REF!</definedName>
    <definedName name="__________wrn2" hidden="1">{"glc1",#N/A,FALSE,"GLC";"glc2",#N/A,FALSE,"GLC";"glc3",#N/A,FALSE,"GLC";"glc4",#N/A,FALSE,"GLC";"glc5",#N/A,FALSE,"GLC"}</definedName>
    <definedName name="__________wrn222" hidden="1">{"glc1",#N/A,FALSE,"GLC";"glc2",#N/A,FALSE,"GLC";"glc3",#N/A,FALSE,"GLC";"glc4",#N/A,FALSE,"GLC";"glc5",#N/A,FALSE,"GLC"}</definedName>
    <definedName name="__________wwww">#REF!</definedName>
    <definedName name="_________CEH00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[2]!_________ew1</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[5]FES!#REF!</definedName>
    <definedName name="_________SP10">[5]FES!#REF!</definedName>
    <definedName name="_________SP11">[5]FES!#REF!</definedName>
    <definedName name="_________SP12">[5]FES!#REF!</definedName>
    <definedName name="_________SP13">[5]FES!#REF!</definedName>
    <definedName name="_________SP14">[5]FES!#REF!</definedName>
    <definedName name="_________SP15">[5]FES!#REF!</definedName>
    <definedName name="_________SP16">[5]FES!#REF!</definedName>
    <definedName name="_________SP17">[5]FES!#REF!</definedName>
    <definedName name="_________SP18">[5]FES!#REF!</definedName>
    <definedName name="_________SP19">[5]FES!#REF!</definedName>
    <definedName name="_________SP2">[5]FES!#REF!</definedName>
    <definedName name="_________SP20">[5]FES!#REF!</definedName>
    <definedName name="_________SP3">[5]FES!#REF!</definedName>
    <definedName name="_________SP4">[5]FES!#REF!</definedName>
    <definedName name="_________SP5">[5]FES!#REF!</definedName>
    <definedName name="_________SP7">[5]FES!#REF!</definedName>
    <definedName name="_________SP8">[5]FES!#REF!</definedName>
    <definedName name="_________SP9">[5]FES!#REF!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_wrn2" hidden="1">{"glc1",#N/A,FALSE,"GLC";"glc2",#N/A,FALSE,"GLC";"glc3",#N/A,FALSE,"GLC";"glc4",#N/A,FALSE,"GLC";"glc5",#N/A,FALSE,"GLC"}</definedName>
    <definedName name="_________wrn222" hidden="1">{"glc1",#N/A,FALSE,"GLC";"glc2",#N/A,FALSE,"GLC";"glc3",#N/A,FALSE,"GLC";"glc4",#N/A,FALSE,"GLC";"glc5",#N/A,FALSE,"GLC"}</definedName>
    <definedName name="________CEH00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[2]!________ew1</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qq1">[3]!________qq1</definedName>
    <definedName name="________r">#N/A</definedName>
    <definedName name="________rt1">[3]!________rt1</definedName>
    <definedName name="________SP1">[5]FES!#REF!</definedName>
    <definedName name="________SP10">[5]FES!#REF!</definedName>
    <definedName name="________SP11">[5]FES!#REF!</definedName>
    <definedName name="________SP12">[5]FES!#REF!</definedName>
    <definedName name="________SP13">[5]FES!#REF!</definedName>
    <definedName name="________SP14">[5]FES!#REF!</definedName>
    <definedName name="________SP15">[5]FES!#REF!</definedName>
    <definedName name="________SP16">[5]FES!#REF!</definedName>
    <definedName name="________SP17">[5]FES!#REF!</definedName>
    <definedName name="________SP18">[5]FES!#REF!</definedName>
    <definedName name="________SP19">[5]FES!#REF!</definedName>
    <definedName name="________SP2">[5]FES!#REF!</definedName>
    <definedName name="________SP20">[5]FES!#REF!</definedName>
    <definedName name="________SP3">[5]FES!#REF!</definedName>
    <definedName name="________SP4">[5]FES!#REF!</definedName>
    <definedName name="________SP5">[5]FES!#REF!</definedName>
    <definedName name="________SP7">[5]FES!#REF!</definedName>
    <definedName name="________SP8">[5]FES!#REF!</definedName>
    <definedName name="________SP9">[5]FES!#REF!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_wrn2" hidden="1">{"glc1",#N/A,FALSE,"GLC";"glc2",#N/A,FALSE,"GLC";"glc3",#N/A,FALSE,"GLC";"glc4",#N/A,FALSE,"GLC";"glc5",#N/A,FALSE,"GLC"}</definedName>
    <definedName name="________wrn222" hidden="1">{"glc1",#N/A,FALSE,"GLC";"glc2",#N/A,FALSE,"GLC";"glc3",#N/A,FALSE,"GLC";"glc4",#N/A,FALSE,"GLC";"glc5",#N/A,FALSE,"GLC"}</definedName>
    <definedName name="________ww1">[3]!________ww1</definedName>
    <definedName name="________www7">[3]!________www7</definedName>
    <definedName name="_______CEH00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[2]!_______ew1</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[5]FES!#REF!</definedName>
    <definedName name="_______SP10">[5]FES!#REF!</definedName>
    <definedName name="_______SP11">[5]FES!#REF!</definedName>
    <definedName name="_______SP12">[5]FES!#REF!</definedName>
    <definedName name="_______SP13">[5]FES!#REF!</definedName>
    <definedName name="_______SP14">[5]FES!#REF!</definedName>
    <definedName name="_______SP15">[5]FES!#REF!</definedName>
    <definedName name="_______SP16">[5]FES!#REF!</definedName>
    <definedName name="_______SP17">[5]FES!#REF!</definedName>
    <definedName name="_______SP18">[5]FES!#REF!</definedName>
    <definedName name="_______SP19">[5]FES!#REF!</definedName>
    <definedName name="_______SP2">[5]FES!#REF!</definedName>
    <definedName name="_______SP20">[5]FES!#REF!</definedName>
    <definedName name="_______SP3">[5]FES!#REF!</definedName>
    <definedName name="_______SP4">[5]FES!#REF!</definedName>
    <definedName name="_______SP5">[5]FES!#REF!</definedName>
    <definedName name="_______SP7">[5]FES!#REF!</definedName>
    <definedName name="_______SP8">[5]FES!#REF!</definedName>
    <definedName name="_______SP9">[5]FES!#REF!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_wrn2" hidden="1">{"glc1",#N/A,FALSE,"GLC";"glc2",#N/A,FALSE,"GLC";"glc3",#N/A,FALSE,"GLC";"glc4",#N/A,FALSE,"GLC";"glc5",#N/A,FALSE,"GLC"}</definedName>
    <definedName name="_______wrn222" hidden="1">{"glc1",#N/A,FALSE,"GLC";"glc2",#N/A,FALSE,"GLC";"glc3",#N/A,FALSE,"GLC";"glc4",#N/A,FALSE,"GLC";"glc5",#N/A,FALSE,"GLC"}</definedName>
    <definedName name="______CEH009">#REF!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[2]!______ew1</definedName>
    <definedName name="______FY1">#N/A</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[3]!______qq1</definedName>
    <definedName name="______r">#N/A</definedName>
    <definedName name="______rt1">[3]!______rt1</definedName>
    <definedName name="______SP1">[5]FES!#REF!</definedName>
    <definedName name="______SP10">[5]FES!#REF!</definedName>
    <definedName name="______SP11">[5]FES!#REF!</definedName>
    <definedName name="______SP12">[5]FES!#REF!</definedName>
    <definedName name="______SP13">[5]FES!#REF!</definedName>
    <definedName name="______SP14">[5]FES!#REF!</definedName>
    <definedName name="______SP15">[5]FES!#REF!</definedName>
    <definedName name="______SP16">[5]FES!#REF!</definedName>
    <definedName name="______SP17">[5]FES!#REF!</definedName>
    <definedName name="______SP18">[5]FES!#REF!</definedName>
    <definedName name="______SP19">[5]FES!#REF!</definedName>
    <definedName name="______SP2">[5]FES!#REF!</definedName>
    <definedName name="______SP20">[5]FES!#REF!</definedName>
    <definedName name="______SP3">[5]FES!#REF!</definedName>
    <definedName name="______SP4">[5]FES!#REF!</definedName>
    <definedName name="______SP5">[5]FES!#REF!</definedName>
    <definedName name="______SP7">[5]FES!#REF!</definedName>
    <definedName name="______SP8">[5]FES!#REF!</definedName>
    <definedName name="______SP9">[5]FES!#REF!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_wrn2" hidden="1">{"glc1",#N/A,FALSE,"GLC";"glc2",#N/A,FALSE,"GLC";"glc3",#N/A,FALSE,"GLC";"glc4",#N/A,FALSE,"GLC";"glc5",#N/A,FALSE,"GLC"}</definedName>
    <definedName name="______wrn222" hidden="1">{"glc1",#N/A,FALSE,"GLC";"glc2",#N/A,FALSE,"GLC";"glc3",#N/A,FALSE,"GLC";"glc4",#N/A,FALSE,"GLC";"glc5",#N/A,FALSE,"GLC"}</definedName>
    <definedName name="______ww1">[3]!______ww1</definedName>
    <definedName name="______www7">[3]!______www7</definedName>
    <definedName name="_____CEH009">#REF!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[2]!_____ew1</definedName>
    <definedName name="_____FY1">#N/A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#N/A</definedName>
    <definedName name="_____r">#N/A</definedName>
    <definedName name="_____rt1">#N/A</definedName>
    <definedName name="_____SP1">[4]FES!#REF!</definedName>
    <definedName name="_____SP10">[4]FES!#REF!</definedName>
    <definedName name="_____SP11">[4]FES!#REF!</definedName>
    <definedName name="_____SP12">[4]FES!#REF!</definedName>
    <definedName name="_____SP13">[4]FES!#REF!</definedName>
    <definedName name="_____SP14">[4]FES!#REF!</definedName>
    <definedName name="_____SP15">[4]FES!#REF!</definedName>
    <definedName name="_____SP16">[4]FES!#REF!</definedName>
    <definedName name="_____SP17">[4]FES!#REF!</definedName>
    <definedName name="_____SP18">[4]FES!#REF!</definedName>
    <definedName name="_____SP19">[4]FES!#REF!</definedName>
    <definedName name="_____SP2">[4]FES!#REF!</definedName>
    <definedName name="_____SP20">[4]FES!#REF!</definedName>
    <definedName name="_____SP3">[4]FES!#REF!</definedName>
    <definedName name="_____SP4">[4]FES!#REF!</definedName>
    <definedName name="_____SP5">[4]FES!#REF!</definedName>
    <definedName name="_____SP7">[4]FES!#REF!</definedName>
    <definedName name="_____SP8">[4]FES!#REF!</definedName>
    <definedName name="_____SP9">[4]FES!#REF!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_wrn2" hidden="1">{"glc1",#N/A,FALSE,"GLC";"glc2",#N/A,FALSE,"GLC";"glc3",#N/A,FALSE,"GLC";"glc4",#N/A,FALSE,"GLC";"glc5",#N/A,FALSE,"GLC"}</definedName>
    <definedName name="_____wrn222" hidden="1">{"glc1",#N/A,FALSE,"GLC";"glc2",#N/A,FALSE,"GLC";"glc3",#N/A,FALSE,"GLC";"glc4",#N/A,FALSE,"GLC";"glc5",#N/A,FALSE,"GLC"}</definedName>
    <definedName name="_____ww1">#N/A</definedName>
    <definedName name="_____www7">#N/A</definedName>
    <definedName name="____a1" hidden="1">{"mgmt forecast",#N/A,FALSE,"Mgmt Forecast";"dcf table",#N/A,FALSE,"Mgmt Forecast";"sensitivity",#N/A,FALSE,"Mgmt Forecast";"table inputs",#N/A,FALSE,"Mgmt Forecast";"calculations",#N/A,FALSE,"Mgmt Forecast"}</definedName>
    <definedName name="____a2" hidden="1">{"mgmt forecast",#N/A,FALSE,"Mgmt Forecast";"dcf table",#N/A,FALSE,"Mgmt Forecast";"sensitivity",#N/A,FALSE,"Mgmt Forecast";"table inputs",#N/A,FALSE,"Mgmt Forecast";"calculations",#N/A,FALSE,"Mgmt Forecast"}</definedName>
    <definedName name="____CEH00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[2]!____dd1</definedName>
    <definedName name="____ew1">[2]!____ew1</definedName>
    <definedName name="____FY1">#N/A</definedName>
    <definedName name="____M8">#N/A</definedName>
    <definedName name="____M9">#N/A</definedName>
    <definedName name="____Num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r">#N/A</definedName>
    <definedName name="____rt1">#N/A</definedName>
    <definedName name="____SP1">[6]FES!#REF!</definedName>
    <definedName name="____SP10">[6]FES!#REF!</definedName>
    <definedName name="____SP11">[6]FES!#REF!</definedName>
    <definedName name="____SP12">[6]FES!#REF!</definedName>
    <definedName name="____SP13">[6]FES!#REF!</definedName>
    <definedName name="____SP14">[6]FES!#REF!</definedName>
    <definedName name="____SP15">[6]FES!#REF!</definedName>
    <definedName name="____SP16">[6]FES!#REF!</definedName>
    <definedName name="____SP17">[6]FES!#REF!</definedName>
    <definedName name="____SP18">[6]FES!#REF!</definedName>
    <definedName name="____SP19">[6]FES!#REF!</definedName>
    <definedName name="____SP2">[6]FES!#REF!</definedName>
    <definedName name="____SP20">[6]FES!#REF!</definedName>
    <definedName name="____SP3">[6]FES!#REF!</definedName>
    <definedName name="____SP4">[6]FES!#REF!</definedName>
    <definedName name="____SP5">[6]FES!#REF!</definedName>
    <definedName name="____SP7">[6]FES!#REF!</definedName>
    <definedName name="____SP8">[6]FES!#REF!</definedName>
    <definedName name="____SP9">[6]FES!#REF!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_wrn2" hidden="1">{"glc1",#N/A,FALSE,"GLC";"glc2",#N/A,FALSE,"GLC";"glc3",#N/A,FALSE,"GLC";"glc4",#N/A,FALSE,"GLC";"glc5",#N/A,FALSE,"GLC"}</definedName>
    <definedName name="____wrn222" hidden="1">{"glc1",#N/A,FALSE,"GLC";"glc2",#N/A,FALSE,"GLC";"glc3",#N/A,FALSE,"GLC";"glc4",#N/A,FALSE,"GLC";"glc5",#N/A,FALSE,"GLC"}</definedName>
    <definedName name="____ww1">#N/A</definedName>
    <definedName name="____www7">#N/A</definedName>
    <definedName name="___1______Excel_BuiltIn__FilterDatabase_19_1">#REF!</definedName>
    <definedName name="___11_Excel_BuiltIn__FilterDatabase_19_1">#REF!</definedName>
    <definedName name="___13_fil_21_1">"$#ССЫЛ!.$#ССЫЛ!$#ССЫЛ!"</definedName>
    <definedName name="___1Excel_BuiltIn__FilterDatabase_19_1">#REF!</definedName>
    <definedName name="___3_____Excel_BuiltIn__FilterDatabase_19_1">#REF!</definedName>
    <definedName name="___5____Excel_BuiltIn__FilterDatabase_19_1">#REF!</definedName>
    <definedName name="___7___Excel_BuiltIn__FilterDatabase_19_1">#REF!</definedName>
    <definedName name="___9__Excel_BuiltIn__FilterDatabase_19_1">#REF!</definedName>
    <definedName name="___a02">#REF!</definedName>
    <definedName name="___a1" hidden="1">{"mgmt forecast",#N/A,FALSE,"Mgmt Forecast";"dcf table",#N/A,FALSE,"Mgmt Forecast";"sensitivity",#N/A,FALSE,"Mgmt Forecast";"table inputs",#N/A,FALSE,"Mgmt Forecast";"calculations",#N/A,FALSE,"Mgmt Forecast"}</definedName>
    <definedName name="___A11" hidden="1">{#N/A,#N/A,FALSE,"Umsatz 99";#N/A,#N/A,FALSE,"ER 99 "}</definedName>
    <definedName name="___a2" hidden="1">{"mgmt forecast",#N/A,FALSE,"Mgmt Forecast";"dcf table",#N/A,FALSE,"Mgmt Forecast";"sensitivity",#N/A,FALSE,"Mgmt Forecast";"table inputs",#N/A,FALSE,"Mgmt Forecast";"calculations",#N/A,FALSE,"Mgmt Forecast"}</definedName>
    <definedName name="___Bud3">#REF!</definedName>
    <definedName name="___c" hidden="1">{"Fiesta Facer Page",#N/A,FALSE,"Q_C_S";"Fiesta Main Page",#N/A,FALSE,"V_L";"Fiesta 95BP Struct",#N/A,FALSE,"StructBP";"Fiesta Post 95BP Struct",#N/A,FALSE,"AdjStructBP"}</definedName>
    <definedName name="___CEH00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[2]!___dd1</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[7]!___dtk7</definedName>
    <definedName name="___ew1">[2]!___ew1</definedName>
    <definedName name="___FY1">#N/A</definedName>
    <definedName name="___G590150">#REF!</definedName>
    <definedName name="___gf2">#REF!</definedName>
    <definedName name="___HLN101">#REF!</definedName>
    <definedName name="___M8" localSheetId="7">#N/A</definedName>
    <definedName name="___M8">[0]!___M8</definedName>
    <definedName name="___M9" localSheetId="7">#N/A</definedName>
    <definedName name="___M9">[0]!___M9</definedName>
    <definedName name="___Num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q11" localSheetId="7">#N/A</definedName>
    <definedName name="___q11">[0]!___q11</definedName>
    <definedName name="___q15" localSheetId="7">#N/A</definedName>
    <definedName name="___q15">[0]!___q15</definedName>
    <definedName name="___q17" localSheetId="7">#N/A</definedName>
    <definedName name="___q17">[0]!___q17</definedName>
    <definedName name="___q2" localSheetId="7">#N/A</definedName>
    <definedName name="___q2">[0]!___q2</definedName>
    <definedName name="___q3" localSheetId="7">#N/A</definedName>
    <definedName name="___q3">[0]!___q3</definedName>
    <definedName name="___q4" localSheetId="7">#N/A</definedName>
    <definedName name="___q4">[0]!___q4</definedName>
    <definedName name="___q5" localSheetId="7">#N/A</definedName>
    <definedName name="___q5">[0]!___q5</definedName>
    <definedName name="___q6" localSheetId="7">#N/A</definedName>
    <definedName name="___q6">[0]!___q6</definedName>
    <definedName name="___q7" localSheetId="7">#N/A</definedName>
    <definedName name="___q7">[0]!___q7</definedName>
    <definedName name="___q8" localSheetId="7">#N/A</definedName>
    <definedName name="___q8">[0]!___q8</definedName>
    <definedName name="___q9" localSheetId="7">#N/A</definedName>
    <definedName name="___q9">[0]!___q9</definedName>
    <definedName name="___qq1">#N/A</definedName>
    <definedName name="___r">#N/A</definedName>
    <definedName name="___rt1">#N/A</definedName>
    <definedName name="___SP1" localSheetId="7">[8]FES!#REF!</definedName>
    <definedName name="___SP1">[9]FES!#REF!</definedName>
    <definedName name="___SP10" localSheetId="7">[8]FES!#REF!</definedName>
    <definedName name="___SP10">[9]FES!#REF!</definedName>
    <definedName name="___SP11" localSheetId="7">[8]FES!#REF!</definedName>
    <definedName name="___SP11">[9]FES!#REF!</definedName>
    <definedName name="___SP12" localSheetId="7">[8]FES!#REF!</definedName>
    <definedName name="___SP12">[9]FES!#REF!</definedName>
    <definedName name="___SP13" localSheetId="7">[8]FES!#REF!</definedName>
    <definedName name="___SP13">[9]FES!#REF!</definedName>
    <definedName name="___SP14" localSheetId="7">[8]FES!#REF!</definedName>
    <definedName name="___SP14">[9]FES!#REF!</definedName>
    <definedName name="___SP15" localSheetId="7">[8]FES!#REF!</definedName>
    <definedName name="___SP15">[9]FES!#REF!</definedName>
    <definedName name="___SP16" localSheetId="7">[8]FES!#REF!</definedName>
    <definedName name="___SP16">[9]FES!#REF!</definedName>
    <definedName name="___SP17" localSheetId="7">[8]FES!#REF!</definedName>
    <definedName name="___SP17">[9]FES!#REF!</definedName>
    <definedName name="___SP18" localSheetId="7">[8]FES!#REF!</definedName>
    <definedName name="___SP18">[9]FES!#REF!</definedName>
    <definedName name="___SP19" localSheetId="7">[8]FES!#REF!</definedName>
    <definedName name="___SP19">[9]FES!#REF!</definedName>
    <definedName name="___SP2" localSheetId="7">[8]FES!#REF!</definedName>
    <definedName name="___SP2">[9]FES!#REF!</definedName>
    <definedName name="___SP20" localSheetId="7">[8]FES!#REF!</definedName>
    <definedName name="___SP20">[9]FES!#REF!</definedName>
    <definedName name="___SP3" localSheetId="7">[8]FES!#REF!</definedName>
    <definedName name="___SP3">[9]FES!#REF!</definedName>
    <definedName name="___SP4" localSheetId="7">[8]FES!#REF!</definedName>
    <definedName name="___SP4">[9]FES!#REF!</definedName>
    <definedName name="___SP5" localSheetId="7">[8]FES!#REF!</definedName>
    <definedName name="___SP5">[9]FES!#REF!</definedName>
    <definedName name="___SP7" localSheetId="7">[8]FES!#REF!</definedName>
    <definedName name="___SP7">[9]FES!#REF!</definedName>
    <definedName name="___SP8" localSheetId="7">[8]FES!#REF!</definedName>
    <definedName name="___SP8">[9]FES!#REF!</definedName>
    <definedName name="___SP9" localSheetId="7">[8]FES!#REF!</definedName>
    <definedName name="___SP9">[9]FES!#REF!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_wrn2" hidden="1">{"glc1",#N/A,FALSE,"GLC";"glc2",#N/A,FALSE,"GLC";"glc3",#N/A,FALSE,"GLC";"glc4",#N/A,FALSE,"GLC";"glc5",#N/A,FALSE,"GLC"}</definedName>
    <definedName name="___wrn222" hidden="1">{"glc1",#N/A,FALSE,"GLC";"glc2",#N/A,FALSE,"GLC";"glc3",#N/A,FALSE,"GLC";"glc4",#N/A,FALSE,"GLC";"glc5",#N/A,FALSE,"GLC"}</definedName>
    <definedName name="___ww1">#N/A</definedName>
    <definedName name="___www7">#N/A</definedName>
    <definedName name="__1______Excel_BuiltIn__FilterDatabase_19_1">#REF!</definedName>
    <definedName name="__1_3">'[10]Смета2 проект. раб.'!$A$93:$N$96</definedName>
    <definedName name="__11_Excel_BuiltIn__FilterDatabase_19_1">#REF!</definedName>
    <definedName name="__123Graph_AGRAPH1" localSheetId="7" hidden="1">'[11]на 1 тут'!#REF!</definedName>
    <definedName name="__123Graph_AGRAPH1" hidden="1">'[12]на 1 тут'!#REF!</definedName>
    <definedName name="__123Graph_AGRAPH2" localSheetId="7" hidden="1">'[11]на 1 тут'!#REF!</definedName>
    <definedName name="__123Graph_AGRAPH2" hidden="1">'[12]на 1 тут'!#REF!</definedName>
    <definedName name="__123Graph_BGRAPH1" localSheetId="7" hidden="1">'[11]на 1 тут'!#REF!</definedName>
    <definedName name="__123Graph_BGRAPH1" hidden="1">'[12]на 1 тут'!#REF!</definedName>
    <definedName name="__123Graph_BGRAPH2" localSheetId="7" hidden="1">'[11]на 1 тут'!#REF!</definedName>
    <definedName name="__123Graph_BGRAPH2" hidden="1">'[12]на 1 тут'!#REF!</definedName>
    <definedName name="__123Graph_CGRAPH1" localSheetId="7" hidden="1">'[11]на 1 тут'!#REF!</definedName>
    <definedName name="__123Graph_CGRAPH1" hidden="1">'[12]на 1 тут'!#REF!</definedName>
    <definedName name="__123Graph_CGRAPH2" localSheetId="7" hidden="1">'[11]на 1 тут'!#REF!</definedName>
    <definedName name="__123Graph_CGRAPH2" hidden="1">'[12]на 1 тут'!#REF!</definedName>
    <definedName name="__123Graph_LBL_AGRAPH1" localSheetId="7" hidden="1">'[11]на 1 тут'!#REF!</definedName>
    <definedName name="__123Graph_LBL_AGRAPH1" hidden="1">'[12]на 1 тут'!#REF!</definedName>
    <definedName name="__123Graph_XGRAPH1" localSheetId="7" hidden="1">'[11]на 1 тут'!#REF!</definedName>
    <definedName name="__123Graph_XGRAPH1" hidden="1">'[12]на 1 тут'!#REF!</definedName>
    <definedName name="__123Graph_XGRAPH2" localSheetId="7" hidden="1">'[11]на 1 тут'!#REF!</definedName>
    <definedName name="__123Graph_XGRAPH2" hidden="1">'[12]на 1 тут'!#REF!</definedName>
    <definedName name="__13_fil_21_1">"$#ССЫЛ!.$#ССЫЛ!$#ССЫЛ!"</definedName>
    <definedName name="__14_Excel_BuiltIn__FilterDatabase_19_1">#REF!</definedName>
    <definedName name="__14Excel_BuiltIn__FilterDatabase_19_1">#REF!</definedName>
    <definedName name="__16_fil_21_1">"$#ССЫЛ!.$#ССЫЛ!$#ССЫЛ!"</definedName>
    <definedName name="__18Excel_BuiltIn__FilterDatabase_19_1">#REF!</definedName>
    <definedName name="__1Excel_BuiltIn__FilterDatabase_19_1">"$#ССЫЛ!.#ССЫЛ!$#ССЫЛ!"</definedName>
    <definedName name="__3_____Excel_BuiltIn__FilterDatabase_19_1">#REF!</definedName>
    <definedName name="__4_____Excel_BuiltIn__FilterDatabase_19_1">#REF!</definedName>
    <definedName name="__5____Excel_BuiltIn__FilterDatabase_19_1">#REF!</definedName>
    <definedName name="__7___Excel_BuiltIn__FilterDatabase_19_1">#REF!</definedName>
    <definedName name="__9___Excel_BuiltIn__FilterDatabase_19_1">#REF!</definedName>
    <definedName name="__9__Excel_BuiltIn__FilterDatabase_19_1">#REF!</definedName>
    <definedName name="__a02">#REF!</definedName>
    <definedName name="__a1" hidden="1">{"mgmt forecast",#N/A,FALSE,"Mgmt Forecast";"dcf table",#N/A,FALSE,"Mgmt Forecast";"sensitivity",#N/A,FALSE,"Mgmt Forecast";"table inputs",#N/A,FALSE,"Mgmt Forecast";"calculations",#N/A,FALSE,"Mgmt Forecast"}</definedName>
    <definedName name="__A11" hidden="1">{#N/A,#N/A,FALSE,"Umsatz 99";#N/A,#N/A,FALSE,"ER 99 "}</definedName>
    <definedName name="__a2" hidden="1">{"mgmt forecast",#N/A,FALSE,"Mgmt Forecast";"dcf table",#N/A,FALSE,"Mgmt Forecast";"sensitivity",#N/A,FALSE,"Mgmt Forecast";"table inputs",#N/A,FALSE,"Mgmt Forecast";"calculations",#N/A,FALSE,"Mgmt Forecast"}</definedName>
    <definedName name="__A65700">'[13]MTO REV.2(ARMOR)'!#REF!</definedName>
    <definedName name="__A65800">'[13]MTO REV.2(ARMOR)'!#REF!</definedName>
    <definedName name="__A66000">'[13]MTO REV.2(ARMOR)'!#REF!</definedName>
    <definedName name="__A67000">'[13]MTO REV.2(ARMOR)'!#REF!</definedName>
    <definedName name="__A68000">'[13]MTO REV.2(ARMOR)'!#REF!</definedName>
    <definedName name="__A70000">'[13]MTO REV.2(ARMOR)'!#REF!</definedName>
    <definedName name="__A75000">'[13]MTO REV.2(ARMOR)'!#REF!</definedName>
    <definedName name="__A85000">'[13]MTO REV.2(ARMOR)'!#REF!</definedName>
    <definedName name="__Bud3">#REF!</definedName>
    <definedName name="__c" hidden="1">{"Fiesta Facer Page",#N/A,FALSE,"Q_C_S";"Fiesta Main Page",#N/A,FALSE,"V_L";"Fiesta 95BP Struct",#N/A,FALSE,"StructBP";"Fiesta Post 95BP Struct",#N/A,FALSE,"AdjStructBP"}</definedName>
    <definedName name="__CEH009">#REF!</definedName>
    <definedName name="__CON1">#REF!</definedName>
    <definedName name="__CON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[2]!__dd1</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3">BlankMacro1</definedName>
    <definedName name="__dtk7">[7]!__dtk7</definedName>
    <definedName name="__ew1">#N/A</definedName>
    <definedName name="__fg1">#N/A</definedName>
    <definedName name="__FY1">#N/A</definedName>
    <definedName name="__G590150">#REF!</definedName>
    <definedName name="__gf2">#REF!</definedName>
    <definedName name="__HLN101">#REF!</definedName>
    <definedName name="__IntlFixup" hidden="1">TRUE</definedName>
    <definedName name="__k1">#N/A</definedName>
    <definedName name="__M8" localSheetId="7">#N/A</definedName>
    <definedName name="__M8">[0]!__M8</definedName>
    <definedName name="__M9" localSheetId="7">#N/A</definedName>
    <definedName name="__M9">[0]!__M9</definedName>
    <definedName name="__NET2">#REF!</definedName>
    <definedName name="__Num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PRN1">#REF!</definedName>
    <definedName name="__q11" localSheetId="7">#N/A</definedName>
    <definedName name="__q11">[0]!__q11</definedName>
    <definedName name="__q15" localSheetId="7">#N/A</definedName>
    <definedName name="__q15">[0]!__q15</definedName>
    <definedName name="__q17" localSheetId="7">#N/A</definedName>
    <definedName name="__q17">[0]!__q17</definedName>
    <definedName name="__q2" localSheetId="7">#N/A</definedName>
    <definedName name="__q2">[0]!__q2</definedName>
    <definedName name="__q3" localSheetId="7">#N/A</definedName>
    <definedName name="__q3">[0]!__q3</definedName>
    <definedName name="__q4" localSheetId="7">#N/A</definedName>
    <definedName name="__q4">[0]!__q4</definedName>
    <definedName name="__q5" localSheetId="7">#N/A</definedName>
    <definedName name="__q5">[0]!__q5</definedName>
    <definedName name="__q6" localSheetId="7">#N/A</definedName>
    <definedName name="__q6">[0]!__q6</definedName>
    <definedName name="__q7" localSheetId="7">#N/A</definedName>
    <definedName name="__q7">[0]!__q7</definedName>
    <definedName name="__q8" localSheetId="7">#N/A</definedName>
    <definedName name="__q8">[0]!__q8</definedName>
    <definedName name="__q9" localSheetId="7">#N/A</definedName>
    <definedName name="__q9">[0]!__q9</definedName>
    <definedName name="__qq1">#N/A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t1">#N/A</definedName>
    <definedName name="__SP1" localSheetId="7">[8]FES!#REF!</definedName>
    <definedName name="__SP1">[14]FES!#REF!</definedName>
    <definedName name="__SP10" localSheetId="7">[8]FES!#REF!</definedName>
    <definedName name="__SP10">[14]FES!#REF!</definedName>
    <definedName name="__SP11" localSheetId="7">[8]FES!#REF!</definedName>
    <definedName name="__SP11">[14]FES!#REF!</definedName>
    <definedName name="__SP12" localSheetId="7">[8]FES!#REF!</definedName>
    <definedName name="__SP12">[14]FES!#REF!</definedName>
    <definedName name="__SP13" localSheetId="7">[8]FES!#REF!</definedName>
    <definedName name="__SP13">[14]FES!#REF!</definedName>
    <definedName name="__SP14" localSheetId="7">[8]FES!#REF!</definedName>
    <definedName name="__SP14">[14]FES!#REF!</definedName>
    <definedName name="__SP15" localSheetId="7">[8]FES!#REF!</definedName>
    <definedName name="__SP15">[14]FES!#REF!</definedName>
    <definedName name="__SP16" localSheetId="7">[8]FES!#REF!</definedName>
    <definedName name="__SP16">[14]FES!#REF!</definedName>
    <definedName name="__SP17" localSheetId="7">[8]FES!#REF!</definedName>
    <definedName name="__SP17">[14]FES!#REF!</definedName>
    <definedName name="__SP18" localSheetId="7">[8]FES!#REF!</definedName>
    <definedName name="__SP18">[14]FES!#REF!</definedName>
    <definedName name="__SP19" localSheetId="7">[8]FES!#REF!</definedName>
    <definedName name="__SP19">[14]FES!#REF!</definedName>
    <definedName name="__SP2" localSheetId="7">[8]FES!#REF!</definedName>
    <definedName name="__SP2">[14]FES!#REF!</definedName>
    <definedName name="__SP20" localSheetId="7">[8]FES!#REF!</definedName>
    <definedName name="__SP20">[14]FES!#REF!</definedName>
    <definedName name="__SP3" localSheetId="7">[8]FES!#REF!</definedName>
    <definedName name="__SP3">[14]FES!#REF!</definedName>
    <definedName name="__SP4" localSheetId="7">[8]FES!#REF!</definedName>
    <definedName name="__SP4">[14]FES!#REF!</definedName>
    <definedName name="__SP5" localSheetId="7">[8]FES!#REF!</definedName>
    <definedName name="__SP5">[14]FES!#REF!</definedName>
    <definedName name="__SP7" localSheetId="7">[8]FES!#REF!</definedName>
    <definedName name="__SP7">[14]FES!#REF!</definedName>
    <definedName name="__SP8" localSheetId="7">[8]FES!#REF!</definedName>
    <definedName name="__SP8">[14]FES!#REF!</definedName>
    <definedName name="__SP9" localSheetId="7">[8]FES!#REF!</definedName>
    <definedName name="__SP9">[14]FES!#REF!</definedName>
    <definedName name="__TAB1">[15]HO_hrs!$A$1:$P$54</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_wrn2" hidden="1">{"glc1",#N/A,FALSE,"GLC";"glc2",#N/A,FALSE,"GLC";"glc3",#N/A,FALSE,"GLC";"glc4",#N/A,FALSE,"GLC";"glc5",#N/A,FALSE,"GLC"}</definedName>
    <definedName name="__wrn222" hidden="1">{"glc1",#N/A,FALSE,"GLC";"glc2",#N/A,FALSE,"GLC";"glc3",#N/A,FALSE,"GLC";"glc4",#N/A,FALSE,"GLC";"glc5",#N/A,FALSE,"GLC"}</definedName>
    <definedName name="__ww1">#N/A</definedName>
    <definedName name="__www7">#N/A</definedName>
    <definedName name="__xlnm.Criteria">"#REF!"</definedName>
    <definedName name="__xlnm.Database">"#REF!"</definedName>
    <definedName name="__xlnm.Extract">"#REF!"</definedName>
    <definedName name="__xlnm.Print_Area_1">#REF!</definedName>
    <definedName name="__xlnm.Print_Area_5">#REF!</definedName>
    <definedName name="__xlnm.Print_Titles">#REF!</definedName>
    <definedName name="_0_">#REF!</definedName>
    <definedName name="_01_ПО">#REF!</definedName>
    <definedName name="_02_ПО">#REF!</definedName>
    <definedName name="_027011">#REF!</definedName>
    <definedName name="_027012">#REF!</definedName>
    <definedName name="_028011">#REF!</definedName>
    <definedName name="_028012">#REF!</definedName>
    <definedName name="_03_ПО">#REF!</definedName>
    <definedName name="_04_ПО">#REF!</definedName>
    <definedName name="_05_ПО">#REF!</definedName>
    <definedName name="_06_ПО">#REF!</definedName>
    <definedName name="_07_ПО">#REF!</definedName>
    <definedName name="_08_ПО">#REF!</definedName>
    <definedName name="_09.09.2008">#REF!</definedName>
    <definedName name="_09_ПО">#REF!</definedName>
    <definedName name="_1">'[10]Смета2 проект. раб.'!#REF!</definedName>
    <definedName name="_1.1_">#REF!</definedName>
    <definedName name="_1.2_">#REF!</definedName>
    <definedName name="_1.3_">#REF!</definedName>
    <definedName name="_1_">#REF!</definedName>
    <definedName name="_1______Excel_BuiltIn__FilterDatabase_19_1">#REF!</definedName>
    <definedName name="_1_10">'[16]См-2 Шатурс сети  проект работы'!#REF!</definedName>
    <definedName name="_1_3">'[17]См-2 Шатурс сети  проект работы'!#REF!</definedName>
    <definedName name="_1_5">'[17]См-2 Шатурс сети  проект работы'!#REF!</definedName>
    <definedName name="_10__123Graph_XCHART_3" hidden="1">#REF!</definedName>
    <definedName name="_10__123Graph_XCHART_4" hidden="1">#REF!</definedName>
    <definedName name="_10_ПО">#REF!</definedName>
    <definedName name="_1000A01">#N/A</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1__123Graph_XCHART_4" hidden="1">#REF!</definedName>
    <definedName name="_11__Excel_BuiltIn__FilterDatabase_19_1">#REF!</definedName>
    <definedName name="_11_Excel_BuiltIn__FilterDatabase_19_1">#REF!</definedName>
    <definedName name="_11_ПО">#REF!</definedName>
    <definedName name="_12__Excel_BuiltIn__FilterDatabase_19_1">#REF!</definedName>
    <definedName name="_12_ПО">#REF!</definedName>
    <definedName name="_123" hidden="1">'[11]на 1 тут'!#REF!</definedName>
    <definedName name="_123Graph_LBL_AGRAPH1" hidden="1">'[18]на 1 тут'!#REF!</definedName>
    <definedName name="_124" hidden="1">'[18]на 1 тут'!#REF!</definedName>
    <definedName name="_13_fil_21_1">"$#ССЫЛ!.$#ССЫЛ!$#ССЫЛ!"</definedName>
    <definedName name="_13_ПО">#REF!</definedName>
    <definedName name="_133" hidden="1">'[11]на 1 тут'!#REF!</definedName>
    <definedName name="_14_Excel_BuiltIn__FilterDatabase_19_1">#REF!</definedName>
    <definedName name="_14_ПО">#REF!</definedName>
    <definedName name="_14Excel_BuiltIn__FilterDatabase_19_1">#REF!</definedName>
    <definedName name="_15_____Excel_BuiltIn__FilterDatabase_19_1">#REF!</definedName>
    <definedName name="_15_ПО">#REF!</definedName>
    <definedName name="_15Excel_BuiltIn__FilterDatabase_19_1">#REF!</definedName>
    <definedName name="_16_fil_21_1">"$#ССЫЛ!.$#ССЫЛ!$#ССЫЛ!"</definedName>
    <definedName name="_16_ПО">#REF!</definedName>
    <definedName name="_17_ПО">#REF!</definedName>
    <definedName name="_18_ПО">#REF!</definedName>
    <definedName name="_18Excel_BuiltIn__FilterDatabase_19_1">#REF!</definedName>
    <definedName name="_19_896">'[17]См-2 Шатурс сети  проект работы'!#REF!</definedName>
    <definedName name="_19_ПО">#REF!</definedName>
    <definedName name="_1Excel_BuiltIn__FilterDatabase_19_1">#REF!</definedName>
    <definedName name="_2">'[19]MAIN GATE HOUSE'!#REF!</definedName>
    <definedName name="_2.1_">#REF!</definedName>
    <definedName name="_2.2_">#REF!</definedName>
    <definedName name="_2_">#REF!</definedName>
    <definedName name="_2______Excel_BuiltIn__FilterDatabase_19_1">#REF!</definedName>
    <definedName name="_20_ПО">#REF!</definedName>
    <definedName name="_21_ПО">#REF!</definedName>
    <definedName name="_21Excel_BuiltIn__FilterDatabase_19_1">#REF!</definedName>
    <definedName name="_22_ПО">#REF!</definedName>
    <definedName name="_23_ПО">#REF!</definedName>
    <definedName name="_24____Excel_BuiltIn__FilterDatabase_19_1">#REF!</definedName>
    <definedName name="_24_ПО">#REF!</definedName>
    <definedName name="_25_ПО">#REF!</definedName>
    <definedName name="_25Excel_BuiltIn__FilterDatabase_19_1">#REF!</definedName>
    <definedName name="_26_ПО">#REF!</definedName>
    <definedName name="_27fil_21_1">"$#ССЫЛ!.$#ССЫЛ!$#ССЫЛ!"</definedName>
    <definedName name="_28Excel_BuiltIn__FilterDatabase_19_1">#REF!</definedName>
    <definedName name="_2Excel_BuiltIn__FilterDatabase_19_1">#REF!</definedName>
    <definedName name="_3">'[19]MAIN GATE HOUSE'!#REF!</definedName>
    <definedName name="_3.1_">#REF!</definedName>
    <definedName name="_3.2_">#REF!</definedName>
    <definedName name="_3_">#REF!</definedName>
    <definedName name="_3_____Excel_BuiltIn__FilterDatabase_19_1">#REF!</definedName>
    <definedName name="_300.0300.00">[20]справочник!$L$135</definedName>
    <definedName name="_300.0301.00">[20]справочник!$L$136</definedName>
    <definedName name="_300.0301.10">[20]справочник!$L$137</definedName>
    <definedName name="_300.0301.11">[20]справочник!$L$138</definedName>
    <definedName name="_300.0301.12">[20]справочник!$L$139</definedName>
    <definedName name="_300.0301.20">[20]справочник!$L$140</definedName>
    <definedName name="_300.0301.21">[20]справочник!$L$141</definedName>
    <definedName name="_300.0301.22">[20]справочник!$L$142</definedName>
    <definedName name="_300.0301.30">[20]справочник!$L$143</definedName>
    <definedName name="_300.0301.40">[20]справочник!$L$144</definedName>
    <definedName name="_300.0302.00">[20]справочник!$L$145</definedName>
    <definedName name="_300.0303.00">[20]справочник!$L$146</definedName>
    <definedName name="_300.0304.00">[20]справочник!$L$147</definedName>
    <definedName name="_300.0305.00">[20]справочник!$L$150</definedName>
    <definedName name="_31___Excel_BuiltIn__FilterDatabase_19_1">#REF!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[21]справочник!$L$7</definedName>
    <definedName name="_311.1102.01">#REF!</definedName>
    <definedName name="_311.1102.10">[21]справочник!$L$9</definedName>
    <definedName name="_311.1102.11">[21]справочник!$L$10</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[21]справочник!$L$15</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[21]справочник!$L$20</definedName>
    <definedName name="_311.1103.00">[21]справочник!$L$21</definedName>
    <definedName name="_311.1104.00">#REF!</definedName>
    <definedName name="_311.1104.10">[21]справочник!$L$23</definedName>
    <definedName name="_311.1104.20">[21]справочник!$L$24</definedName>
    <definedName name="_311.1105.00">[21]справочник!$L$25</definedName>
    <definedName name="_311.1106.00">[21]справочник!$L$26</definedName>
    <definedName name="_311.1107.00">[21]справочник!$L$27</definedName>
    <definedName name="_311.2100.00">#REF!</definedName>
    <definedName name="_311.2101.00">[21]справочник!$L$29</definedName>
    <definedName name="_311.2102.01">#REF!</definedName>
    <definedName name="_311.2102.10">[21]справочник!$L$31</definedName>
    <definedName name="_311.2102.11">[21]справочник!$L$32</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[21]справочник!$L$37</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[21]справочник!$L$42</definedName>
    <definedName name="_311.2103.00">[21]справочник!$L$43</definedName>
    <definedName name="_311.2104.00">#REF!</definedName>
    <definedName name="_311.2104.10">[21]справочник!$L$45</definedName>
    <definedName name="_311.2104.20">[21]справочник!$L$46</definedName>
    <definedName name="_311.2105.00">[21]справочник!$L$47</definedName>
    <definedName name="_311.2106.00">[21]справочник!$L$48</definedName>
    <definedName name="_311.2107.00">[21]справочник!$L$49</definedName>
    <definedName name="_312.0100.00">[21]справочник!$L$50</definedName>
    <definedName name="_312.1100.00">[21]справочник!$L$51</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[21]справочник!$L$59</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32Excel_BuiltIn__FilterDatabase_19_1">#REF!</definedName>
    <definedName name="_38__Excel_BuiltIn__FilterDatabase_19_1">#REF!</definedName>
    <definedName name="_388">'[10]Смета2 проект. раб.'!#REF!</definedName>
    <definedName name="_3Excel_BuiltIn__FilterDatabase_19_1">#REF!</definedName>
    <definedName name="_3fil_21_1">"$#ССЫЛ!.$#ССЫЛ!$#ССЫЛ!"</definedName>
    <definedName name="_4">'[19]MAIN GATE HOUSE'!#REF!</definedName>
    <definedName name="_4_____Excel_BuiltIn__FilterDatabase_19_1">#REF!</definedName>
    <definedName name="_47_Excel_BuiltIn__FilterDatabase_19_1">#REF!</definedName>
    <definedName name="_49_fil_21_1">"$#ССЫЛ!.$#ССЫЛ!$#ССЫЛ!"</definedName>
    <definedName name="_4Excel_BuiltIn__FilterDatabase_19_1">#REF!</definedName>
    <definedName name="_5____Excel_BuiltIn__FilterDatabase_19_1">#REF!</definedName>
    <definedName name="_57Excel_BuiltIn__FilterDatabase_19_1">#REF!</definedName>
    <definedName name="_5Excel_BuiltIn__FilterDatabase_19_1">#REF!</definedName>
    <definedName name="_5fil_21_1">"$#ССЫЛ!.$#ССЫЛ!$#ССЫЛ!"</definedName>
    <definedName name="_6">'[19]MAIN GATE HOUSE'!#REF!</definedName>
    <definedName name="_6____Excel_BuiltIn__FilterDatabase_19_1">#REF!</definedName>
    <definedName name="_6Excel_BuiltIn__FilterDatabase_19_1">#REF!</definedName>
    <definedName name="_6fil_21_1">"$#ССЫЛ!.$#ССЫЛ!$#ССЫЛ!"</definedName>
    <definedName name="_7">'[19]MAIN GATE HOUSE'!#REF!</definedName>
    <definedName name="_7____Excel_BuiltIn__FilterDatabase_19_1">#REF!</definedName>
    <definedName name="_7___Excel_BuiltIn__FilterDatabase_19_1">#REF!</definedName>
    <definedName name="_7fil_21_1">"$#ССЫЛ!.$#ССЫЛ!$#ССЫЛ!"</definedName>
    <definedName name="_8______Excel_BuiltIn__FilterDatabase_19_1">#REF!</definedName>
    <definedName name="_8__123Graph_ACHART_4" hidden="1">#REF!</definedName>
    <definedName name="_8Excel_BuiltIn__FilterDatabase_19_1">#REF!</definedName>
    <definedName name="_8fil_21_1">"$#ССЫЛ!.$#ССЫЛ!$#ССЫЛ!"</definedName>
    <definedName name="_9___Excel_BuiltIn__FilterDatabase_19_1">#REF!</definedName>
    <definedName name="_9__123Graph_ACHART_4" hidden="1">#REF!</definedName>
    <definedName name="_9__123Graph_XCHART_3" hidden="1">#REF!</definedName>
    <definedName name="_9__Excel_BuiltIn__FilterDatabase_19_1">#REF!</definedName>
    <definedName name="_a02">#REF!</definedName>
    <definedName name="_A11" hidden="1">{#N/A,#N/A,FALSE,"Umsatz 99";#N/A,#N/A,FALSE,"ER 99 "}</definedName>
    <definedName name="_A65700">'[13]MTO REV.2(ARMOR)'!#REF!</definedName>
    <definedName name="_A65800">'[13]MTO REV.2(ARMOR)'!#REF!</definedName>
    <definedName name="_A66000">'[13]MTO REV.2(ARMOR)'!#REF!</definedName>
    <definedName name="_A67000">'[13]MTO REV.2(ARMOR)'!#REF!</definedName>
    <definedName name="_A68000">'[13]MTO REV.2(ARMOR)'!#REF!</definedName>
    <definedName name="_A70000">'[13]MTO REV.2(ARMOR)'!#REF!</definedName>
    <definedName name="_A75000">'[13]MTO REV.2(ARMOR)'!#REF!</definedName>
    <definedName name="_A85000">'[13]MTO REV.2(ARMOR)'!#REF!</definedName>
    <definedName name="_bty6">[0]!_bty6</definedName>
    <definedName name="_Bud3">#REF!</definedName>
    <definedName name="_c" hidden="1">{"Fiesta Facer Page",#N/A,FALSE,"Q_C_S";"Fiesta Main Page",#N/A,FALSE,"V_L";"Fiesta 95BP Struct",#N/A,FALSE,"StructBP";"Fiesta Post 95BP Struct",#N/A,FALSE,"AdjStructBP"}</definedName>
    <definedName name="_CEH009">#REF!</definedName>
    <definedName name="_CON1">#REF!</definedName>
    <definedName name="_CON2">#REF!</definedName>
    <definedName name="_CST11">[22]MAIN!$106:$106</definedName>
    <definedName name="_CST12">[22]MAIN!$116:$116</definedName>
    <definedName name="_CST13">[22]MAIN!$126:$126</definedName>
    <definedName name="_CST14">[22]MAIN!$346:$346</definedName>
    <definedName name="_CST15">[22]MAIN!$1198:$1198</definedName>
    <definedName name="_CST21">[22]MAIN!$109:$109</definedName>
    <definedName name="_CST22">[22]MAIN!$119:$119</definedName>
    <definedName name="_CST23">[22]MAIN!$129:$129</definedName>
    <definedName name="_CST24">[22]MAIN!$349:$349</definedName>
    <definedName name="_CST25">[22]MAIN!$1200:$1200</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TE">#REF!</definedName>
    <definedName name="_dd1">#N/A</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[23]vec!#REF!</definedName>
    <definedName name="_def2000г">#REF!</definedName>
    <definedName name="_def2001г">#REF!</definedName>
    <definedName name="_def2002г">#REF!</definedName>
    <definedName name="_diap">#REF!</definedName>
    <definedName name="_dimlist">'[24]Служебный лист'!$B$13:$B$19</definedName>
    <definedName name="_DT3">BlankMacro1</definedName>
    <definedName name="_dtk7">[7]!_dtk7</definedName>
    <definedName name="_e">'[25]Таб1.1'!#REF!</definedName>
    <definedName name="_ew1" localSheetId="9">'1.5'!_ew1</definedName>
    <definedName name="_ew1">#N/A</definedName>
    <definedName name="_fg1" localSheetId="9">'1.5'!_fg1</definedName>
    <definedName name="_fg1">#N/A</definedName>
    <definedName name="_Fill" hidden="1">'[19]MAIN GATE HOUSE'!#REF!</definedName>
    <definedName name="_FIN">'[26]Служебный лист'!$F$13:$F$14</definedName>
    <definedName name="_ftn1_1">'[27]календарный план'!#REF!</definedName>
    <definedName name="_ftn1_2">#REF!</definedName>
    <definedName name="_ftn2_1">'[27]календарный план'!#REF!</definedName>
    <definedName name="_ftn2_2">#REF!</definedName>
    <definedName name="_ftnref1_1">'[27]календарный план'!#REF!</definedName>
    <definedName name="_ftnref1_2">#REF!</definedName>
    <definedName name="_ftnref2_1">'[27]календарный план'!#REF!</definedName>
    <definedName name="_ftnref2_2">#REF!</definedName>
    <definedName name="_FXA1">[22]MAIN!$261:$261</definedName>
    <definedName name="_FXA11">[22]MAIN!$1204:$1204</definedName>
    <definedName name="_FXA2">[22]MAIN!$280:$280</definedName>
    <definedName name="_FXA21">[22]MAIN!$1206:$1206</definedName>
    <definedName name="_FY1">#N/A</definedName>
    <definedName name="_g">'[25]Таб1.1'!#REF!</definedName>
    <definedName name="_G590150">#REF!</definedName>
    <definedName name="_gf2">#REF!</definedName>
    <definedName name="_gh1">[0]!_gh1</definedName>
    <definedName name="_GSRATES_1" hidden="1">"CT300001Latest          "</definedName>
    <definedName name="_GSRATES_COUNT" hidden="1">1</definedName>
    <definedName name="_GSRATESR_1" hidden="1">[28]Financials!#REF!</definedName>
    <definedName name="_h">'[25]Таб1.1'!#REF!</definedName>
    <definedName name="_HLN101">#REF!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2020">#REF!</definedName>
    <definedName name="_inf2030">#REF!</definedName>
    <definedName name="_infl.99">[23]vec!#REF!</definedName>
    <definedName name="_IPNAME">'[26]Служебный лист'!$F$22:$F$35</definedName>
    <definedName name="_IRR1">[22]MAIN!$D$1013</definedName>
    <definedName name="_k027011">#REF!</definedName>
    <definedName name="_k027012">#REF!</definedName>
    <definedName name="_k028011">#REF!</definedName>
    <definedName name="_k028012">#REF!</definedName>
    <definedName name="_k1" localSheetId="9">'1.5'!_k1</definedName>
    <definedName name="_k1">#N/A</definedName>
    <definedName name="_Key1" hidden="1">#REF!</definedName>
    <definedName name="_Key2" hidden="1">#REF!</definedName>
    <definedName name="_KRD1">[22]MAIN!$524:$524</definedName>
    <definedName name="_KRD2">[22]MAIN!$552:$552</definedName>
    <definedName name="_LIS1">[22]MAIN!$325:$325</definedName>
    <definedName name="_m027011">#REF!</definedName>
    <definedName name="_m027012">#REF!</definedName>
    <definedName name="_m028011">#REF!</definedName>
    <definedName name="_m028012">#REF!</definedName>
    <definedName name="_M8">#N/A</definedName>
    <definedName name="_M8_4">"'рт-передача'!_m8"</definedName>
    <definedName name="_M9">#N/A</definedName>
    <definedName name="_M9_4">"'рт-передача'!_m9"</definedName>
    <definedName name="_mm1">[29]ПРОГНОЗ_1!#REF!</definedName>
    <definedName name="_msoanchor_1">#REF!</definedName>
    <definedName name="_n027011">#REF!</definedName>
    <definedName name="_n027012">#REF!</definedName>
    <definedName name="_n028011">#REF!</definedName>
    <definedName name="_n028012">#REF!</definedName>
    <definedName name="_NET2">#REF!</definedName>
    <definedName name="_NPV1">[22]MAIN!$D$1004</definedName>
    <definedName name="_Num2">#REF!</definedName>
    <definedName name="_Num2_4">"#REF!"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der2" hidden="1">255</definedName>
    <definedName name="_ORG10">#REF!</definedName>
    <definedName name="_ORG11">#REF!</definedName>
    <definedName name="_ORG12">#REF!</definedName>
    <definedName name="_ORG13">#REF!</definedName>
    <definedName name="_ORG14">#REF!</definedName>
    <definedName name="_ORG15">#REF!</definedName>
    <definedName name="_PR11">[22]MAIN!$66:$66</definedName>
    <definedName name="_PR12">[22]MAIN!$76:$76</definedName>
    <definedName name="_PR13">[22]MAIN!$86:$86</definedName>
    <definedName name="_PR14">[22]MAIN!$1194:$1194</definedName>
    <definedName name="_PR21">[22]MAIN!$69:$69</definedName>
    <definedName name="_PR22">[22]MAIN!$79:$79</definedName>
    <definedName name="_PR23">[22]MAIN!$89:$89</definedName>
    <definedName name="_PR24">[22]MAIN!$1196:$1196</definedName>
    <definedName name="_PRN1">#REF!</definedName>
    <definedName name="_q11">#N/A</definedName>
    <definedName name="_q11_4">"'рт-передача'!_q11"</definedName>
    <definedName name="_q15">#N/A</definedName>
    <definedName name="_q15_4">"'рт-передача'!_q15"</definedName>
    <definedName name="_q17">#N/A</definedName>
    <definedName name="_q17_4">"'рт-передача'!_q17"</definedName>
    <definedName name="_q2">#N/A</definedName>
    <definedName name="_q2_4">"'рт-передача'!_q2"</definedName>
    <definedName name="_q3">#N/A</definedName>
    <definedName name="_q3_4">"'рт-передача'!_q3"</definedName>
    <definedName name="_q4">#N/A</definedName>
    <definedName name="_q4_4">"'рт-передача'!_q4"</definedName>
    <definedName name="_q5">#N/A</definedName>
    <definedName name="_q5_4">"'рт-передача'!_q5"</definedName>
    <definedName name="_q6">#N/A</definedName>
    <definedName name="_q6_4">"'рт-передача'!_q6"</definedName>
    <definedName name="_q7">#N/A</definedName>
    <definedName name="_q7_4">"'рт-передача'!_q7"</definedName>
    <definedName name="_q8">#N/A</definedName>
    <definedName name="_q8_4">"'рт-передача'!_q8"</definedName>
    <definedName name="_q9">#N/A</definedName>
    <definedName name="_q9_4">"'рт-передача'!_q9"</definedName>
    <definedName name="_qq1">#N/A</definedName>
    <definedName name="_r">#N/A</definedName>
    <definedName name="_RAB10">#REF!</definedName>
    <definedName name="_RAB11">#REF!</definedName>
    <definedName name="_RAB12">#REF!</definedName>
    <definedName name="_RAB13">#REF!</definedName>
    <definedName name="_RAB14">#REF!</definedName>
    <definedName name="_RAB15">#REF!</definedName>
    <definedName name="_RAZ1">#REF!</definedName>
    <definedName name="_RAZ2">#REF!</definedName>
    <definedName name="_RAZ3">#REF!</definedName>
    <definedName name="_Regression_Int" hidden="1">1</definedName>
    <definedName name="_rt1">#N/A</definedName>
    <definedName name="_SAL1">[22]MAIN!$151:$151</definedName>
    <definedName name="_SAL2">[22]MAIN!$161:$161</definedName>
    <definedName name="_SAL3">[22]MAIN!$171:$171</definedName>
    <definedName name="_SAL4">[22]MAIN!$181:$181</definedName>
    <definedName name="_SG10">[30]FES!#REF!</definedName>
    <definedName name="_Sort" hidden="1">#REF!</definedName>
    <definedName name="_SP1" localSheetId="7">[8]FES!#REF!</definedName>
    <definedName name="_SP1">[31]FES!#REF!</definedName>
    <definedName name="_SP10" localSheetId="7">[8]FES!#REF!</definedName>
    <definedName name="_SP10">[31]FES!#REF!</definedName>
    <definedName name="_SP11" localSheetId="7">[8]FES!#REF!</definedName>
    <definedName name="_SP11">[31]FES!#REF!</definedName>
    <definedName name="_SP12" localSheetId="7">[8]FES!#REF!</definedName>
    <definedName name="_SP12">[31]FES!#REF!</definedName>
    <definedName name="_SP13" localSheetId="7">[8]FES!#REF!</definedName>
    <definedName name="_SP13">[31]FES!#REF!</definedName>
    <definedName name="_SP14" localSheetId="7">[8]FES!#REF!</definedName>
    <definedName name="_SP14">[31]FES!#REF!</definedName>
    <definedName name="_SP15" localSheetId="7">[8]FES!#REF!</definedName>
    <definedName name="_SP15">[31]FES!#REF!</definedName>
    <definedName name="_SP16" localSheetId="7">[8]FES!#REF!</definedName>
    <definedName name="_SP16">[31]FES!#REF!</definedName>
    <definedName name="_SP17" localSheetId="7">[8]FES!#REF!</definedName>
    <definedName name="_SP17">[31]FES!#REF!</definedName>
    <definedName name="_SP18" localSheetId="7">[8]FES!#REF!</definedName>
    <definedName name="_SP18">[31]FES!#REF!</definedName>
    <definedName name="_SP19" localSheetId="7">[8]FES!#REF!</definedName>
    <definedName name="_SP19">[31]FES!#REF!</definedName>
    <definedName name="_SP2" localSheetId="7">[8]FES!#REF!</definedName>
    <definedName name="_SP2">[31]FES!#REF!</definedName>
    <definedName name="_SP20" localSheetId="7">[8]FES!#REF!</definedName>
    <definedName name="_SP20">[31]FES!#REF!</definedName>
    <definedName name="_SP3" localSheetId="7">[8]FES!#REF!</definedName>
    <definedName name="_SP3">[31]FES!#REF!</definedName>
    <definedName name="_SP4" localSheetId="7">[8]FES!#REF!</definedName>
    <definedName name="_SP4">[31]FES!#REF!</definedName>
    <definedName name="_SP5" localSheetId="7">[8]FES!#REF!</definedName>
    <definedName name="_SP5">[31]FES!#REF!</definedName>
    <definedName name="_SP7" localSheetId="7">[8]FES!#REF!</definedName>
    <definedName name="_SP7">[31]FES!#REF!</definedName>
    <definedName name="_SP8" localSheetId="7">[8]FES!#REF!</definedName>
    <definedName name="_SP8">[31]FES!#REF!</definedName>
    <definedName name="_SP9" localSheetId="7">[8]FES!#REF!</definedName>
    <definedName name="_SP9">[31]FES!#REF!</definedName>
    <definedName name="_TAB1">[15]HO_hrs!$A$1:$P$54</definedName>
    <definedName name="_tab10">[22]MAIN!$A$241:$AL$299</definedName>
    <definedName name="_tab11">[22]MAIN!$A$301:$AL$337</definedName>
    <definedName name="_tab12">[22]MAIN!$A$339:$AL$401</definedName>
    <definedName name="_tab13">[22]MAIN!$A$403:$AL$437</definedName>
    <definedName name="_tab14">[22]MAIN!$A$439:$AL$481</definedName>
    <definedName name="_tab15">[22]MAIN!$A$483:$AL$528</definedName>
    <definedName name="_tab16">[22]MAIN!$A$530:$AL$556</definedName>
    <definedName name="_tab17">[22]MAIN!$A$558:$AL$588</definedName>
    <definedName name="_tab18">[22]MAIN!$A$590:$AL$701</definedName>
    <definedName name="_tab19">[22]MAIN!$A$703:$AL$727</definedName>
    <definedName name="_tab2">[22]MAIN!$A$62:$AL$70</definedName>
    <definedName name="_tab20">[22]MAIN!$A$729:$AL$774</definedName>
    <definedName name="_tab21">[22]MAIN!$A$776:$AL$807</definedName>
    <definedName name="_tab22">[22]MAIN!$A$809:$AL$822</definedName>
    <definedName name="_tab23">[22]MAIN!$A$824:$AL$847</definedName>
    <definedName name="_tab24">[22]MAIN!$A$849:$AL$878</definedName>
    <definedName name="_tab25">[22]MAIN!$A$880:$AK$929</definedName>
    <definedName name="_tab26">[22]MAIN!$A$932:$AK$956</definedName>
    <definedName name="_tab27">[22]MAIN!$A$958:$AL$1027</definedName>
    <definedName name="_tab28">[22]MAIN!$A$1029:$AL$1088</definedName>
    <definedName name="_tab29">[22]MAIN!$A$1090:$AL$1139</definedName>
    <definedName name="_tab3">#REF!</definedName>
    <definedName name="_tab30">[22]MAIN!$A$1141:$AL$1184</definedName>
    <definedName name="_tab31">[22]MAIN!$A$1186:$AK$1206</definedName>
    <definedName name="_tab4">#REF!</definedName>
    <definedName name="_tab5">#REF!</definedName>
    <definedName name="_tab6">[22]MAIN!$A$112:$AL$120</definedName>
    <definedName name="_tab7">[22]MAIN!$A$122:$AL$140</definedName>
    <definedName name="_tab8">[22]MAIN!$A$142:$AL$190</definedName>
    <definedName name="_tab9">[22]MAIN!$A$192:$AL$239</definedName>
    <definedName name="_TXS1">[22]MAIN!$647:$647</definedName>
    <definedName name="_TXS11">[22]MAIN!$1105:$1105</definedName>
    <definedName name="_TXS2">[22]MAIN!$680:$680</definedName>
    <definedName name="_TXS21">[22]MAIN!$1111:$1111</definedName>
    <definedName name="_unom">#REF!</definedName>
    <definedName name="_VC1">[22]MAIN!$F$1249:$AL$1249</definedName>
    <definedName name="_VC2">[22]MAIN!$F$1250:$AL$1250</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w2">#REF!,[0]!P1_SCOPE_F1_PRT,[0]!P2_SCOPE_F1_PRT,[0]!P3_SCOPE_F1_PRT,[0]!P4_SCOPE_F1_PRT</definedName>
    <definedName name="_wrn2" hidden="1">{"glc1",#N/A,FALSE,"GLC";"glc2",#N/A,FALSE,"GLC";"glc3",#N/A,FALSE,"GLC";"glc4",#N/A,FALSE,"GLC";"glc5",#N/A,FALSE,"GLC"}</definedName>
    <definedName name="_wrn222" hidden="1">{"glc1",#N/A,FALSE,"GLC";"glc2",#N/A,FALSE,"GLC";"glc3",#N/A,FALSE,"GLC";"glc4",#N/A,FALSE,"GLC";"glc5",#N/A,FALSE,"GLC"}</definedName>
    <definedName name="_ww1">#N/A</definedName>
    <definedName name="_www7">#N/A</definedName>
    <definedName name="_yesno">#REF!</definedName>
    <definedName name="_жд">'[32]14'!$F$30</definedName>
    <definedName name="_Лист_">'[13]MTO REV.2(ARMOR)'!#REF!</definedName>
    <definedName name="_с">'[25]Таб1.1'!#REF!</definedName>
    <definedName name="_Ф2_">#REF!</definedName>
    <definedName name="_Ф3_">#REF!</definedName>
    <definedName name="_xlnm._FilterDatabase" hidden="1">#REF!</definedName>
    <definedName name="÷ĺňâĺđňűé">#REF!</definedName>
    <definedName name="a" localSheetId="7">#REF!</definedName>
    <definedName name="a">'[33]Исходные данные'!#REF!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 hidden="1">{#N/A,#N/A,FALSE,"Aging Summary";#N/A,#N/A,FALSE,"Ratio Analysis";#N/A,#N/A,FALSE,"Test 120 Day Accts";#N/A,#N/A,FALSE,"Tickmarks"}</definedName>
    <definedName name="aaa" hidden="1">{#N/A,#N/A,FALSE,"Aging Summary";#N/A,#N/A,FALSE,"Ratio Analysis";#N/A,#N/A,FALSE,"Test 120 Day Accts";#N/A,#N/A,FALSE,"Tickmarks"}</definedName>
    <definedName name="AAA_DOCTOPS" hidden="1">"AAA_SET"</definedName>
    <definedName name="AAA_duser" hidden="1">"OFF"</definedName>
    <definedName name="aaa0" hidden="1">{#N/A,#N/A,FALSE,"Aging Summary";#N/A,#N/A,FALSE,"Ratio Analysis";#N/A,#N/A,FALSE,"Test 120 Day Accts";#N/A,#N/A,FALSE,"Tickmarks"}</definedName>
    <definedName name="aaaaaaaa">#N/A</definedName>
    <definedName name="AAAAAAAAAAAAA" hidden="1">{"glc1",#N/A,FALSE,"GLC";"glc2",#N/A,FALSE,"GLC";"glc3",#N/A,FALSE,"GLC";"glc4",#N/A,FALSE,"GLC";"glc5",#N/A,FALSE,"GLC"}</definedName>
    <definedName name="AAAAAAAAAAAAAAAA" hidden="1">{"glc1",#N/A,FALSE,"GLC";"glc2",#N/A,FALSE,"GLC";"glc3",#N/A,FALSE,"GLC";"glc4",#N/A,FALSE,"GLC";"glc5",#N/A,FALSE,"GLC"}</definedName>
    <definedName name="aaaaaaaaaaaaaaaaaaa">#N/A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d">#REF!</definedName>
    <definedName name="ab">#REF!</definedName>
    <definedName name="abb">'[34]合成単価作成・-BLDG'!#REF!</definedName>
    <definedName name="abc" hidden="1">{#N/A,#N/A,FALSE,"Aging Summary";#N/A,#N/A,FALSE,"Ratio Analysis";#N/A,#N/A,FALSE,"Test 120 Day Accts";#N/A,#N/A,FALSE,"Tickmarks"}</definedName>
    <definedName name="abcd">'[34]合成単価作成・-BLDG'!#REF!</definedName>
    <definedName name="abcde">'[34]合成単価作成・-BLDG'!#REF!</definedName>
    <definedName name="ABCVAL_04">[35]Curves!$B$4:$J$15</definedName>
    <definedName name="ABCVAL_07">[35]Curves!$B$58:$J$69</definedName>
    <definedName name="ABCVAL_09">[35]Curves!$E$112:$L$123</definedName>
    <definedName name="ABCVAL_11">[35]Curves!$B$166:$J$177</definedName>
    <definedName name="AccessDatabase" hidden="1">"C:\My Documents\vlad\Var_2\can270398v2t05.mdb"</definedName>
    <definedName name="AD">#N/A</definedName>
    <definedName name="ADVICE">[35]Note!$C$65</definedName>
    <definedName name="AES">#REF!</definedName>
    <definedName name="AES_4">"#REF!"</definedName>
    <definedName name="Agr_temp" hidden="1">{"Supporting Schedules",#N/A,FALSE,"Results"}</definedName>
    <definedName name="Agr_temp_1" hidden="1">{"Supporting Schedules",#N/A,FALSE,"Results"}</definedName>
    <definedName name="ahaha">[36]共機計算!$B$2:$Z$56</definedName>
    <definedName name="ahahahaha">[37]共機J!$J$64:$IV$7599</definedName>
    <definedName name="aho">#REF!</definedName>
    <definedName name="àî" localSheetId="7">#N/A</definedName>
    <definedName name="àî">#N/A</definedName>
    <definedName name="àî_4">"'рт-передача'!àî"</definedName>
    <definedName name="AIRC">[35]Heads!$B$47:$W$49</definedName>
    <definedName name="All_Item">#REF!</definedName>
    <definedName name="ALL_ORG">#REF!</definedName>
    <definedName name="ALL_ORG_5">"#REF!"</definedName>
    <definedName name="ALL_SET">#REF!</definedName>
    <definedName name="ALPIN">#N/A</definedName>
    <definedName name="ALPJYOU">#N/A</definedName>
    <definedName name="ALPTOI">#N/A</definedName>
    <definedName name="alumina_mt">#REF!</definedName>
    <definedName name="alumina_price">#REF!</definedName>
    <definedName name="AMP">'[19]MAIN GATE HOUSE'!#REF!</definedName>
    <definedName name="AN">#N/A</definedName>
    <definedName name="âňîđîé">#REF!</definedName>
    <definedName name="anscount" hidden="1">1</definedName>
    <definedName name="AOE">#REF!</definedName>
    <definedName name="AOE_4">"#REF!"</definedName>
    <definedName name="APR">#REF!</definedName>
    <definedName name="APR_4">"#REF!"</definedName>
    <definedName name="arm">'[38]Спр. классов АРМов'!$B$2:$B$7</definedName>
    <definedName name="as">#N/A</definedName>
    <definedName name="AS2DocOpenMode" hidden="1">"AS2DocumentEdit"</definedName>
    <definedName name="AS2HasNoAutoHeaderFooter" hidden="1">" "</definedName>
    <definedName name="asasfddddddddddddddddd">#N/A</definedName>
    <definedName name="asd">#REF!</definedName>
    <definedName name="asdf" hidden="1">#REF!</definedName>
    <definedName name="asdfasdf" hidden="1">#REF!</definedName>
    <definedName name="asdzxcasd">#REF!</definedName>
    <definedName name="AUG" hidden="1">'[19]MAIN GATE HOUSE'!#REF!</definedName>
    <definedName name="AUG_4">"#REF!"</definedName>
    <definedName name="ayan">#N/A</definedName>
    <definedName name="b" hidden="1">{#N/A,#N/A,FALSE,"Aging Summary";#N/A,#N/A,FALSE,"Ratio Analysis";#N/A,#N/A,FALSE,"Test 120 Day Accts";#N/A,#N/A,FALSE,"Tickmarks"}</definedName>
    <definedName name="b1_">#REF!</definedName>
    <definedName name="b1_2">#REF!</definedName>
    <definedName name="b2_">#REF!</definedName>
    <definedName name="b3_">#REF!</definedName>
    <definedName name="b4_">#REF!</definedName>
    <definedName name="B490_02" localSheetId="7">'[39]УФ-61'!#REF!</definedName>
    <definedName name="B490_02">'[40]УФ-61'!#REF!</definedName>
    <definedName name="b5_">#REF!</definedName>
    <definedName name="Balance">#REF!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nk_fee">[41]Set!$D$17</definedName>
    <definedName name="BASE">[35]Dbase!$B$35</definedName>
    <definedName name="Base_OptClick">[2]!Base_OptClick</definedName>
    <definedName name="baseChemicalVolumes">#REF!</definedName>
    <definedName name="BazPotrEEList">[42]Лист!$A$90</definedName>
    <definedName name="bb">#N/A</definedName>
    <definedName name="bbb" hidden="1">{#N/A,#N/A,FALSE,"Aging Summary";#N/A,#N/A,FALSE,"Ratio Analysis";#N/A,#N/A,FALSE,"Test 120 Day Accts";#N/A,#N/A,FALSE,"Tickmarks"}</definedName>
    <definedName name="bbbbbbbbbbbbbbb">[2]!bbbbbbbbbbbbbbb</definedName>
    <definedName name="bbbbbbnhnmh">#N/A</definedName>
    <definedName name="BBC">#REF!</definedName>
    <definedName name="Beg_date">[41]Свод!$C$18</definedName>
    <definedName name="bfd" hidden="1">{#N/A,#N/A,TRUE,"Лист1";#N/A,#N/A,TRUE,"Лист2";#N/A,#N/A,TRUE,"Лист3"}</definedName>
    <definedName name="bfgd">#N/A</definedName>
    <definedName name="bgfcdfs">#N/A</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ggf">#N/A</definedName>
    <definedName name="bhgggggggggggggggg">#N/A</definedName>
    <definedName name="bhjghff">#N/A</definedName>
    <definedName name="BLPH1" hidden="1">[43]GLC_ratios_Jun!$D$15</definedName>
    <definedName name="BLPH2" hidden="1">[43]GLC_ratios_Jun!$Z$15</definedName>
    <definedName name="bmjjhbvfgf">#N/A</definedName>
    <definedName name="bn" hidden="1">{#N/A,#N/A,TRUE,"Лист1";#N/A,#N/A,TRUE,"Лист2";#N/A,#N/A,TRUE,"Лист3"}</definedName>
    <definedName name="bnbbnvbcvbcvx">#N/A</definedName>
    <definedName name="bnghfh">#N/A</definedName>
    <definedName name="bnvbnvbnbnbnbnbn">#REF!</definedName>
    <definedName name="BOIL">[35]Heads!$B$15:$W$17</definedName>
    <definedName name="BoilList">[42]Лист!$A$270</definedName>
    <definedName name="BoilQnt">[42]Лист!$B$271</definedName>
    <definedName name="BOQ">#REF!</definedName>
    <definedName name="BossProviderVariable?_104eda32_28c7_43c6_8e4b_2b62a679cf70" hidden="1">"25_01_2006"</definedName>
    <definedName name="BossProviderVariable?_3177f4c6_1c7d_4596_9f85_da7c55dd6bad" hidden="1">"25_01_2006"</definedName>
    <definedName name="BossProviderVariable?_49a6c9a0_d49f_4240_a835_3078b9522e6b" hidden="1">"25_01_2006"</definedName>
    <definedName name="BossProviderVariable?_4ae5b679_6f77_4795_b15a_8aff008322cf" hidden="1">"25_01_2006"</definedName>
    <definedName name="BossProviderVariable?_75728e1d_1bbb_446f_8130_a5ad0b7a8433" hidden="1">"25_01_2006"</definedName>
    <definedName name="BossProviderVariable?_835877fc_a144_4ef6_a263_6a4f386d6b0b" hidden="1">"25_01_2006"</definedName>
    <definedName name="BossProviderVariable?_8989b078_733a_457d_ac57_7386b54afbc5" hidden="1">"25_01_2006"</definedName>
    <definedName name="BossProviderVariable?_a1e29466_35c4_484b_b558_7681a886a3e4" hidden="1">"25_01_2006"</definedName>
    <definedName name="BossProviderVariable?_bb611779_6317_4fc8_a02b_b45dfbbccf2f" hidden="1">"25_01_2006"</definedName>
    <definedName name="BossProviderVariable?_bfc1de5a_a392_40db_b404_3f72344c4fca" hidden="1">"25_01_2006"</definedName>
    <definedName name="BossProviderVariable?_e4a42622_2797_4f39_a7ab_b3955ba586d0" hidden="1">"25_01_2006"</definedName>
    <definedName name="BossProviderVariable?_f063a96a_77db_4441_9959_2e2d8599754c" hidden="1">"25_01_2006"</definedName>
    <definedName name="BOTMHR01">#REF!</definedName>
    <definedName name="BREWMHR01">#REF!</definedName>
    <definedName name="BREWMHRLE">#REF!</definedName>
    <definedName name="BREWVOL01">#REF!</definedName>
    <definedName name="BREWVOLLE">#REF!</definedName>
    <definedName name="bridgeValues">#REF!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[0]!btytu</definedName>
    <definedName name="btyty">[0]!btyty</definedName>
    <definedName name="bu7u">[0]!bu7u</definedName>
    <definedName name="Budget_ID">#REF!</definedName>
    <definedName name="BudPotrEE">[42]Параметры!$B$9</definedName>
    <definedName name="BudPotrEEList">[42]Лист!$A$120</definedName>
    <definedName name="BudPotrTE">[42]Лист!$B$311</definedName>
    <definedName name="BudPotrTEList">[42]Лист!$A$310</definedName>
    <definedName name="Bust">#REF!</definedName>
    <definedName name="Button_1">"НоваяОборотка_Лист1_Таблица"</definedName>
    <definedName name="Button_67">"X2001_PROJECT_N_1_DailySch_List"</definedName>
    <definedName name="BuzPotrEE">[42]Параметры!$B$8</definedName>
    <definedName name="bv">#N/A</definedName>
    <definedName name="bvbvffffffffffff" hidden="1">{#N/A,#N/A,TRUE,"Лист1";#N/A,#N/A,TRUE,"Лист2";#N/A,#N/A,TRUE,"Лист3"}</definedName>
    <definedName name="BVCISUMMARY">#REF!</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[0]!bytb</definedName>
    <definedName name="bytu">[0]!bytu</definedName>
    <definedName name="byurt">[0]!byurt</definedName>
    <definedName name="C_">'[19]MAIN GATE HOUSE'!#REF!</definedName>
    <definedName name="c_dateswitch">#REF!</definedName>
    <definedName name="c_pageswitch">#REF!</definedName>
    <definedName name="c_pathswitch">#REF!</definedName>
    <definedName name="c_proj_switch">#REF!</definedName>
    <definedName name="c_SSBswitch">#REF!</definedName>
    <definedName name="C_STAT">[44]TEHSHEET!#REF!</definedName>
    <definedName name="C_STAT_4">#N/A</definedName>
    <definedName name="CABLE2">'[45]MTO REV.0'!$A$1:$Q$570</definedName>
    <definedName name="CAMBIO_1">[35]Note!$H$50</definedName>
    <definedName name="CAMBIO_2">[35]Note!$H$52</definedName>
    <definedName name="CAPEX">#REF!</definedName>
    <definedName name="capex_eur">#REF!</definedName>
    <definedName name="capex_excl">#REF!</definedName>
    <definedName name="capex_na">#REF!</definedName>
    <definedName name="capex_rheox">#REF!</definedName>
    <definedName name="CapExIncrement">#REF!</definedName>
    <definedName name="CapexYear">#REF!</definedName>
    <definedName name="Car">{0.1;0;0.382758620689655;0;0;0;0.258620689655172;0;0.258620689655172}</definedName>
    <definedName name="CaseList">#REF!</definedName>
    <definedName name="cash">[22]MAIN!$F$876:$AL$876</definedName>
    <definedName name="cash1">[22]MAIN!$F$1251:$AJ$1251</definedName>
    <definedName name="cash2">[22]MAIN!$F$1252:$AJ$1252</definedName>
    <definedName name="cashforeign">[22]MAIN!$F$845:$AL$845</definedName>
    <definedName name="cashlocal">[22]MAIN!$F$805:$AL$805</definedName>
    <definedName name="CASKMHR01">#REF!</definedName>
    <definedName name="CASKMHRLE">#REF!</definedName>
    <definedName name="CASKVOL01">#REF!</definedName>
    <definedName name="CASKVOLLE">#REF!</definedName>
    <definedName name="Category_All">#REF!</definedName>
    <definedName name="CATIN">#N/A</definedName>
    <definedName name="CATJYOU">#N/A</definedName>
    <definedName name="CATREC">#N/A</definedName>
    <definedName name="CATSYU">#N/A</definedName>
    <definedName name="CATV">#REF!</definedName>
    <definedName name="cawef">[46]!cawef</definedName>
    <definedName name="cb">BlankMacro1</definedName>
    <definedName name="CB_CURR">[35]Note!$C$82</definedName>
    <definedName name="CB_EXCH">[35]Note!$C$83</definedName>
    <definedName name="CB_INPUT_1">[35]Dbase!$AZ$4:$AZ$7</definedName>
    <definedName name="CB_INPUT_2">[35]Note!$C$86:$C$88</definedName>
    <definedName name="CB_LINK_1">[35]Dbase!$BB$3</definedName>
    <definedName name="CB_LINK_2">[35]Note!$C$81</definedName>
    <definedName name="cc33cc33c">#REF!</definedName>
    <definedName name="ccccc" hidden="1">{"10yp key data",#N/A,FALSE,"Market Data"}</definedName>
    <definedName name="ccccccccccccccccc">[0]!ccccccccccccccccc</definedName>
    <definedName name="ccffffffffffffffffffff">#N/A</definedName>
    <definedName name="CCOM">[35]Heads!$B$63:$W$65</definedName>
    <definedName name="cd">#N/A</definedName>
    <definedName name="cd_4">"'рт-передача'!cd"</definedName>
    <definedName name="cdsdddddddddddddddd">#N/A</definedName>
    <definedName name="cdsesssssssssssssssss">#N/A</definedName>
    <definedName name="cecewsc">[46]!cecewsc</definedName>
    <definedName name="cf" hidden="1">{#N/A,#N/A,FALSE,"Aging Summary";#N/A,#N/A,FALSE,"Ratio Analysis";#N/A,#N/A,FALSE,"Test 120 Day Accts";#N/A,#N/A,FALSE,"Tickmarks"}</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#N/A</definedName>
    <definedName name="cfdddddddddddddddddd">#N/A</definedName>
    <definedName name="cfgdffffffffffffff">#N/A</definedName>
    <definedName name="cfghhhhhhhhhhhhhhhhh">#N/A</definedName>
    <definedName name="CFT_09">[35]Tables!$B$24:$Q$25</definedName>
    <definedName name="cgf">[7]!cgf</definedName>
    <definedName name="cgfghf">[7]!cgfghf</definedName>
    <definedName name="Change_List11">#REF!</definedName>
    <definedName name="ChangeValues_1">#REF!</definedName>
    <definedName name="ChartCaptions">#REF!</definedName>
    <definedName name="ChartingArea">#REF!,#REF!</definedName>
    <definedName name="ChartingLabels">#REF!</definedName>
    <definedName name="check_List14_a">#REF!</definedName>
    <definedName name="check_List14_b">#REF!</definedName>
    <definedName name="CheckBC_List01">#REF!</definedName>
    <definedName name="CheckBC_List08">#REF!</definedName>
    <definedName name="CheckBC_List10_1">#REF!</definedName>
    <definedName name="CheckBC_List10_2">#REF!</definedName>
    <definedName name="CheckBC_List10_3">#REF!</definedName>
    <definedName name="CheckBC_List11">#REF!</definedName>
    <definedName name="CheckBC_List13_1_1">#REF!</definedName>
    <definedName name="CheckBC_List13_1_2">#REF!</definedName>
    <definedName name="CheckBC_List13_2_1">#REF!</definedName>
    <definedName name="CheckBC_List13_2_2">#REF!</definedName>
    <definedName name="CheckBC_List13_4_1">#REF!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Range_1">#REF!</definedName>
    <definedName name="CheckRange_2">#REF!</definedName>
    <definedName name="CheckRange_3">#REF!</definedName>
    <definedName name="CheckRange_3_1">#REF!</definedName>
    <definedName name="CheckSumRange_1">#REF!</definedName>
    <definedName name="CheckSumRange_2">#REF!</definedName>
    <definedName name="CheckSumRange_3">#REF!</definedName>
    <definedName name="CheckSumRange_4">#REF!</definedName>
    <definedName name="CheckSumRange_5">#REF!</definedName>
    <definedName name="CheckSumRange_6">#REF!</definedName>
    <definedName name="CheckValue_List02">#REF!</definedName>
    <definedName name="ChemSys">#REF!</definedName>
    <definedName name="chiyoko">#REF!</definedName>
    <definedName name="CHOK">#REF!</definedName>
    <definedName name="CIQWBGuid" hidden="1">"5dc43c30-3d43-426a-88b5-7d3d7a83668b"</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[42]Лист!$B$12</definedName>
    <definedName name="COD_CLS">'[35]Page 2'!$BL$13:$BL$57</definedName>
    <definedName name="COD_SEL">'[35]Page 2'!$BL$12</definedName>
    <definedName name="COD_TOT">'[35]Page 2'!$BL$59</definedName>
    <definedName name="Code">[47]Списки!$A$3</definedName>
    <definedName name="CODE3">#REF!</definedName>
    <definedName name="CoGS">#REF!</definedName>
    <definedName name="COL_7S">[35]Dbase!$AI$5</definedName>
    <definedName name="COL_7T">[35]Dbase!$AI$6</definedName>
    <definedName name="com" localSheetId="7">#N/A</definedName>
    <definedName name="com">#N/A</definedName>
    <definedName name="com_4">"'рт-передача'!com"</definedName>
    <definedName name="Comm">BlankMacro1</definedName>
    <definedName name="COMMON">#REF!</definedName>
    <definedName name="Comp_Names">INDIRECT("Списки!$B$3:$B$"&amp;ROW([47]Списки!$B$19)-1)</definedName>
    <definedName name="ComparableAnalysis">#REF!</definedName>
    <definedName name="CompOt" localSheetId="10">'1.24'!CompOt</definedName>
    <definedName name="CompOt" localSheetId="9">'1.5'!CompOt</definedName>
    <definedName name="CompOt" localSheetId="7">#N/A</definedName>
    <definedName name="CompOt">'1.24'!CompOt</definedName>
    <definedName name="CompOt_4">"'рт-передача'!compot"</definedName>
    <definedName name="compOT1" localSheetId="9">'1.5'!compOT1</definedName>
    <definedName name="compOT1">#N/A</definedName>
    <definedName name="CompOt2">#N/A</definedName>
    <definedName name="CompOt2_4">"'рт-передача'!compot2"</definedName>
    <definedName name="CompPas2">#N/A</definedName>
    <definedName name="CompRas" localSheetId="10">'1.24'!CompRas</definedName>
    <definedName name="CompRas" localSheetId="9">'1.5'!CompRas</definedName>
    <definedName name="CompRas" localSheetId="7">#N/A</definedName>
    <definedName name="CompRas">'1.24'!CompRas</definedName>
    <definedName name="CompRas_4">"'рт-передача'!compras"</definedName>
    <definedName name="CompRas1" localSheetId="9">'1.5'!CompRas1</definedName>
    <definedName name="CompRas1">#N/A</definedName>
    <definedName name="CON_EQP_COS">#REF!</definedName>
    <definedName name="CON_EQP_COST">#REF!</definedName>
    <definedName name="Cons_temp" hidden="1">{"Supporting Schedules",#N/A,FALSE,"Results"}</definedName>
    <definedName name="CONST_EQ">#REF!</definedName>
    <definedName name="Contents">#REF!</definedName>
    <definedName name="Contents_4">"#REF!"</definedName>
    <definedName name="Continue">#REF!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OL">[35]Heads!$B$27:$W$29</definedName>
    <definedName name="COPY_DIAP">#REF!</definedName>
    <definedName name="COPY_DIAP_5">"#REF!"</definedName>
    <definedName name="COST1">[22]MAIN!$105:$106</definedName>
    <definedName name="COST2">[22]MAIN!$108:$109</definedName>
    <definedName name="CostSavings">#REF!</definedName>
    <definedName name="COUNT">[48]TEHSHEET!$L$3:$L$12</definedName>
    <definedName name="count_ue_column">#REF!</definedName>
    <definedName name="countries">{0.1;0;0.382758620689655;0;0;0;0.258620689655172;0;0.258620689655172}</definedName>
    <definedName name="Country">#REF!</definedName>
    <definedName name="COVER">#REF!</definedName>
    <definedName name="cpaex_excl">#REF!</definedName>
    <definedName name="CPUM">[35]Heads!$B$55:$W$57</definedName>
    <definedName name="CRITINST">#REF!</definedName>
    <definedName name="CRITPURC">#REF!</definedName>
    <definedName name="CS_01">'[35]Page 2'!$BL$13</definedName>
    <definedName name="CS_02">'[35]Page 2'!$BL$14</definedName>
    <definedName name="CS_03">'[35]Page 2'!$BL$15</definedName>
    <definedName name="CS_04">'[35]Page 2'!$BL$16</definedName>
    <definedName name="CS_05">'[35]Page 2'!$BL$17</definedName>
    <definedName name="CS_06">'[35]Page 2'!$BL$18</definedName>
    <definedName name="CS_07">'[35]Page 2'!$BL$19</definedName>
    <definedName name="CS_08">'[35]Page 2'!$BL$20</definedName>
    <definedName name="CS_09">'[35]Page 2'!$BL$21</definedName>
    <definedName name="CS_10">#REF!</definedName>
    <definedName name="CS_100">#REF!</definedName>
    <definedName name="CS_10S">#REF!</definedName>
    <definedName name="CS_11">'[35]Page 2'!$BL$23</definedName>
    <definedName name="CS_12">'[35]Page 2'!$BL$24</definedName>
    <definedName name="CS_120">#REF!</definedName>
    <definedName name="CS_13">'[35]Page 2'!$BL$25</definedName>
    <definedName name="CS_14">'[35]Page 2'!$BL$26</definedName>
    <definedName name="CS_140">#REF!</definedName>
    <definedName name="CS_15">'[35]Page 2'!$BL$27</definedName>
    <definedName name="CS_16">'[35]Page 2'!$BL$28</definedName>
    <definedName name="CS_160">#REF!</definedName>
    <definedName name="CS_17">'[35]Page 2'!$BL$29</definedName>
    <definedName name="CS_18">'[35]Page 2'!$BL$30</definedName>
    <definedName name="CS_19">'[35]Page 2'!$BL$31</definedName>
    <definedName name="CS_20">#REF!</definedName>
    <definedName name="CS_21">'[35]Page 2'!$BL$33</definedName>
    <definedName name="CS_22">'[35]Page 2'!$BL$34</definedName>
    <definedName name="CS_23">'[35]Page 2'!$BL$35</definedName>
    <definedName name="CS_24">'[35]Page 2'!$BL$36</definedName>
    <definedName name="CS_25">'[35]Page 2'!$BL$37</definedName>
    <definedName name="CS_26">'[35]Page 2'!$BL$38</definedName>
    <definedName name="CS_27">'[35]Page 2'!$BL$39</definedName>
    <definedName name="CS_28">'[35]Page 2'!$BL$40</definedName>
    <definedName name="CS_29">'[35]Page 2'!$BL$41</definedName>
    <definedName name="CS_30">#REF!</definedName>
    <definedName name="CS_31">'[35]Page 2'!$BL$43</definedName>
    <definedName name="CS_32">'[35]Page 2'!$BL$44</definedName>
    <definedName name="CS_33">'[35]Page 2'!$BL$45</definedName>
    <definedName name="CS_34">'[35]Page 2'!$BL$46</definedName>
    <definedName name="CS_35">'[35]Page 2'!$BL$47</definedName>
    <definedName name="CS_36">'[35]Page 2'!$BL$48</definedName>
    <definedName name="CS_37">'[35]Page 2'!$BL$49</definedName>
    <definedName name="CS_38">'[35]Page 2'!$BL$50</definedName>
    <definedName name="CS_39">'[35]Page 2'!$BL$51</definedName>
    <definedName name="CS_40">#REF!</definedName>
    <definedName name="CS_40S">#REF!</definedName>
    <definedName name="CS_41">'[35]Page 2'!$BL$53</definedName>
    <definedName name="CS_42">'[35]Page 2'!$BL$54</definedName>
    <definedName name="CS_43">'[35]Page 2'!$BL$55</definedName>
    <definedName name="CS_44">'[35]Page 2'!$BL$56</definedName>
    <definedName name="CS_45">'[35]Page 2'!$BL$57</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dddddddddddddd">#N/A</definedName>
    <definedName name="ct">#N/A</definedName>
    <definedName name="ct_4">"'рт-передача'!ct"</definedName>
    <definedName name="cur_assets">[22]MAIN!$F$899:$AK$899</definedName>
    <definedName name="CUR_Foreign">'[49]Доходы от эл. и теплоэнергии'!$B$15</definedName>
    <definedName name="cur_liab">[22]MAIN!$F$923:$AK$923</definedName>
    <definedName name="CUR_VER" localSheetId="7">[50]Заголовок!$B$21</definedName>
    <definedName name="CUR_VER">[51]Заголовок!$B$21</definedName>
    <definedName name="currency">[41]Set!$A$12:$A$14</definedName>
    <definedName name="Current">#REF!</definedName>
    <definedName name="currentChemicalVolumes">#REF!</definedName>
    <definedName name="CurrentSO">#REF!</definedName>
    <definedName name="currentValue">#REF!</definedName>
    <definedName name="CurrentYear">#REF!</definedName>
    <definedName name="curs">[52]I!$C$2</definedName>
    <definedName name="CURVA">[35]Tables!$C$32</definedName>
    <definedName name="Cut">#REF!</definedName>
    <definedName name="cv">#N/A</definedName>
    <definedName name="cvb">#N/A</definedName>
    <definedName name="cvbcvnb">#N/A</definedName>
    <definedName name="cvbnm">#REF!</definedName>
    <definedName name="cvbnnb">#N/A</definedName>
    <definedName name="cvbvvnbvnm">#N/A</definedName>
    <definedName name="cvce">[46]!cvce</definedName>
    <definedName name="cvdddddddddddddddd">#N/A</definedName>
    <definedName name="cvtnf">#REF!</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d" hidden="1">{#N/A,#N/A,FALSE,"Aging Summary";#N/A,#N/A,FALSE,"Ratio Analysis";#N/A,#N/A,FALSE,"Test 120 Day Accts";#N/A,#N/A,FALSE,"Tickmarks"}</definedName>
    <definedName name="ď" localSheetId="7">#N/A</definedName>
    <definedName name="ď">#N/A</definedName>
    <definedName name="ď_4">"'рт-передача'!ď"</definedName>
    <definedName name="D_7101A_B">#REF!</definedName>
    <definedName name="d_r">#REF!</definedName>
    <definedName name="DaNet">[53]TEHSHEET!#REF!</definedName>
    <definedName name="DATA">#REF!</definedName>
    <definedName name="data_">[22]MAIN!$F$18</definedName>
    <definedName name="DATA_4">"#REF!"</definedName>
    <definedName name="DATA_S1">#REF!</definedName>
    <definedName name="DATA5">#N/A</definedName>
    <definedName name="DATA9">#N/A</definedName>
    <definedName name="DataFilter">[54]!DataFilter</definedName>
    <definedName name="DataSort">[54]!DataSort</definedName>
    <definedName name="DATE">#REF!</definedName>
    <definedName name="DATE_4">"#REF!"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[46]!dcded</definedName>
    <definedName name="DCF">#REF!</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d" hidden="1">{"Valuation_Common",#N/A,FALSE,"Valuation"}</definedName>
    <definedName name="ďď" localSheetId="7">#N/A</definedName>
    <definedName name="ďď">#N/A</definedName>
    <definedName name="đđ" localSheetId="7">#N/A</definedName>
    <definedName name="đđ">#N/A</definedName>
    <definedName name="ďď_4">"'рт-передача'!ďď"</definedName>
    <definedName name="đđ_4">"'рт-передача'!đđ"</definedName>
    <definedName name="ddd">[8]FES!#REF!</definedName>
    <definedName name="đđđ" localSheetId="7">#N/A</definedName>
    <definedName name="đđđ">#N/A</definedName>
    <definedName name="đđđ_4">"'рт-передача'!đđđ"</definedName>
    <definedName name="ddddd" hidden="1">{"10yp tariffs",#N/A,FALSE,"Celtel alternative 6"}</definedName>
    <definedName name="dddddd" hidden="1">{"10yp profit and loss",#N/A,FALSE,"Celtel alternative 6"}</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C_4">"#REF!"</definedName>
    <definedName name="deddf">#N/A</definedName>
    <definedName name="deleteRow_1">#REF!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MI1">#N/A</definedName>
    <definedName name="DEMI2">#N/A</definedName>
    <definedName name="dep">#REF!</definedName>
    <definedName name="dep_eur">#REF!</definedName>
    <definedName name="dep_na">#REF!</definedName>
    <definedName name="dep_rheox">#REF!</definedName>
    <definedName name="dep_xecl">#REF!</definedName>
    <definedName name="Dest_art">#REF!</definedName>
    <definedName name="DF_GRID_1">#N/A</definedName>
    <definedName name="DF_SCOPE">#REF!</definedName>
    <definedName name="dfa" hidden="1">#REF!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gfsd">[0]!dgfsd</definedName>
    <definedName name="dghp">#REF!</definedName>
    <definedName name="di_x_li_1">'[55]Dati Caricati'!$Y$7:$Y$135</definedName>
    <definedName name="di_x_li_2">'[55]Dati Caricati'!$Y$139:$Y$357</definedName>
    <definedName name="di_x_li_3">'[55]Dati Caricati'!$Y$361:$Y$394</definedName>
    <definedName name="di_x_li_4">'[55]Dati Caricati'!$Y$398:$Y$511</definedName>
    <definedName name="DilutedShares">#REF!</definedName>
    <definedName name="dim">#REF!</definedName>
    <definedName name="DimList">#REF!</definedName>
    <definedName name="dip" localSheetId="7">[56]FST5!$G$149:$G$165,'Тарифы за 2023 год'!P1_dip,'Тарифы за 2023 год'!P2_dip,'Тарифы за 2023 год'!P3_dip,'Тарифы за 2023 год'!P4_dip</definedName>
    <definedName name="dip">[57]FST5!$G$149:$G$165,P1_dip,P2_dip,P3_dip,P4_dip</definedName>
    <definedName name="dip_4">#N/A</definedName>
    <definedName name="dip_5">#N/A</definedName>
    <definedName name="Discl" hidden="1">{"Valuation_Common",#N/A,FALSE,"Valuation"}</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[7]!dltdy</definedName>
    <definedName name="DOC">#REF!</definedName>
    <definedName name="DOC_4">"#REF!"</definedName>
    <definedName name="Documents_array">#REF!</definedName>
    <definedName name="dolgosrochn_column">#REF!</definedName>
    <definedName name="dolgosrochn_eoz_column">#REF!</definedName>
    <definedName name="dolj_lico">#REF!</definedName>
    <definedName name="DOLL">#REF!</definedName>
    <definedName name="Down_range">#REF!</definedName>
    <definedName name="Down_range_4">"#REF!"</definedName>
    <definedName name="DPAYB">[22]MAIN!$D$1002</definedName>
    <definedName name="DPS">#REF!</definedName>
    <definedName name="dr">#N/A</definedName>
    <definedName name="DRIV">[35]Heads!$B$71:$W$73</definedName>
    <definedName name="ds">[0]!ds</definedName>
    <definedName name="dsdddddddddddddddddddd">#N/A</definedName>
    <definedName name="dsffffffffffffffffffffffffff">#N/A</definedName>
    <definedName name="dsfgdghjhg" hidden="1">{#N/A,#N/A,TRUE,"Лист1";#N/A,#N/A,TRUE,"Лист2";#N/A,#N/A,TRUE,"Лист3"}</definedName>
    <definedName name="dsragh">#N/A</definedName>
    <definedName name="dsragh_4">"'рт-передача'!dsragh"</definedName>
    <definedName name="DSUMDATA">#REF!</definedName>
    <definedName name="dt">[7]!dt</definedName>
    <definedName name="dtk">[7]!dtk</definedName>
    <definedName name="dtulk">[7]!dtulk</definedName>
    <definedName name="dtyltd">[7]!dtyltd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[0]!dvsgf</definedName>
    <definedName name="DXI_B_1">'[55]Dati Caricati'!$L$7:$L$135</definedName>
    <definedName name="DXI_B_2">'[55]Dati Caricati'!$L$139:$L$357</definedName>
    <definedName name="DXI_B_3">'[55]Dati Caricati'!$L$361:$L$394</definedName>
    <definedName name="DXI_B_4">'[55]Dati Caricati'!$L$398:$L$511</definedName>
    <definedName name="DXI_F_1">'[55]Dati Caricati'!$M$7:$M$135</definedName>
    <definedName name="DXI_F_2">'[55]Dati Caricati'!$M$139:$M$357</definedName>
    <definedName name="DXI_F_3">'[55]Dati Caricati'!$M$361:$M$394</definedName>
    <definedName name="DXI_F_4">'[55]Dati Caricati'!$M$398:$M$511</definedName>
    <definedName name="dxsddddddddddddddd">#N/A</definedName>
    <definedName name="dzgnm">[7]!dzgnm</definedName>
    <definedName name="E">#N/A</definedName>
    <definedName name="EBITDA">#REF!</definedName>
    <definedName name="EBITDA_Bridge">#REF!</definedName>
    <definedName name="EBITDAAdjustment">#REF!</definedName>
    <definedName name="ee" hidden="1">#REF!</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ee" hidden="1">{"budget992000 tariff and usage",#N/A,FALSE,"Celtel alternative 6"}</definedName>
    <definedName name="eeewf">[46]!eeewf</definedName>
    <definedName name="ęĺ" localSheetId="7">#N/A</definedName>
    <definedName name="ęĺ">#N/A</definedName>
    <definedName name="ęĺ_4">"'рт-передача'!ęĺ"</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lman" hidden="1">#REF!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Work_column">#REF!</definedName>
    <definedName name="er">#REF!</definedName>
    <definedName name="er\">#N/A</definedName>
    <definedName name="Ere_art">#REF!</definedName>
    <definedName name="ererer">#N/A</definedName>
    <definedName name="ERES">[58]Lists!$N$2:$N$3</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RYU">#REF!</definedName>
    <definedName name="esdsfdfgh" hidden="1">{#N/A,#N/A,TRUE,"Лист1";#N/A,#N/A,TRUE,"Лист2";#N/A,#N/A,TRUE,"Лист3"}</definedName>
    <definedName name="eso" localSheetId="7">[56]FST5!$G$149:$G$165,'Тарифы за 2023 год'!P1_eso</definedName>
    <definedName name="eso">[57]FST5!$G$149:$G$165,P1_eso</definedName>
    <definedName name="eso_4">#N/A</definedName>
    <definedName name="eso_5">#N/A</definedName>
    <definedName name="ESO_ET">#REF!</definedName>
    <definedName name="ESO_ET_4">"#REF!"</definedName>
    <definedName name="ESO_PROT">#REF!,#REF!,#REF!,'Тарифы за 2023 год'!P1_ESO_PROT</definedName>
    <definedName name="ESO_PROT_4">"#REF!,#REF!,#REF!,P1_ESO_PROT"</definedName>
    <definedName name="ESOcom">#REF!</definedName>
    <definedName name="ESOcom_4">"#REF!"</definedName>
    <definedName name="ESTIMATOR">[35]Note!$C$11</definedName>
    <definedName name="esut">[7]!esut</definedName>
    <definedName name="eswdfgf">#N/A</definedName>
    <definedName name="etrtyt">#N/A</definedName>
    <definedName name="etrytru" hidden="1">{#N/A,#N/A,TRUE,"Лист1";#N/A,#N/A,TRUE,"Лист2";#N/A,#N/A,TRUE,"Лист3"}</definedName>
    <definedName name="eu">'[59]Предлагаемая новая форма СТРС'!#REF!</definedName>
    <definedName name="eur">'[60]Сводка-20'!$C$26</definedName>
    <definedName name="EURCountry">#REF!</definedName>
    <definedName name="EURExercise">#REF!</definedName>
    <definedName name="euro">[60]Сводка!$C$34</definedName>
    <definedName name="EURO_USD_RATE">#REF!</definedName>
    <definedName name="Euro1">#REF!</definedName>
    <definedName name="Euro31399">#REF!</definedName>
    <definedName name="EUROначало">#REF!</definedName>
    <definedName name="EURPlant">#REF!</definedName>
    <definedName name="EURPlantNo">#REF!</definedName>
    <definedName name="ew" localSheetId="10">'1.24'!ew</definedName>
    <definedName name="ew" localSheetId="9">'1.5'!ew</definedName>
    <definedName name="ew" localSheetId="7">#N/A</definedName>
    <definedName name="ew">'1.24'!ew</definedName>
    <definedName name="ew_4">"'рт-передача'!ew"</definedName>
    <definedName name="ewesds">#N/A</definedName>
    <definedName name="ewrtertuyt" hidden="1">{#N/A,#N/A,TRUE,"Лист1";#N/A,#N/A,TRUE,"Лист2";#N/A,#N/A,TRUE,"Лист3"}</definedName>
    <definedName name="ewsddddddddddddddddd">#N/A</definedName>
    <definedName name="eww">#N/A</definedName>
    <definedName name="ewтмчеч">#REF!</definedName>
    <definedName name="Excel_BuiltIn__FilterDatabase_19">'[61]14б ДПН отчет'!#REF!</definedName>
    <definedName name="Excel_BuiltIn__FilterDatabase_19_12">"'file:///C:/Documents%20and%20Settings/Lavrova_MA/Local%20Settings/Temporary%20Internet%20Files/Content.Outlook/6N1RUL5A/%D0%B2%D0%B0%D1%80%D0%B8%D0%B0%D0%BD%D1%82%D1%8B/%D0%90%D0%A0%D0%9C_%D0%91%D0%9F_%D0%A0%D0%A1%D0%9A_2011__.xls'#$'14б ДПН отчет'.CX$30"</definedName>
    <definedName name="Excel_BuiltIn__FilterDatabase_19_21">"'file:///C:/Documents%20and%20Settings/Tarasova_NS/%D0%9C%D0%BE%D0%B8%20%D0%B4%D0%BE%D0%BA%D1%83%D0%BC%D0%B5%D0%BD%D1%82%D1%8B/3%20%D0%A2%D0%B5%D0%BA%D1%83%D1%89%D0%B8%D0%B5%20%D0%B7%D0%B0%D0%B4%D0%B0%D1%87%D0%B8/%D0%90%D0%A0%D0%9C%20%D0%91%D0%9F/%D0%90%D"</definedName>
    <definedName name="Excel_BuiltIn__FilterDatabase_22">'[61]16а Сводный анализ'!#REF!</definedName>
    <definedName name="Excel_BuiltIn__FilterDatabase_8_1">"$#ССЫЛ!.$D$1:$D$100"</definedName>
    <definedName name="Excel_BuiltIn__FilterDatabase_8_21">#REF!</definedName>
    <definedName name="Excel_BuiltIn__FilterDatabase_8_21_21">"$#ССЫЛ!.$#ССЫЛ!$#ССЫЛ!"</definedName>
    <definedName name="Excel_BuiltIn_Print_Area_15">(#REF!,#REF!)</definedName>
    <definedName name="Excel_BuiltIn_Print_Area_16">(#REF!,#REF!)</definedName>
    <definedName name="Excel_BuiltIn_Print_Titles_15">#REF!</definedName>
    <definedName name="Excel_BuiltIn_Print_Titles_15_21">"$#ССЫЛ!.$#ССЫЛ!$#ССЫЛ!"</definedName>
    <definedName name="Excel_BuiltIn_Print_Titles_16">#REF!</definedName>
    <definedName name="Excel_BuiltIn_Print_Titles_16_21">"$#ССЫЛ!.$#ССЫЛ!$#ССЫЛ!"</definedName>
    <definedName name="EXCH">[35]Heads!$B$43:$W$45</definedName>
    <definedName name="exchange_1">[62]control!$G$2</definedName>
    <definedName name="exchange_3">[62]control!$G$4</definedName>
    <definedName name="ExitYear">#REF!</definedName>
    <definedName name="EXPE">#REF!</definedName>
    <definedName name="EXPF">#REF!</definedName>
    <definedName name="EXPM">#REF!</definedName>
    <definedName name="export_year">#REF!</definedName>
    <definedName name="F" localSheetId="7">#REF!</definedName>
    <definedName name="F">#REF!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[53]Топливо2009!#REF!</definedName>
    <definedName name="F9_SC_2">[53]Топливо2009!#REF!</definedName>
    <definedName name="F9_SC_3">[53]Топливо2009!#REF!</definedName>
    <definedName name="F9_SC_4">[53]Топливо2009!#REF!</definedName>
    <definedName name="F9_SC_5">[53]Топливо2009!#REF!</definedName>
    <definedName name="F9_SC_6">[53]Топливо2009!#REF!</definedName>
    <definedName name="F9_SCOPE">#REF!</definedName>
    <definedName name="F9_SCOPE_4">"#REF!"</definedName>
    <definedName name="Fact_quarter">[63]Даты!$B$4</definedName>
    <definedName name="fact12mes">'[25]Таб1.1'!$B$41</definedName>
    <definedName name="fact1kv">'[25]Таб1.1'!$B$35</definedName>
    <definedName name="fact2kv">'[25]Таб1.1'!$B$36</definedName>
    <definedName name="fact3kv">'[25]Таб1.1'!$B$38</definedName>
    <definedName name="fact4kv">'[25]Таб1.1'!$B$40</definedName>
    <definedName name="fact6mes">'[25]Таб1.1'!$B$37</definedName>
    <definedName name="fact9mes">'[25]Таб1.1'!$B$39</definedName>
    <definedName name="FAXNO">#REF!</definedName>
    <definedName name="fbgffnjfgg">#N/A</definedName>
    <definedName name="fddddddddddddddd">#N/A</definedName>
    <definedName name="fdfccgh" hidden="1">{#N/A,#N/A,TRUE,"Лист1";#N/A,#N/A,TRUE,"Лист2";#N/A,#N/A,TRUE,"Лист3"}</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kg" hidden="1">#REF!</definedName>
    <definedName name="fdr">#REF!</definedName>
    <definedName name="fdrttttggggggggggg">#N/A</definedName>
    <definedName name="FEB">#REF!</definedName>
    <definedName name="FEB_4">"#REF!"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[46]!fewfc</definedName>
    <definedName name="ff">#REF!</definedName>
    <definedName name="fff" localSheetId="7">#REF!</definedName>
    <definedName name="fff">#REF!</definedName>
    <definedName name="ffff">#N/A</definedName>
    <definedName name="fffff">#N/A</definedName>
    <definedName name="ffffff" hidden="1">{"budget992000 capex",#N/A,FALSE,"Celtel alternative 6"}</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[0]!ffffffffffffffffffff</definedName>
    <definedName name="fffk" hidden="1">#N/A</definedName>
    <definedName name="fg" localSheetId="10">'1.24'!fg</definedName>
    <definedName name="fg" localSheetId="9">'1.5'!fg</definedName>
    <definedName name="fg" localSheetId="7">#N/A</definedName>
    <definedName name="fg">'1.24'!fg</definedName>
    <definedName name="fg_4">"'рт-передача'!fg"</definedName>
    <definedName name="fga">#N/A</definedName>
    <definedName name="fgfgf">#N/A</definedName>
    <definedName name="fgfgffffff">#N/A</definedName>
    <definedName name="fgfggsg" hidden="1">#REF!</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jjjjjkkk6868790">#REF!</definedName>
    <definedName name="fghk">#N/A</definedName>
    <definedName name="fgjhfhgj">#N/A</definedName>
    <definedName name="fgm">[7]!fgm</definedName>
    <definedName name="fhghgjh" hidden="1">{#N/A,#N/A,TRUE,"Лист1";#N/A,#N/A,TRUE,"Лист2";#N/A,#N/A,TRUE,"Лист3"}</definedName>
    <definedName name="fhgjh">#N/A</definedName>
    <definedName name="fhrsiujt">#N/A</definedName>
    <definedName name="FIBA">[35]Dbase!$AQ$5</definedName>
    <definedName name="fil">#REF!</definedName>
    <definedName name="fil_2_16">#N/A</definedName>
    <definedName name="fil_2_18">#N/A</definedName>
    <definedName name="fil_2_19">#N/A</definedName>
    <definedName name="fil_2_22">'[61]16а Сводный анализ'!#REF!</definedName>
    <definedName name="fil_21">#REF!</definedName>
    <definedName name="fil_21_21">"$#ССЫЛ!.$#ССЫЛ!$#ССЫЛ!"</definedName>
    <definedName name="fil_22">"$#ССЫЛ!.$#ССЫЛ!$#ССЫЛ!"</definedName>
    <definedName name="fil_22_21">#REF!</definedName>
    <definedName name="fil_3_16">#N/A</definedName>
    <definedName name="fil_3_18">#N/A</definedName>
    <definedName name="fil_3_19">#N/A</definedName>
    <definedName name="fil_3_22">'[61]16а Сводный анализ'!#REF!</definedName>
    <definedName name="fil_4_16">#N/A</definedName>
    <definedName name="fil_4_18">#N/A</definedName>
    <definedName name="fil_4_19">#N/A</definedName>
    <definedName name="fil_4_22">'[61]16а Сводный анализ'!#REF!</definedName>
    <definedName name="fin" hidden="1">#REF!</definedName>
    <definedName name="Finance" hidden="1">{"Valuation_Common",#N/A,FALSE,"Valuation"}</definedName>
    <definedName name="FinList">#REF!</definedName>
    <definedName name="fio_ruk">#REF!</definedName>
    <definedName name="FIT">BlankMacro1</definedName>
    <definedName name="FITE">[35]Dbase!$AN$5</definedName>
    <definedName name="FITT2">BlankMacro1</definedName>
    <definedName name="FITTING2">BlankMacro1</definedName>
    <definedName name="FIXASSETS1">[22]MAIN!$245:$260</definedName>
    <definedName name="FIXASSETS2">[22]MAIN!$263:$279</definedName>
    <definedName name="FixTarifList">[42]Лист!$A$410</definedName>
    <definedName name="fiyttt">#N/A</definedName>
    <definedName name="FLAR">[35]Heads!$B$23:$W$25</definedName>
    <definedName name="FLG">BlankMacro1</definedName>
    <definedName name="FO">#N/A</definedName>
    <definedName name="FOCO">[35]Dbase!$B$25</definedName>
    <definedName name="FOCO_1">[35]Heads!$B$129:$AZ$129</definedName>
    <definedName name="FOCO_10">[35]Heads!$B$147:$AZ$147</definedName>
    <definedName name="FOCO_11">[35]Heads!$B$149:$BD$149</definedName>
    <definedName name="FOCO_12">[35]Heads!$B$151:$AZ$151</definedName>
    <definedName name="FOCO_13">[35]Heads!$B$153:$AZ$153</definedName>
    <definedName name="FOCO_14">[35]Heads!$B$155:$AZ$155</definedName>
    <definedName name="FOCO_15">[35]Heads!$B$157:$AZ$157</definedName>
    <definedName name="FOCO_16">[35]Heads!$B$159:$AZ$159</definedName>
    <definedName name="FOCO_17">[35]Heads!$B$161:$AZ$161</definedName>
    <definedName name="FOCO_18">[35]Heads!$B$163:$AZ$163</definedName>
    <definedName name="FOCO_19">[35]Heads!$B$165:$AZ$165</definedName>
    <definedName name="FOCO_2">[35]Heads!$B$131:$AZ$131</definedName>
    <definedName name="FOCO_3">[35]Heads!$B$133:$AZ$133</definedName>
    <definedName name="FOCO_4">[35]Heads!$B$135:$AZ$135</definedName>
    <definedName name="FOCO_5">[35]Heads!$B$137:$AZ$137</definedName>
    <definedName name="FOCO_6">[35]Heads!$B$139:$BD$139</definedName>
    <definedName name="FOCO_7">[35]Heads!$B$141:$BD$141</definedName>
    <definedName name="FOCO_8">[35]Heads!$B$143:$AZ$143</definedName>
    <definedName name="FOCO_9">[35]Heads!$B$145:$AZ$145</definedName>
    <definedName name="FootnoteAnchor">#REF!</definedName>
    <definedName name="FootnoteRange">#REF!</definedName>
    <definedName name="Forex">#REF!</definedName>
    <definedName name="ForIns">[64]Регионы!#REF!</definedName>
    <definedName name="ForIns_5">#N/A</definedName>
    <definedName name="form">#REF!</definedName>
    <definedName name="Format">#REF!</definedName>
    <definedName name="frtju">[7]!frtju</definedName>
    <definedName name="fsafd"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fsderswerwer">#N/A</definedName>
    <definedName name="ftfhtfhgft">#N/A</definedName>
    <definedName name="FUEL">#REF!</definedName>
    <definedName name="FUEL_ET">#REF!</definedName>
    <definedName name="FUEL_ET_4">"#REF!"</definedName>
    <definedName name="fuel_list">[65]TEHSHEET!$H$2:$H$12</definedName>
    <definedName name="FUELLIST">#REF!</definedName>
    <definedName name="FUELLIST_4">"#REF!"</definedName>
    <definedName name="FuelQnt">[42]Лист!$B$17</definedName>
    <definedName name="FURN">[35]Heads!$B$11:$W$13</definedName>
    <definedName name="fx_rate">#REF!</definedName>
    <definedName name="FXRATES">#REF!</definedName>
    <definedName name="g">[66]Параметры!#REF!</definedName>
    <definedName name="g3g4g5">#N/A</definedName>
    <definedName name="gdgfgghj">#N/A</definedName>
    <definedName name="GES">#REF!</definedName>
    <definedName name="GES_4">"#REF!"</definedName>
    <definedName name="GES_DATA">#REF!</definedName>
    <definedName name="GES_LIST">#REF!</definedName>
    <definedName name="GES3_DATA">#REF!</definedName>
    <definedName name="GESList">[42]Лист!$A$30</definedName>
    <definedName name="GESQnt">[42]Параметры!$B$6</definedName>
    <definedName name="gf">[7]!gf</definedName>
    <definedName name="gfbhty">[0]!gfbhty</definedName>
    <definedName name="gfd">#REF!</definedName>
    <definedName name="gffffffffffffff" hidden="1">{#N/A,#N/A,TRUE,"Лист1";#N/A,#N/A,TRUE,"Лист2";#N/A,#N/A,TRUE,"Лист3"}</definedName>
    <definedName name="gfg">#N/A</definedName>
    <definedName name="gfg_4">"'рт-передача'!gfg"</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fj">[7]!gfj</definedName>
    <definedName name="gfjgf">[7]!gfjgf</definedName>
    <definedName name="gfjgfj">[7]!gfjgfj</definedName>
    <definedName name="gfjjgf">[7]!gfjjgf</definedName>
    <definedName name="gg">#N/A</definedName>
    <definedName name="ggfffffffffffff">#N/A</definedName>
    <definedName name="ggg">#N/A</definedName>
    <definedName name="gggg">#REF!</definedName>
    <definedName name="ggggg" hidden="1">{"budget992000_customers",#N/A,FALSE,"Celtel alternative 6"}</definedName>
    <definedName name="ggggggg" hidden="1">{"budget992000 profit and loss",#N/A,FALSE,"Celtel alternative 6"}</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gggggggggggggggggggggggggg">P1_T18.1?Data,P2_T18.1?Data</definedName>
    <definedName name="gghggggggggggg">#N/A</definedName>
    <definedName name="gh" localSheetId="7">#N/A</definedName>
    <definedName name="gh">#N/A</definedName>
    <definedName name="gh_4">"'рт-передача'!gh"</definedName>
    <definedName name="ghd" hidden="1">{#N/A,#N/A,FALSE,"Aging Summary";#N/A,#N/A,FALSE,"Ratio Analysis";#N/A,#N/A,FALSE,"Test 120 Day Accts";#N/A,#N/A,FALSE,"Tickmarks"}</definedName>
    <definedName name="ghfffffffffffffff">#N/A</definedName>
    <definedName name="ghfghd">[7]!ghfghd</definedName>
    <definedName name="ghfhfh">#N/A</definedName>
    <definedName name="ghfs">[7]!ghfs</definedName>
    <definedName name="ghg" hidden="1">{#N/A,#N/A,FALSE,"Себестоимсть-97"}</definedName>
    <definedName name="ghghf">#N/A</definedName>
    <definedName name="ghghgy" hidden="1">{#N/A,#N/A,TRUE,"Лист1";#N/A,#N/A,TRUE,"Лист2";#N/A,#N/A,TRUE,"Лист3"}</definedName>
    <definedName name="ghgjgh">[7]!ghgjgh</definedName>
    <definedName name="ghgjgk">#N/A</definedName>
    <definedName name="ghgjjjjjjjjjjjjjjjjjjjjjjjj">#N/A</definedName>
    <definedName name="ghhhjgh">#N/A</definedName>
    <definedName name="ghhjgygft">#N/A</definedName>
    <definedName name="ghhktyi">#N/A</definedName>
    <definedName name="ghjg">[7]!ghjg</definedName>
    <definedName name="ghjghf">[7]!ghjghf</definedName>
    <definedName name="ghjghkjkkjl">#N/A</definedName>
    <definedName name="ghjhfghdrgd">#N/A</definedName>
    <definedName name="ghk">[7]!ghk</definedName>
    <definedName name="gj">[7]!gj</definedName>
    <definedName name="gjkj">[7]!gjkj</definedName>
    <definedName name="gjkl">[7]!gjkl</definedName>
    <definedName name="gk">[7]!gk</definedName>
    <definedName name="gkj">[7]!gkj</definedName>
    <definedName name="GoBack">[54]!GoBack</definedName>
    <definedName name="god">[67]Титульный!$F$10</definedName>
    <definedName name="gog">'[68]Служебный лист'!$B$52:$B$55</definedName>
    <definedName name="GPT_GROUNDING_PT">'[69]NEW-PANEL'!#REF!</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#N/A</definedName>
    <definedName name="grety5e1">#N/A</definedName>
    <definedName name="GROCOM">[58]Lists!$F$2:$F$12</definedName>
    <definedName name="gtty">#REF!,#REF!,#REF!,'Тарифы за 2023 год'!P1_ESO_PROT</definedName>
    <definedName name="gtty_4">"#REF!,#REF!,#REF!,P1_ESO_PROT"</definedName>
    <definedName name="gtyt">[0]!gtyt</definedName>
    <definedName name="gvnhdf">[7]!gvnhdf</definedName>
    <definedName name="gy">[0]!gy</definedName>
    <definedName name="h" localSheetId="7" hidden="1">{"Supporting Schedules",#N/A,FALSE,"Results"}</definedName>
    <definedName name="h">#N/A</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_Toan98">#REF!</definedName>
    <definedName name="Header1" hidden="1">IF(COUNTA(#REF!)=0,0,INDEX(#REF!,MATCH(ROW(#REF!),#REF!,TRUE)))+1</definedName>
    <definedName name="Header2" hidden="1">[70]!Header1-1 &amp; "." &amp; MAX(1,COUNTA(INDEX(#REF!,MATCH([70]!Header1-1,#REF!,FALSE)):#REF!))</definedName>
    <definedName name="Hello">#REF!</definedName>
    <definedName name="Helper_Котельные" localSheetId="7">[57]Справочники!$A$9:$A$12</definedName>
    <definedName name="Helper_Котельные">[71]Справочники!$A$9:$A$12</definedName>
    <definedName name="Helper_ТЭС" localSheetId="7">[57]Справочники!$A$2:$A$5</definedName>
    <definedName name="Helper_ТЭС">[71]Справочники!$A$2:$A$5</definedName>
    <definedName name="Helper_ТЭС_Котельные" localSheetId="7">[72]Справочники!$A$2:$A$4,[72]Справочники!$A$16:$A$18</definedName>
    <definedName name="Helper_ТЭС_Котельные">[73]Справочники!$A$2:$A$4,[73]Справочники!$A$16:$A$18</definedName>
    <definedName name="Helper_ФОРЭМ" localSheetId="7">[57]Справочники!$A$30:$A$35</definedName>
    <definedName name="Helper_ФОРЭМ">[71]Справочники!$A$30:$A$35</definedName>
    <definedName name="hf">[7]!hf</definedName>
    <definedName name="hfci">#REF!</definedName>
    <definedName name="hfhf">[7]!hfhf</definedName>
    <definedName name="hfk">[7]!hfk</definedName>
    <definedName name="hfkf">[7]!hfkf</definedName>
    <definedName name="hfkfh">[7]!hfkfh</definedName>
    <definedName name="hfte">#N/A</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[0]!hgjj</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7" hidden="1">{#N/A,#N/A,TRUE,"Лист1";#N/A,#N/A,TRUE,"Лист2";#N/A,#N/A,TRUE,"Лист3"}</definedName>
    <definedName name="hhh">#N/A</definedName>
    <definedName name="hhh_4">"'рт-передача'!hhh"</definedName>
    <definedName name="hhhhhhhhhhhh">#N/A</definedName>
    <definedName name="hhhhhhhhhhhhhhhhhhhhhhhhhhhhhhhhhhhhhhhhhhhhhhhhhhhhhhhhhhhhhh">#N/A</definedName>
    <definedName name="hhhhhthhhhthhth" hidden="1">{#N/A,#N/A,TRUE,"Лист1";#N/A,#N/A,TRUE,"Лист2";#N/A,#N/A,TRUE,"Лист3"}</definedName>
    <definedName name="hhtgyghgy">#N/A</definedName>
    <definedName name="hhy" localSheetId="7">#N/A</definedName>
    <definedName name="hhy">#N/A</definedName>
    <definedName name="hhy_4">"'рт-передача'!hhy"</definedName>
    <definedName name="Hidden">#REF!</definedName>
    <definedName name="Hidden2">#REF!</definedName>
    <definedName name="Hidden3">#REF!</definedName>
    <definedName name="Hidden4">#REF!</definedName>
    <definedName name="Hidden5">#REF!</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LN1LE">#REF!</definedName>
    <definedName name="hola">{0.1;0;0.382758620689655;0;0;0;0.258620689655172;0;0.258620689655172}</definedName>
    <definedName name="HOME_MANP">#REF!</definedName>
    <definedName name="HOMEOFFICE_COST">#REF!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ac" hidden="1">"Macintosh HD:HomePageStuff:New_Home_Page:datafile:histret.html"</definedName>
    <definedName name="HTML_Title" hidden="1">"00Q3961-SUM"</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vjyn">#REF!</definedName>
    <definedName name="huy" hidden="1">{"'Sheet1'!$L$16"}</definedName>
    <definedName name="HV">#N/A</definedName>
    <definedName name="hvhgfhgdfgd">#N/A</definedName>
    <definedName name="hvjfjghfyufuyg">#N/A</definedName>
    <definedName name="hyghggggggggggggggg" hidden="1">{#N/A,#N/A,TRUE,"Лист1";#N/A,#N/A,TRUE,"Лист2";#N/A,#N/A,TRUE,"Лист3"}</definedName>
    <definedName name="hвн">'[74]1.6'!#REF!</definedName>
    <definedName name="hнн">'[74]1.6'!#REF!</definedName>
    <definedName name="hсети">'[74]1.6'!#REF!</definedName>
    <definedName name="hсн">'[74]1.6'!#REF!</definedName>
    <definedName name="I_й_кв._факт">'[25]Таб1.1'!#REF!</definedName>
    <definedName name="IBC">#REF!</definedName>
    <definedName name="IDLAB_COST">#REF!</definedName>
    <definedName name="ihihi">[36]共機J!$J$64:$IV$7599</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7">#N/A</definedName>
    <definedName name="îî">#N/A</definedName>
    <definedName name="îî_4">"'рт-передача'!îî"</definedName>
    <definedName name="iii_contr" hidden="1">{"'таб 21'!$A$1:$U$24","'таб 21'!$A$1:$U$1"}</definedName>
    <definedName name="iiiiii">#N/A</definedName>
    <definedName name="iiiiiiii">#N/A</definedName>
    <definedName name="iijjjjjjjjjjjjj">#N/A</definedName>
    <definedName name="ijhukjhjkhj">#N/A</definedName>
    <definedName name="IL">[0]!IL</definedName>
    <definedName name="ILI">[0]!ILI</definedName>
    <definedName name="ILILI">[0]!ILILI</definedName>
    <definedName name="ILILIL">[0]!ILILIL</definedName>
    <definedName name="ILILILIL">[0]!ILILILIL</definedName>
    <definedName name="ILIUL">[0]!ILIUL</definedName>
    <definedName name="ILIULIL">[0]!ILIULIL</definedName>
    <definedName name="ILLIL">[0]!ILLIL</definedName>
    <definedName name="ILUILIL">[0]!ILUILIL</definedName>
    <definedName name="ILYKLK">[0]!ILYKLK</definedName>
    <definedName name="IMP04_A1">[35]Curves!$G$4</definedName>
    <definedName name="IMP04_A10">[35]Curves!$G$13</definedName>
    <definedName name="IMP04_A11">[35]Curves!$G$14</definedName>
    <definedName name="IMP04_A12">[35]Curves!$G$15</definedName>
    <definedName name="IMP04_A2">[35]Curves!$G$5</definedName>
    <definedName name="IMP04_A3">[35]Curves!$G$6</definedName>
    <definedName name="IMP04_A4">[35]Curves!$G$7</definedName>
    <definedName name="IMP04_A5">[35]Curves!$G$8</definedName>
    <definedName name="IMP04_A6">[35]Curves!$G$9</definedName>
    <definedName name="IMP04_A7">[35]Curves!$G$10</definedName>
    <definedName name="IMP04_A8">[35]Curves!$G$11</definedName>
    <definedName name="IMP04_A9">[35]Curves!$G$12</definedName>
    <definedName name="IMP04_B1">[35]Curves!$H$4</definedName>
    <definedName name="IMP04_B10">[35]Curves!$H$13</definedName>
    <definedName name="IMP04_B11">[35]Curves!$H$14</definedName>
    <definedName name="IMP04_B12">[35]Curves!$H$15</definedName>
    <definedName name="IMP04_B2">[35]Curves!$H$5</definedName>
    <definedName name="IMP04_B3">[35]Curves!$H$6</definedName>
    <definedName name="IMP04_B4">[35]Curves!$H$7</definedName>
    <definedName name="IMP04_B5">[35]Curves!$H$8</definedName>
    <definedName name="IMP04_B6">[35]Curves!$H$9</definedName>
    <definedName name="IMP04_B7">[35]Curves!$H$10</definedName>
    <definedName name="IMP04_B8">[35]Curves!$H$11</definedName>
    <definedName name="IMP04_B9">[35]Curves!$H$12</definedName>
    <definedName name="IMP04_C1">[35]Curves!$I$4</definedName>
    <definedName name="IMP04_C10">[35]Curves!$I$13</definedName>
    <definedName name="IMP04_C11">[35]Curves!$I$14</definedName>
    <definedName name="IMP04_C12">[35]Curves!$I$15</definedName>
    <definedName name="IMP04_C2">[35]Curves!$I$5</definedName>
    <definedName name="IMP04_C3">[35]Curves!$I$6</definedName>
    <definedName name="IMP04_C4">[35]Curves!$I$7</definedName>
    <definedName name="IMP04_C5">[35]Curves!$I$8</definedName>
    <definedName name="IMP04_C6">[35]Curves!$I$9</definedName>
    <definedName name="IMP04_C7">[35]Curves!$I$10</definedName>
    <definedName name="IMP04_C8">[35]Curves!$I$11</definedName>
    <definedName name="IMP04_C9">[35]Curves!$I$12</definedName>
    <definedName name="IMP04_D1">[35]Curves!$D$4</definedName>
    <definedName name="IMP04_D10">[35]Curves!$D$13</definedName>
    <definedName name="IMP04_D11">[35]Curves!$D$14</definedName>
    <definedName name="IMP04_D12">[35]Curves!$D$15</definedName>
    <definedName name="IMP04_D2">[35]Curves!$D$5</definedName>
    <definedName name="IMP04_D3">[35]Curves!$D$6</definedName>
    <definedName name="IMP04_D4">[35]Curves!$D$7</definedName>
    <definedName name="IMP04_D5">[35]Curves!$D$8</definedName>
    <definedName name="IMP04_D6">[35]Curves!$D$9</definedName>
    <definedName name="IMP04_D7">[35]Curves!$D$10</definedName>
    <definedName name="IMP04_D8">[35]Curves!$D$11</definedName>
    <definedName name="IMP04_D9">[35]Curves!$D$12</definedName>
    <definedName name="IMP04_F1">[35]Curves!$A$17</definedName>
    <definedName name="IMP04_F10">[35]Curves!$A$35</definedName>
    <definedName name="IMP04_F11">[35]Curves!$A$37</definedName>
    <definedName name="IMP04_F12">[35]Curves!$A$39</definedName>
    <definedName name="IMP04_F2">[35]Curves!$A$19</definedName>
    <definedName name="IMP04_F3">[35]Curves!$A$21</definedName>
    <definedName name="IMP04_F4">[35]Curves!$A$23</definedName>
    <definedName name="IMP04_F5">[35]Curves!$A$25</definedName>
    <definedName name="IMP04_F6">[35]Curves!$A$27</definedName>
    <definedName name="IMP04_F7">[35]Curves!$A$29</definedName>
    <definedName name="IMP04_F8">[35]Curves!$A$31</definedName>
    <definedName name="IMP04_F9">[35]Curves!$A$33</definedName>
    <definedName name="IMP07_A1">[35]Curves!$G$58</definedName>
    <definedName name="IMP07_A10">[35]Curves!$G$67</definedName>
    <definedName name="IMP07_A11">[35]Curves!$G$68</definedName>
    <definedName name="IMP07_A12">[35]Curves!$G$69</definedName>
    <definedName name="IMP07_A2">[35]Curves!$G$59</definedName>
    <definedName name="IMP07_A3">[35]Curves!$G$60</definedName>
    <definedName name="IMP07_A4">[35]Curves!$G$61</definedName>
    <definedName name="IMP07_A5">[35]Curves!$G$62</definedName>
    <definedName name="IMP07_A6">[35]Curves!$G$63</definedName>
    <definedName name="IMP07_A7">[35]Curves!$G$64</definedName>
    <definedName name="IMP07_A8">[35]Curves!$G$65</definedName>
    <definedName name="IMP07_A9">[35]Curves!$G$66</definedName>
    <definedName name="IMP07_B1">[35]Curves!$H$58</definedName>
    <definedName name="IMP07_B10">[35]Curves!$H$67</definedName>
    <definedName name="IMP07_B11">[35]Curves!$H$68</definedName>
    <definedName name="IMP07_B12">[35]Curves!$H$69</definedName>
    <definedName name="IMP07_B2">[35]Curves!$H$59</definedName>
    <definedName name="IMP07_B3">[35]Curves!$H$60</definedName>
    <definedName name="IMP07_B4">[35]Curves!$H$61</definedName>
    <definedName name="IMP07_B5">[35]Curves!$H$62</definedName>
    <definedName name="IMP07_B6">[35]Curves!$H$63</definedName>
    <definedName name="IMP07_B7">[35]Curves!$H$64</definedName>
    <definedName name="IMP07_B8">[35]Curves!$H$65</definedName>
    <definedName name="IMP07_B9">[35]Curves!$H$66</definedName>
    <definedName name="IMP07_C1">[35]Curves!$I$58</definedName>
    <definedName name="IMP07_C10">[35]Curves!$I$67</definedName>
    <definedName name="IMP07_C11">[35]Curves!$I$68</definedName>
    <definedName name="IMP07_C12">[35]Curves!$I$69</definedName>
    <definedName name="IMP07_C2">[35]Curves!$I$59</definedName>
    <definedName name="IMP07_C3">[35]Curves!$I$60</definedName>
    <definedName name="IMP07_C4">[35]Curves!$I$61</definedName>
    <definedName name="IMP07_C5">[35]Curves!$I$62</definedName>
    <definedName name="IMP07_C6">[35]Curves!$I$63</definedName>
    <definedName name="IMP07_C7">[35]Curves!$I$64</definedName>
    <definedName name="IMP07_C8">[35]Curves!$I$65</definedName>
    <definedName name="IMP07_C9">[35]Curves!$I$66</definedName>
    <definedName name="IMP07_D1">[35]Curves!$D$58</definedName>
    <definedName name="IMP07_D10">[35]Curves!$D$67</definedName>
    <definedName name="IMP07_D11">[35]Curves!$D$68</definedName>
    <definedName name="IMP07_D12">[35]Curves!$D$69</definedName>
    <definedName name="IMP07_D2">[35]Curves!$D$59</definedName>
    <definedName name="IMP07_D3">[35]Curves!$D$60</definedName>
    <definedName name="IMP07_D4">[35]Curves!$D$61</definedName>
    <definedName name="IMP07_D5">[35]Curves!$D$62</definedName>
    <definedName name="IMP07_D6">[35]Curves!$D$63</definedName>
    <definedName name="IMP07_D7">[35]Curves!$D$64</definedName>
    <definedName name="IMP07_D8">[35]Curves!$D$65</definedName>
    <definedName name="IMP07_D9">[35]Curves!$D$66</definedName>
    <definedName name="IMP07_F1">[35]Curves!$A$71</definedName>
    <definedName name="IMP07_F10">[35]Curves!$A$89</definedName>
    <definedName name="IMP07_F11">[35]Curves!$A$91</definedName>
    <definedName name="IMP07_F12">[35]Curves!$A$93</definedName>
    <definedName name="IMP07_F2">[35]Curves!$A$73</definedName>
    <definedName name="IMP07_F3">[35]Curves!$A$75</definedName>
    <definedName name="IMP07_F4">[35]Curves!$A$77</definedName>
    <definedName name="IMP07_F5">[35]Curves!$A$79</definedName>
    <definedName name="IMP07_F6">[35]Curves!$A$81</definedName>
    <definedName name="IMP07_F7">[35]Curves!$A$83</definedName>
    <definedName name="IMP07_F8">[35]Curves!$A$85</definedName>
    <definedName name="IMP07_F9">[35]Curves!$A$87</definedName>
    <definedName name="IMP09_A1">[35]Curves!$I$112</definedName>
    <definedName name="IMP09_A10">[35]Curves!$I$121</definedName>
    <definedName name="IMP09_A11">[35]Curves!$I$122</definedName>
    <definedName name="IMP09_A12">[35]Curves!$I$123</definedName>
    <definedName name="IMP09_A2">[35]Curves!$I$113</definedName>
    <definedName name="IMP09_A3">[35]Curves!$I$114</definedName>
    <definedName name="IMP09_A4">[35]Curves!$I$115</definedName>
    <definedName name="IMP09_A5">[35]Curves!$I$116</definedName>
    <definedName name="IMP09_A6">[35]Curves!$I$117</definedName>
    <definedName name="IMP09_A7">[35]Curves!$I$118</definedName>
    <definedName name="IMP09_A8">[35]Curves!$I$119</definedName>
    <definedName name="IMP09_A9">[35]Curves!$I$120</definedName>
    <definedName name="IMP09_B1">[35]Curves!$J$112</definedName>
    <definedName name="IMP09_B10">[35]Curves!$J$121</definedName>
    <definedName name="IMP09_B11">[35]Curves!$J$122</definedName>
    <definedName name="IMP09_B12">[35]Curves!$J$123</definedName>
    <definedName name="IMP09_B2">[35]Curves!$J$113</definedName>
    <definedName name="IMP09_B3">[35]Curves!$J$114</definedName>
    <definedName name="IMP09_B4">[35]Curves!$J$115</definedName>
    <definedName name="IMP09_B5">[35]Curves!$J$116</definedName>
    <definedName name="IMP09_B6">[35]Curves!$J$117</definedName>
    <definedName name="IMP09_B7">[35]Curves!$J$118</definedName>
    <definedName name="IMP09_B8">[35]Curves!$J$119</definedName>
    <definedName name="IMP09_B9">[35]Curves!$J$120</definedName>
    <definedName name="IMP09_C1">[35]Curves!$K$112</definedName>
    <definedName name="IMP09_C10">[35]Curves!$K$121</definedName>
    <definedName name="IMP09_C11">[35]Curves!$K$122</definedName>
    <definedName name="IMP09_C12">[35]Curves!$K$123</definedName>
    <definedName name="IMP09_C2">[35]Curves!$K$113</definedName>
    <definedName name="IMP09_C3">[35]Curves!$K$114</definedName>
    <definedName name="IMP09_C4">[35]Curves!$K$115</definedName>
    <definedName name="IMP09_C5">[35]Curves!$K$116</definedName>
    <definedName name="IMP09_C6">[35]Curves!$K$117</definedName>
    <definedName name="IMP09_C7">[35]Curves!$K$118</definedName>
    <definedName name="IMP09_C8">[35]Curves!$K$119</definedName>
    <definedName name="IMP09_C9">[35]Curves!$K$120</definedName>
    <definedName name="IMP09_D1">[35]Curves!$F$112</definedName>
    <definedName name="IMP09_D10">[35]Curves!$F$121</definedName>
    <definedName name="IMP09_D11">[35]Curves!$F$122</definedName>
    <definedName name="IMP09_D12">[35]Curves!$F$123</definedName>
    <definedName name="IMP09_D2">[35]Curves!$F$113</definedName>
    <definedName name="IMP09_D3">[35]Curves!$F$114</definedName>
    <definedName name="IMP09_D4">[35]Curves!$F$115</definedName>
    <definedName name="IMP09_D5">[35]Curves!$F$116</definedName>
    <definedName name="IMP09_D6">[35]Curves!$F$117</definedName>
    <definedName name="IMP09_D7">[35]Curves!$F$118</definedName>
    <definedName name="IMP09_D8">[35]Curves!$F$119</definedName>
    <definedName name="IMP09_D9">[35]Curves!$F$120</definedName>
    <definedName name="IMP09_F1">[35]Curves!$A$125</definedName>
    <definedName name="IMP09_F10">[35]Curves!$A$143</definedName>
    <definedName name="IMP09_F11">[35]Curves!$A$145</definedName>
    <definedName name="IMP09_F12">[35]Curves!$A$147</definedName>
    <definedName name="IMP09_F2">[35]Curves!$A$127</definedName>
    <definedName name="IMP09_F3">[35]Curves!$A$129</definedName>
    <definedName name="IMP09_F4">[35]Curves!$A$131</definedName>
    <definedName name="IMP09_F5">[35]Curves!$A$133</definedName>
    <definedName name="IMP09_F6">[35]Curves!$A$135</definedName>
    <definedName name="IMP09_F7">[35]Curves!$A$137</definedName>
    <definedName name="IMP09_F8">[35]Curves!$A$139</definedName>
    <definedName name="IMP09_F9">[35]Curves!$A$141</definedName>
    <definedName name="IMP11_A1">[35]Curves!$G$166</definedName>
    <definedName name="IMP11_A10">[35]Curves!$G$175</definedName>
    <definedName name="IMP11_A11">[35]Curves!$G$176</definedName>
    <definedName name="IMP11_A12">[35]Curves!$G$177</definedName>
    <definedName name="IMP11_A2">[35]Curves!$G$167</definedName>
    <definedName name="IMP11_A3">[35]Curves!$G$168</definedName>
    <definedName name="IMP11_A4">[35]Curves!$G$169</definedName>
    <definedName name="IMP11_A5">[35]Curves!$G$170</definedName>
    <definedName name="IMP11_A6">[35]Curves!$G$171</definedName>
    <definedName name="IMP11_A7">[35]Curves!$G$172</definedName>
    <definedName name="IMP11_A8">[35]Curves!$G$173</definedName>
    <definedName name="IMP11_A9">[35]Curves!$G$174</definedName>
    <definedName name="IMP11_B1">[35]Curves!$H$166</definedName>
    <definedName name="IMP11_B10">[35]Curves!$H$175</definedName>
    <definedName name="IMP11_B11">[35]Curves!$H$176</definedName>
    <definedName name="IMP11_B12">[35]Curves!$H$177</definedName>
    <definedName name="IMP11_B2">[35]Curves!$H$167</definedName>
    <definedName name="IMP11_B3">[35]Curves!$H$168</definedName>
    <definedName name="IMP11_B4">[35]Curves!$H$169</definedName>
    <definedName name="IMP11_B5">[35]Curves!$H$170</definedName>
    <definedName name="IMP11_B6">[35]Curves!$H$171</definedName>
    <definedName name="IMP11_B7">[35]Curves!$H$172</definedName>
    <definedName name="IMP11_B8">[35]Curves!$H$173</definedName>
    <definedName name="IMP11_B9">[35]Curves!$H$174</definedName>
    <definedName name="IMP11_C1">[35]Curves!$I$166</definedName>
    <definedName name="IMP11_C10">[35]Curves!$I$175</definedName>
    <definedName name="IMP11_C11">[35]Curves!$I$176</definedName>
    <definedName name="IMP11_C12">[35]Curves!$I$177</definedName>
    <definedName name="IMP11_C2">[35]Curves!$I$167</definedName>
    <definedName name="IMP11_C3">[35]Curves!$I$168</definedName>
    <definedName name="IMP11_C4">[35]Curves!$I$169</definedName>
    <definedName name="IMP11_C5">[35]Curves!$I$170</definedName>
    <definedName name="IMP11_C6">[35]Curves!$I$171</definedName>
    <definedName name="IMP11_C7">[35]Curves!$I$172</definedName>
    <definedName name="IMP11_C8">[35]Curves!$I$173</definedName>
    <definedName name="IMP11_C9">[35]Curves!$I$174</definedName>
    <definedName name="IMP11_D1">[35]Curves!$D$166</definedName>
    <definedName name="IMP11_D10">[35]Curves!$D$175</definedName>
    <definedName name="IMP11_D11">[35]Curves!$D$176</definedName>
    <definedName name="IMP11_D12">[35]Curves!$D$177</definedName>
    <definedName name="IMP11_D2">[35]Curves!$D$167</definedName>
    <definedName name="IMP11_D3">[35]Curves!$D$168</definedName>
    <definedName name="IMP11_D4">[35]Curves!$D$169</definedName>
    <definedName name="IMP11_D5">[35]Curves!$D$170</definedName>
    <definedName name="IMP11_D6">[35]Curves!$D$171</definedName>
    <definedName name="IMP11_D7">[35]Curves!$D$172</definedName>
    <definedName name="IMP11_D8">[35]Curves!$D$173</definedName>
    <definedName name="IMP11_D9">[35]Curves!$D$174</definedName>
    <definedName name="IMP11_F1">[35]Curves!$A$179</definedName>
    <definedName name="IMP11_F10">[35]Curves!$A$197</definedName>
    <definedName name="IMP11_F11">[35]Curves!$A$199</definedName>
    <definedName name="IMP11_F12">[35]Curves!$A$201</definedName>
    <definedName name="IMP11_F2">[35]Curves!$A$181</definedName>
    <definedName name="IMP11_F3">[35]Curves!$A$183</definedName>
    <definedName name="IMP11_F4">[35]Curves!$A$185</definedName>
    <definedName name="IMP11_F5">[35]Curves!$A$187</definedName>
    <definedName name="IMP11_F6">[35]Curves!$A$189</definedName>
    <definedName name="IMP11_F7">[35]Curves!$A$191</definedName>
    <definedName name="IMP11_F8">[35]Curves!$A$193</definedName>
    <definedName name="IMP11_F9">[35]Curves!$A$195</definedName>
    <definedName name="IMPE">#REF!</definedName>
    <definedName name="IMPF">#REF!</definedName>
    <definedName name="IMPM">#REF!</definedName>
    <definedName name="imuuybrd">#N/A</definedName>
    <definedName name="in_P_C">[41]Set!$D$2:$D$14</definedName>
    <definedName name="IND_LAB">#REF!</definedName>
    <definedName name="INDASS1">[22]MAIN!$F$247:$AJ$247</definedName>
    <definedName name="INDASS2">[22]MAIN!$F$265:$AJ$265</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dex2" hidden="1">{#N/A,#N/A,FALSE,"Aging Summary";#N/A,#N/A,FALSE,"Ratio Analysis";#N/A,#N/A,FALSE,"Test 120 Day Accts";#N/A,#N/A,FALSE,"Tickmarks"}</definedName>
    <definedName name="INDMANP">#REF!</definedName>
    <definedName name="INN">#REF!</definedName>
    <definedName name="INPUT_04">[35]Curves!$A$1</definedName>
    <definedName name="INPUT_07">[35]Curves!$A$55</definedName>
    <definedName name="INPUT_09">[35]Curves!$A$109</definedName>
    <definedName name="INPUT_11">[35]Curves!$A$163</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estmentValueSettings">#REF!</definedName>
    <definedName name="INVLERate">#REF!</definedName>
    <definedName name="InvRate1">#REF!</definedName>
    <definedName name="InvRate2">#REF!</definedName>
    <definedName name="InvRate3">#REF!</definedName>
    <definedName name="InvRate4">#REF!</definedName>
    <definedName name="InvRateBefor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PO">#REF!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ASH_OPER_ACT_OR_EST" hidden="1">"c4164"</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"02/20/2017 07:06:57"</definedName>
    <definedName name="IQ_NET_DEBT_ISSUED_BR" hidden="1">"c753"</definedName>
    <definedName name="IQ_NET_INT_INC_BR" hidden="1">"c765"</definedName>
    <definedName name="IQ_NTM" hidden="1">6000</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B_BOOKMARK_LOCATION_0" hidden="1">#REF!</definedName>
    <definedName name="IQB_BOOKMARK_LOCATION_1" hidden="1">[75]Summary!#REF!</definedName>
    <definedName name="IQB_CURRENT_BOOKMARK" hidden="1">0</definedName>
    <definedName name="IQR12AX14" hidden="1">#REF!</definedName>
    <definedName name="IQR12AY14" hidden="1">#REF!</definedName>
    <definedName name="IQR1AX14" hidden="1">'[76]1'!$AX$15:$AX$75</definedName>
    <definedName name="IQR1AY14" hidden="1">'[76]1'!$AY$15:$AY$264</definedName>
    <definedName name="IQRAX14" hidden="1">"$AX$15:$AX$81"</definedName>
    <definedName name="IQRAY14" hidden="1">"$AY$15:$AY$265"</definedName>
    <definedName name="Irtysh">[77]иртышская!$A$5:$G$42</definedName>
    <definedName name="ISHOD1">#REF!</definedName>
    <definedName name="ISHOD2_1">#REF!</definedName>
    <definedName name="ISHOD2_2">#REF!</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LIL">[0]!IULIL</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#N/A</definedName>
    <definedName name="j_4">"'рт-передача'!j"</definedName>
    <definedName name="j6j6">#REF!</definedName>
    <definedName name="JAN">#REF!</definedName>
    <definedName name="JAN_4">"#REF!"</definedName>
    <definedName name="jbnbvggggggggggggggg">#N/A</definedName>
    <definedName name="jcd">[7]!jcd</definedName>
    <definedName name="jgg">[7]!jgg</definedName>
    <definedName name="jghfghd">[7]!jghfghd</definedName>
    <definedName name="jghghfd">#N/A</definedName>
    <definedName name="jghjghjhk">[7]!jghjghjhk</definedName>
    <definedName name="jghjygsf">[7]!jghjygsf</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g">#REF!</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mjh">[7]!jhmjh</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j">#REF!,#REF!,#REF!,[0]!P1_SCOPE_F2_PRT,[0]!P2_SCOPE_F2_PRT</definedName>
    <definedName name="jjjj">'[78]Гр5(о)'!#REF!</definedName>
    <definedName name="jjkjhhgffd">#N/A</definedName>
    <definedName name="jk">#N/A</definedName>
    <definedName name="jkbvbcdxd">#N/A</definedName>
    <definedName name="jkhffddds" hidden="1">{#N/A,#N/A,TRUE,"Лист1";#N/A,#N/A,TRUE,"Лист2";#N/A,#N/A,TRUE,"Лист3"}</definedName>
    <definedName name="jkhujygytf">#N/A</definedName>
    <definedName name="jkj">#N/A</definedName>
    <definedName name="jkkjhgj" hidden="1">{#N/A,#N/A,TRUE,"Лист1";#N/A,#N/A,TRUE,"Лист2";#N/A,#N/A,TRUE,"Лист3"}</definedName>
    <definedName name="JKL">#REF!</definedName>
    <definedName name="jksh" hidden="1">{#N/A,#N/A,FALSE,"Aging Summary";#N/A,#N/A,FALSE,"Ratio Analysis";#N/A,#N/A,FALSE,"Test 120 Day Accts";#N/A,#N/A,FALSE,"Tickmarks"}</definedName>
    <definedName name="jljljklj" hidden="1">#REF!,#REF!</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h">[7]!jyh</definedName>
    <definedName name="jyihtg">#N/A</definedName>
    <definedName name="jyuytvbyvtvfr" hidden="1">{#N/A,#N/A,TRUE,"Лист1";#N/A,#N/A,TRUE,"Лист2";#N/A,#N/A,TRUE,"Лист3"}</definedName>
    <definedName name="k" localSheetId="10">'1.24'!k</definedName>
    <definedName name="k" localSheetId="9">'1.5'!k</definedName>
    <definedName name="k" localSheetId="7">#N/A</definedName>
    <definedName name="k">'1.24'!k</definedName>
    <definedName name="k_4">"'рт-передача'!k"</definedName>
    <definedName name="KALMENERGO">#N/A</definedName>
    <definedName name="kane">[79]共機J!$J$64:$IV$7599</definedName>
    <definedName name="kaori">#REF!</definedName>
    <definedName name="kar">{0.1;0;0.382758620689655;0;0;0;0.258620689655172;0;0.258620689655172}</definedName>
    <definedName name="kazuyo">#REF!</definedName>
    <definedName name="KBC">#REF!</definedName>
    <definedName name="KEGMHR01">#REF!</definedName>
    <definedName name="KEGMHRLE">#REF!</definedName>
    <definedName name="KEGVOL01">#REF!</definedName>
    <definedName name="KEGVOLLE">#REF!</definedName>
    <definedName name="kfh">[7]!kfh</definedName>
    <definedName name="kh">[7]!kh</definedName>
    <definedName name="khf">[7]!khf</definedName>
    <definedName name="khjkhjghf" hidden="1">{#N/A,#N/A,TRUE,"Лист1";#N/A,#N/A,TRUE,"Лист2";#N/A,#N/A,TRUE,"Лист3"}</definedName>
    <definedName name="kiuytte">#N/A</definedName>
    <definedName name="Kizg">#REF!</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#REF!</definedName>
    <definedName name="KKK">#REF!</definedName>
    <definedName name="kkkkkkkkkkkkkkkk">#N/A</definedName>
    <definedName name="kkljkjjjjjjjjjjjjj">#N/A</definedName>
    <definedName name="kl">#REF!</definedName>
    <definedName name="kljhjkghv" hidden="1">{#N/A,#N/A,TRUE,"Лист1";#N/A,#N/A,TRUE,"Лист2";#N/A,#N/A,TRUE,"Лист3"}</definedName>
    <definedName name="kljjhgfhg">#N/A</definedName>
    <definedName name="klkjkjhhffdx">#N/A</definedName>
    <definedName name="klklklklklklklk">#N/A</definedName>
    <definedName name="klljjjhjgghf" hidden="1">{#N/A,#N/A,TRUE,"Лист1";#N/A,#N/A,TRUE,"Лист2";#N/A,#N/A,TRUE,"Лист3"}</definedName>
    <definedName name="kmnjnj">#N/A</definedName>
    <definedName name="knkn.n.">#N/A</definedName>
    <definedName name="koeff1">[22]MAIN!$C$1327</definedName>
    <definedName name="koeff2">[22]MAIN!$C$1328</definedName>
    <definedName name="koeff3">[22]MAIN!$C$1329</definedName>
    <definedName name="koeff4">[22]MAIN!$C$1330</definedName>
    <definedName name="koeff5">[22]MAIN!$F$980</definedName>
    <definedName name="KorQnt">[42]Параметры!$B$5</definedName>
    <definedName name="KotList">[42]Лист!$A$260</definedName>
    <definedName name="KOTLODERJ_LIST">[80]Справочники!$E$9:$E$13</definedName>
    <definedName name="KotQnt">[42]Лист!$B$261</definedName>
    <definedName name="Kpost">#REF!</definedName>
    <definedName name="kr">'[81]Сводка - лизинг'!$C$17</definedName>
    <definedName name="KREDIT1">[22]MAIN!$486:$504</definedName>
    <definedName name="KREDIT2">[22]MAIN!$533:$551</definedName>
    <definedName name="KRY">[0]!KRY</definedName>
    <definedName name="ktkll">[7]!ktkll</definedName>
    <definedName name="KTP">'[82]5'!#REF!</definedName>
    <definedName name="ktzuk" hidden="1">{#N/A,#N/A,FALSE,"Aging Summary";#N/A,#N/A,FALSE,"Ratio Analysis";#N/A,#N/A,FALSE,"Test 120 Day Accts";#N/A,#N/A,FALSE,"Tickmarks"}</definedName>
    <definedName name="KUKYUYKULL">[0]!KUKYUYKULL</definedName>
    <definedName name="KUP">#REF!</definedName>
    <definedName name="kurs">#REF!</definedName>
    <definedName name="kuykjhjkhy">#N/A</definedName>
    <definedName name="kW_а_ген1">#REF!</definedName>
    <definedName name="kW_а_ген3">#REF!</definedName>
    <definedName name="KYKUKK">[0]!KYKUKK</definedName>
    <definedName name="l">#N/A</definedName>
    <definedName name="l5l5">#REF!</definedName>
    <definedName name="labor_costs">[22]MAIN!$F$187:$AL$187</definedName>
    <definedName name="LACO">[35]Dbase!$B$37</definedName>
    <definedName name="LACO_1">[35]Heads!$B$89:$W$89</definedName>
    <definedName name="LACO_10">[35]Heads!$B$107:$W$107</definedName>
    <definedName name="LACO_11">[35]Heads!$B$109:$W$109</definedName>
    <definedName name="LACO_12">[35]Heads!$B$111:$W$111</definedName>
    <definedName name="LACO_13">[35]Heads!$B$113:$W$113</definedName>
    <definedName name="LACO_14">[35]Heads!$B$115:$W$115</definedName>
    <definedName name="LACO_15">[35]Heads!$B$117:$W$117</definedName>
    <definedName name="LACO_16">[35]Heads!$B$119:$W$119</definedName>
    <definedName name="LACO_17">[35]Heads!$B$121:$W$121</definedName>
    <definedName name="LACO_18">[35]Heads!$B$123:$W$123</definedName>
    <definedName name="LACO_19">[35]Heads!$B$125:$W$125</definedName>
    <definedName name="LACO_2">[35]Heads!$B$91:$W$91</definedName>
    <definedName name="LACO_3">[35]Heads!$B$93:$W$93</definedName>
    <definedName name="LACO_4">[35]Heads!$B$95:$W$95</definedName>
    <definedName name="LACO_5">[35]Heads!$B$97:$W$97</definedName>
    <definedName name="LACO_6">[35]Heads!$B$99:$W$99</definedName>
    <definedName name="LACO_7">[35]Heads!$B$101:$W$101</definedName>
    <definedName name="LACO_8">[35]Heads!$B$103:$W$103</definedName>
    <definedName name="LACO_9">[35]Heads!$B$105:$W$105</definedName>
    <definedName name="Language">[22]MAIN!$F$1247</definedName>
    <definedName name="lastcolumn">[22]MAIN!$AJ:$AJ</definedName>
    <definedName name="LBO">#REF!</definedName>
    <definedName name="LBOMinCash">#REF!</definedName>
    <definedName name="LD">[80]Титульный!$F$12</definedName>
    <definedName name="let">[83]Справочники!$J$18:$J$22</definedName>
    <definedName name="lhj">[7]!lhj</definedName>
    <definedName name="likuih" hidden="1">{#N/A,#N/A,TRUE,"Лист1";#N/A,#N/A,TRUE,"Лист2";#N/A,#N/A,TRUE,"Лист3"}</definedName>
    <definedName name="LILI">[0]!LILI</definedName>
    <definedName name="LILUILILILI">[0]!LILUILILILI</definedName>
    <definedName name="lim">[84]SET!$B$4</definedName>
    <definedName name="limcount" hidden="1">1</definedName>
    <definedName name="line">'[82]5'!#REF!</definedName>
    <definedName name="LINE2">#REF!</definedName>
    <definedName name="LINK_1">#REF!</definedName>
    <definedName name="LINK_2A">#REF!</definedName>
    <definedName name="LINK_2B">#REF!</definedName>
    <definedName name="LISING1">[22]MAIN!$305:$324</definedName>
    <definedName name="List02_1">#REF!</definedName>
    <definedName name="List02_10">#REF!</definedName>
    <definedName name="List02_11">#REF!</definedName>
    <definedName name="List02_12">#REF!</definedName>
    <definedName name="List02_13">#REF!</definedName>
    <definedName name="List02_14">#REF!</definedName>
    <definedName name="List02_15">#REF!</definedName>
    <definedName name="List02_16">#REF!</definedName>
    <definedName name="List02_17">#REF!</definedName>
    <definedName name="List02_2">#REF!</definedName>
    <definedName name="List02_3">#REF!</definedName>
    <definedName name="List02_4">#REF!</definedName>
    <definedName name="List02_41">#REF!</definedName>
    <definedName name="List02_42">#REF!</definedName>
    <definedName name="List02_43">#REF!</definedName>
    <definedName name="List02_44">#REF!</definedName>
    <definedName name="List02_45">#REF!</definedName>
    <definedName name="List02_46">#REF!</definedName>
    <definedName name="List02_47">#REF!</definedName>
    <definedName name="List02_48">#REF!</definedName>
    <definedName name="List02_49">#REF!</definedName>
    <definedName name="List02_5">#REF!</definedName>
    <definedName name="List02_50">#REF!</definedName>
    <definedName name="List02_51">#REF!</definedName>
    <definedName name="List02_52">#REF!</definedName>
    <definedName name="List02_53">#REF!</definedName>
    <definedName name="List02_54">#REF!</definedName>
    <definedName name="List02_55">#REF!</definedName>
    <definedName name="List02_56">#REF!</definedName>
    <definedName name="List02_57">#REF!</definedName>
    <definedName name="List02_58">#REF!</definedName>
    <definedName name="List02_59">#REF!</definedName>
    <definedName name="List02_6">#REF!</definedName>
    <definedName name="List02_60">#REF!</definedName>
    <definedName name="List02_61">#REF!</definedName>
    <definedName name="List02_62">#REF!</definedName>
    <definedName name="List02_63">#REF!</definedName>
    <definedName name="List02_64">#REF!</definedName>
    <definedName name="List02_65">#REF!</definedName>
    <definedName name="List02_66">#REF!</definedName>
    <definedName name="List02_67">#REF!</definedName>
    <definedName name="List02_68">#REF!</definedName>
    <definedName name="List02_69">#REF!</definedName>
    <definedName name="List02_7">#REF!</definedName>
    <definedName name="List02_70">#REF!</definedName>
    <definedName name="List02_71">#REF!</definedName>
    <definedName name="List02_72">#REF!</definedName>
    <definedName name="List02_8">#REF!</definedName>
    <definedName name="List02_9">#REF!</definedName>
    <definedName name="List12_PeriodRange">#REF!</definedName>
    <definedName name="LISTA_BOX_1">#REF!</definedName>
    <definedName name="LISTA_BOX_2A">#REF!</definedName>
    <definedName name="LISTA_BOX_2B">#REF!</definedName>
    <definedName name="lkj" hidden="1">{#N/A,#N/A,FALSE,"Aging Summary";#N/A,#N/A,FALSE,"Ratio Analysis";#N/A,#N/A,FALSE,"Test 120 Day Accts";#N/A,#N/A,FALSE,"Tickmarks"}</definedName>
    <definedName name="LKJHG" hidden="1">#N/A</definedName>
    <definedName name="lkjhhhhhg1045uj">#REF!</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[2]!lkl</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dt6">[7]!lldt6</definedName>
    <definedName name="lll">[0]!lll</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E">#REF!</definedName>
    <definedName name="LME_alloys">#REF!</definedName>
    <definedName name="LMKN">#N/A</definedName>
    <definedName name="loadKES">#REF!</definedName>
    <definedName name="LOG">#REF!</definedName>
    <definedName name="logic">[85]TECHSHEET!$E$2:$E$3</definedName>
    <definedName name="logical">[80]TEHSHEET!$K$2:$K$3</definedName>
    <definedName name="lol">[0]!lol</definedName>
    <definedName name="LOOK_01">[35]Dbase!$AH$27</definedName>
    <definedName name="LOOK_27">[35]Dbase!$AI$27</definedName>
    <definedName name="LOOK_DATA">[35]Dbase!$B$13:$AB$25</definedName>
    <definedName name="LOOKUP_1">[35]Dbase!$AY$4:$AZ$7</definedName>
    <definedName name="LOOKUP_2">[35]Note!$C$77:$E$79</definedName>
    <definedName name="LookUpRange">#REF!</definedName>
    <definedName name="lu">[7]!lu</definedName>
    <definedName name="LUI">[0]!LUI</definedName>
    <definedName name="LUIILULI">[0]!LUIILULI</definedName>
    <definedName name="m">#REF!</definedName>
    <definedName name="M7.3">#N/A</definedName>
    <definedName name="MA">#N/A</definedName>
    <definedName name="MACO_09">[35]Curves!$A$220:$H$267</definedName>
    <definedName name="mail_address">#REF!</definedName>
    <definedName name="MAJ_CON_EQP">#REF!</definedName>
    <definedName name="MAR">#REF!</definedName>
    <definedName name="MAR_4">"#REF!"</definedName>
    <definedName name="Marina2903" hidden="1">{#N/A,#N/A,FALSE,"Aging Summary";#N/A,#N/A,FALSE,"Ratio Analysis";#N/A,#N/A,FALSE,"Test 120 Day Accts";#N/A,#N/A,FALSE,"Tickmarks"}</definedName>
    <definedName name="marketValueSettings">#REF!</definedName>
    <definedName name="markup">1.03</definedName>
    <definedName name="masaru">#REF!</definedName>
    <definedName name="MASVT">[35]Tables!$C$2:$AA$14</definedName>
    <definedName name="mAT">BlankMacro1</definedName>
    <definedName name="MAT_1">'[55]Dati Caricati'!$B$7:$B$135</definedName>
    <definedName name="MAT_2">'[55]Dati Caricati'!$B$139:$B$357</definedName>
    <definedName name="MAT_3">'[55]Dati Caricati'!$B$361:$B$394</definedName>
    <definedName name="MAT_4">'[55]Dati Caricati'!$B$398:$B$511</definedName>
    <definedName name="material">#REF!</definedName>
    <definedName name="materiality">'[47]Список контролей'!$K$3</definedName>
    <definedName name="materials">BlankMacro1</definedName>
    <definedName name="MAXWC">[22]MAIN!$C$1340</definedName>
    <definedName name="MAY">#REF!</definedName>
    <definedName name="MAY_4">"#REF!"</definedName>
    <definedName name="mayumi">#REF!</definedName>
    <definedName name="MECHANICAL">#REF!</definedName>
    <definedName name="MENU">[15]HO_hrs!$AZ$1</definedName>
    <definedName name="Method">[22]MAIN!$F$29</definedName>
    <definedName name="method_calc_services_amount">[85]TECHSHEET!$G$15:$G$18</definedName>
    <definedName name="MetodRegul">#REF!</definedName>
    <definedName name="MG_A">#REF!</definedName>
    <definedName name="mhgg">#N/A</definedName>
    <definedName name="mhyt" hidden="1">{#N/A,#N/A,TRUE,"Лист1";#N/A,#N/A,TRUE,"Лист2";#N/A,#N/A,TRUE,"Лист3"}</definedName>
    <definedName name="MINCASH">[22]MAIN!$C$1338</definedName>
    <definedName name="Minimum_Cash">#REF!</definedName>
    <definedName name="minlabor_costs">[22]MAIN!$F$594:$AL$594</definedName>
    <definedName name="MINPROFIT">[22]MAIN!$C$1339</definedName>
    <definedName name="MISC">[35]Heads!$B$75:$W$77</definedName>
    <definedName name="MIXE">[35]Heads!$B$83:$W$85</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ExcelLinker_6E24F10A_D93B_4197_A91F_1E8C46B84DD5">РТ передача [86]ээ!$I$76:$I$76</definedName>
    <definedName name="MmExcelLinker_6E24F10A_D93B_4197_A91F_1E8C46B84DD5_4">#N/A</definedName>
    <definedName name="mmm" hidden="1">{#N/A,#N/A,FALSE,"Себестоимсть-97"}</definedName>
    <definedName name="mmmmmmmmmmmmmmmmmmmmmmmmmmmmmm">P1_T19.1.1?Data,P2_T19.1.1?Data</definedName>
    <definedName name="mnbhjf">#N/A</definedName>
    <definedName name="mnghr">#N/A</definedName>
    <definedName name="mnmbnvb">#N/A</definedName>
    <definedName name="mnnjjjjjjjjjjjjj" hidden="1">{#N/A,#N/A,TRUE,"Лист1";#N/A,#N/A,TRUE,"Лист2";#N/A,#N/A,TRUE,"Лист3"}</definedName>
    <definedName name="MO">#REF!</definedName>
    <definedName name="MO_4">"#REF!"</definedName>
    <definedName name="Money1">[22]MAIN!$F$20</definedName>
    <definedName name="Money11">[22]MAIN!$F$21</definedName>
    <definedName name="Money2">[22]MAIN!$F$24</definedName>
    <definedName name="Money21">[22]MAIN!$F$25</definedName>
    <definedName name="MoneyR">[22]MAIN!$F$1248</definedName>
    <definedName name="MONTH">#REF!</definedName>
    <definedName name="MONTH_4">"#REF!"</definedName>
    <definedName name="morita">#REF!</definedName>
    <definedName name="moritam">'[34]合成単価作成・-BLDG'!#REF!</definedName>
    <definedName name="moritavn">#REF!</definedName>
    <definedName name="MR_LIST">[87]REESTR_MO!$D$2:$D$43</definedName>
    <definedName name="mrsk">[83]Справочники!$B$1:$B$15</definedName>
    <definedName name="Mrsupdet">#REF!</definedName>
    <definedName name="MU">[83]Справочники!$M$1:$M$4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[48]TEHSHEET!$F$31:$F$34</definedName>
    <definedName name="NasPotrEE">[42]Параметры!$B$10</definedName>
    <definedName name="NasPotrEEList">[42]Лист!$A$150</definedName>
    <definedName name="nazev">#REF!</definedName>
    <definedName name="NB">#REF!</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#REF!</definedName>
    <definedName name="net" localSheetId="7">[56]FST5!$G$100:$G$116,'Тарифы за 2023 год'!P1_net</definedName>
    <definedName name="net">[57]FST5!$G$100:$G$116,P1_net</definedName>
    <definedName name="NET_1">#REF!</definedName>
    <definedName name="net_4">#N/A</definedName>
    <definedName name="net_5">#N/A</definedName>
    <definedName name="NET_ANA">#REF!</definedName>
    <definedName name="NET_ANA_1">#REF!</definedName>
    <definedName name="NET_ANA_2">#REF!</definedName>
    <definedName name="NET_INV">[88]TEHSHEET!#REF!</definedName>
    <definedName name="NET_ORG">[88]TEHSHEET!#REF!</definedName>
    <definedName name="NET_RAB">#REF!</definedName>
    <definedName name="NET_SCOPE">#REF!</definedName>
    <definedName name="NET_W">[88]TEHSHEET!#REF!</definedName>
    <definedName name="NetDebt">#REF!</definedName>
    <definedName name="NETORG">#REF!</definedName>
    <definedName name="new">{0.1;0;0.45;0;0;0;0;0;0.45}</definedName>
    <definedName name="NEW_FORM">[35]Dbase!$B$2:$AA$37</definedName>
    <definedName name="NEWB">[35]Tables!$E$87</definedName>
    <definedName name="newname" hidden="1">{#N/A,#N/A,TRUE,"Assumptions";#N/A,#N/A,TRUE,"Op Projection";#N/A,#N/A,TRUE,"Capital";#N/A,#N/A,TRUE,"Income";#N/A,#N/A,TRUE,"Balance";#N/A,#N/A,TRUE,"Sources&amp;Uses"}</definedName>
    <definedName name="NewSourceFile">[89]Сведения!#REF!</definedName>
    <definedName name="nfgjn">#N/A</definedName>
    <definedName name="nfyz">#N/A</definedName>
    <definedName name="nfyz_4">"'рт-передача'!nfyz"</definedName>
    <definedName name="nghf">#N/A</definedName>
    <definedName name="nghjk">#N/A</definedName>
    <definedName name="ngngh">[0]!ngngh</definedName>
    <definedName name="nhghfgfgf">#N/A</definedName>
    <definedName name="nhguy" hidden="1">{#N/A,#N/A,TRUE,"Лист1";#N/A,#N/A,TRUE,"Лист2";#N/A,#N/A,TRUE,"Лист3"}</definedName>
    <definedName name="nhnhn">[0]!nhnhn</definedName>
    <definedName name="njhgyhjftxcdfxnkl">#N/A</definedName>
    <definedName name="njhhhhhhhhhhhhhd">#N/A</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555nnn666nnn777">#REF!</definedName>
    <definedName name="nnngggggggggggggggggggggggggg" hidden="1">{#N/A,#N/A,TRUE,"Лист1";#N/A,#N/A,TRUE,"Лист2";#N/A,#N/A,TRUE,"Лист3"}</definedName>
    <definedName name="nnnnn44444uuuuuuu">#REF!</definedName>
    <definedName name="nnnnnnnnnnnnnnnnn">[2]!nnnnnnnnnnnnnnnnn</definedName>
    <definedName name="nnnnnnnnnnnnnnnnnnnnnnnnnnnnnnnnnnnnnnnnnn">#N/A</definedName>
    <definedName name="NO_CU">[35]Note!$C$13</definedName>
    <definedName name="NO_ED">[35]Note!$H$48</definedName>
    <definedName name="NO_EX">[35]Note!$F$13</definedName>
    <definedName name="NO_PD1">[35]Note!$C$5</definedName>
    <definedName name="NO_PD2">[35]Note!$C$7</definedName>
    <definedName name="NO_PR">[35]Note!$C$9</definedName>
    <definedName name="NO_UN">[35]Note!$F$9</definedName>
    <definedName name="NO_XC">[35]Note!$C$15</definedName>
    <definedName name="NOEQ">[35]Dbase!$C$29</definedName>
    <definedName name="NOEQ_1">[35]Heads!$B$169:$C$174</definedName>
    <definedName name="NOEQ_10">[35]Heads!$B$233:$C$238</definedName>
    <definedName name="NOEQ_11">[35]Heads!$B$240:$C$245</definedName>
    <definedName name="NOEQ_12">[35]Heads!$B$247:$C$252</definedName>
    <definedName name="NOEQ_13">[35]Heads!$B$254:$C$259</definedName>
    <definedName name="NOEQ_14">[35]Heads!$B$261:$C$266</definedName>
    <definedName name="NOEQ_15">[35]Heads!$B$268:$C$273</definedName>
    <definedName name="NOEQ_16">[35]Heads!$B$275:$C$280</definedName>
    <definedName name="NOEQ_17">[35]Heads!$B$282:$C$287</definedName>
    <definedName name="NOEQ_18">[35]Heads!$B$289:$C$294</definedName>
    <definedName name="NOEQ_19">[35]Heads!$B$296:$C$301</definedName>
    <definedName name="NOEQ_2">[35]Heads!$B$176:$C$181</definedName>
    <definedName name="NOEQ_3">[35]Heads!$B$183:$C$188</definedName>
    <definedName name="NOEQ_4">[35]Heads!$B$191:$C$196</definedName>
    <definedName name="NOEQ_5">[35]Heads!$B$198:$C$203</definedName>
    <definedName name="NOEQ_6">[35]Heads!$B$205:$C$210</definedName>
    <definedName name="NOEQ_7">[35]Heads!$B$212:$C$217</definedName>
    <definedName name="NOEQ_8">[35]Heads!$B$219:$C$224</definedName>
    <definedName name="NOEQ_9">[35]Heads!$B$226:$C$231</definedName>
    <definedName name="NOM">#REF!</definedName>
    <definedName name="NOM_4">"#REF!"</definedName>
    <definedName name="NOTA_P2">'[35]Page 2'!$C$79</definedName>
    <definedName name="Note_a">#REF!</definedName>
    <definedName name="NOV">#REF!</definedName>
    <definedName name="NOV_4">"#REF!"</definedName>
    <definedName name="nov_tariff">[80]Титульный!$F$12</definedName>
    <definedName name="npi">[22]MAIN!$F$1245:$AK$1245</definedName>
    <definedName name="NPVR">[22]MAIN!$D$1025</definedName>
    <definedName name="NSA_B_1">'[55]Dati Caricati'!$N$7:$N$135</definedName>
    <definedName name="NSA_B_2">'[55]Dati Caricati'!$N$139:$N$357</definedName>
    <definedName name="NSA_B_3">'[55]Dati Caricati'!$N$361:$N$394</definedName>
    <definedName name="NSA_B_4">'[55]Dati Caricati'!$N$398:$N$511</definedName>
    <definedName name="NSA_F_1">'[55]Dati Caricati'!$O$7:$O$135</definedName>
    <definedName name="NSA_F_2">'[55]Dati Caricati'!$O$139:$O$357</definedName>
    <definedName name="NSA_F_3">'[55]Dati Caricati'!$O$361:$O$394</definedName>
    <definedName name="NSA_F_4">'[55]Dati Caricati'!$O$398:$O$511</definedName>
    <definedName name="NSBYT_LIST">[90]TEHSHEET!$U$5:$U$10</definedName>
    <definedName name="NSRF" localSheetId="7">#REF!</definedName>
    <definedName name="NSRF">#REF!</definedName>
    <definedName name="NSRF_5">"#REF!"</definedName>
    <definedName name="Num">[41]Свод!$D$28:$O$28</definedName>
    <definedName name="Num_4">"#REF!"</definedName>
    <definedName name="NUMERO">[35]Dbase!$A$1</definedName>
    <definedName name="NVV">#REF!</definedName>
    <definedName name="nvv_List13_1_231">#REF!</definedName>
    <definedName name="nvv_List13_2_231">#REF!</definedName>
    <definedName name="nvv_List13_3_231">#REF!</definedName>
    <definedName name="nvv_List13_4_231">#REF!</definedName>
    <definedName name="nvv_List13_5_231">#REF!</definedName>
    <definedName name="nvv_List13_6_231">#REF!</definedName>
    <definedName name="NзаявлНН_12">'[39]1.5_среднее'!$Q$23</definedName>
    <definedName name="NзаявлСН2_12">'[39]1.5_среднее'!$P$23</definedName>
    <definedName name="NпереданВН_СН2_12">'[39]1.5_среднее'!$P$12</definedName>
    <definedName name="NпереданСН2_НН_12">'[39]1.5_среднее'!$Q$14</definedName>
    <definedName name="o">#N/A</definedName>
    <definedName name="o_4">"'рт-передача'!o"</definedName>
    <definedName name="o8o8o8o8o8o8o">#REF!</definedName>
    <definedName name="Ob">#REF!</definedName>
    <definedName name="obs">#REF!</definedName>
    <definedName name="OCT">#REF!</definedName>
    <definedName name="OCT_4">"#REF!"</definedName>
    <definedName name="odaki">#REF!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IUY">[80]TEHSHEET!$N$2:$N$7</definedName>
    <definedName name="ojkjkhjgghfd" hidden="1">{#N/A,#N/A,TRUE,"Лист1";#N/A,#N/A,TRUE,"Лист2";#N/A,#N/A,TRUE,"Лист3"}</definedName>
    <definedName name="OKTMO">#REF!</definedName>
    <definedName name="OKTMO_4">"#REF!"</definedName>
    <definedName name="old">{0.1;0;0.382758620689655;0;0;0;0.258620689655172;0;0.258620689655172}</definedName>
    <definedName name="OLDB">[35]Tables!$E$77</definedName>
    <definedName name="OLOIL">[0]!OLOIL</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7">#N/A</definedName>
    <definedName name="öó">#N/A</definedName>
    <definedName name="öó_4">"'рт-передача'!öó"</definedName>
    <definedName name="ooiumuhggc">#N/A</definedName>
    <definedName name="ooo">#N/A</definedName>
    <definedName name="oooo">#N/A</definedName>
    <definedName name="oopoooooooooooooooo" hidden="1">{#N/A,#N/A,TRUE,"Лист1";#N/A,#N/A,TRUE,"Лист2";#N/A,#N/A,TRUE,"Лист3"}</definedName>
    <definedName name="OPEX">#REF!</definedName>
    <definedName name="Oplata">#REF!</definedName>
    <definedName name="opmes">[52]I!$C$2</definedName>
    <definedName name="opopo">#N/A</definedName>
    <definedName name="Option_Proceeds">#REF!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E_4">"#REF!"</definedName>
    <definedName name="ORG">[64]Справочники!#REF!</definedName>
    <definedName name="org_1_186">#REF!</definedName>
    <definedName name="org_1_22">'[91]НВВ РСК 2011'!#REF!</definedName>
    <definedName name="org_1_26">'[91]НВВ РСК 2011'!#REF!</definedName>
    <definedName name="org_1_95">#REF!</definedName>
    <definedName name="org_16_186">#REF!</definedName>
    <definedName name="org_17_186">#REF!</definedName>
    <definedName name="org_2_186">#REF!</definedName>
    <definedName name="org_2_22">'[91]НВВ РСК 2012'!#REF!</definedName>
    <definedName name="org_2_26">'[91]НВВ РСК 2012'!#REF!</definedName>
    <definedName name="org_3_127">#REF!</definedName>
    <definedName name="org_3_183">#REF!</definedName>
    <definedName name="org_3_95">#REF!</definedName>
    <definedName name="org_4_127">#REF!</definedName>
    <definedName name="org_4_183">#REF!</definedName>
    <definedName name="ORG_5">#N/A</definedName>
    <definedName name="Org_list">#REF!</definedName>
    <definedName name="ORG_U">#REF!</definedName>
    <definedName name="ORGBLR">#REF!</definedName>
    <definedName name="OTCST1">[22]MAIN!$200:$200</definedName>
    <definedName name="OTCST2">[22]MAIN!$204:$204</definedName>
    <definedName name="OTCST3">[22]MAIN!$229:$229</definedName>
    <definedName name="OTH_DATA">#REF!</definedName>
    <definedName name="OTH_LIST">#REF!</definedName>
    <definedName name="OTHER_COST2">[22]MAIN!$204:$204</definedName>
    <definedName name="OTHER_COST3">[22]MAIN!$228:$229</definedName>
    <definedName name="Other_inc">#REF!</definedName>
    <definedName name="OTHER_PANEL">'[69]NEW-PANEL'!#REF!</definedName>
    <definedName name="OTHERCOST1">[22]MAIN!$200:$200</definedName>
    <definedName name="OTHERCountry">#REF!</definedName>
    <definedName name="OTHERExercise">#REF!</definedName>
    <definedName name="OTHERPlant">#REF!</definedName>
    <definedName name="OTHERPlantNo">#REF!</definedName>
    <definedName name="output_year">#REF!</definedName>
    <definedName name="overheads">#REF!</definedName>
    <definedName name="p">'[92]Вводные данные систем'!#REF!</definedName>
    <definedName name="p_Amort">#REF!</definedName>
    <definedName name="p_Assump">#REF!</definedName>
    <definedName name="p_BS">#REF!</definedName>
    <definedName name="P_C">[41]Set!$D$3:$D$14</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30_TOTAL_VALUES_BASE_PERIOD">'[85]П1.30'!$BD$17,'[85]П1.30'!$BD$28,'[85]П1.30'!$BD$32,'[85]П1.30'!$BD$38,'[85]П1.30'!$BD$41</definedName>
    <definedName name="P1_dip" localSheetId="7" hidden="1">[93]База!$G$167:$G$172,[93]База!$G$174:$G$175,[93]База!$G$177:$G$180,[93]База!$G$182,[93]База!$G$184:$G$188,[93]База!$G$190,[93]База!$G$192:$G$194</definedName>
    <definedName name="P1_dip" hidden="1">[57]FST5!$G$167:$G$172,[57]FST5!$G$174:$G$175,[57]FST5!$G$177:$G$180,[57]FST5!$G$182,[57]FST5!$G$184:$G$188,[57]FST5!$G$190,[57]FST5!$G$192:$G$194</definedName>
    <definedName name="P1_eso" localSheetId="7" hidden="1">[93]База!$G$167:$G$172,[93]База!$G$174:$G$175,[93]База!$G$177:$G$180,[93]База!$G$182,[93]База!$G$184:$G$188,[93]База!$G$190,[93]База!$G$192:$G$194</definedName>
    <definedName name="P1_eso" hidden="1">[57]FST5!$G$167:$G$172,[57]FST5!$G$174:$G$175,[57]FST5!$G$177:$G$180,[57]FST5!$G$182,[57]FST5!$G$184:$G$188,[57]FST5!$G$190,[57]FST5!$G$192:$G$194</definedName>
    <definedName name="P1_ESO_PROT" localSheetId="7" hidden="1">#REF!,#REF!,#REF!,#REF!,#REF!,#REF!,#REF!,#REF!</definedName>
    <definedName name="P1_ESO_PROT" hidden="1">#REF!,#REF!,#REF!,#REF!,#REF!,#REF!,#REF!,#REF!</definedName>
    <definedName name="P1_net" localSheetId="7" hidden="1">[93]База!$G$118:$G$123,[93]База!$G$125:$G$126,[93]База!$G$128:$G$131,[93]База!$G$133,[93]База!$G$135:$G$139,[93]База!$G$141,[93]База!$G$143:$G$145</definedName>
    <definedName name="P1_net" hidden="1">[57]FST5!$G$118:$G$123,[57]FST5!$G$125:$G$126,[57]FST5!$G$128:$G$131,[57]FST5!$G$133,[57]FST5!$G$135:$G$139,[57]FST5!$G$141,[57]FST5!$G$143:$G$145</definedName>
    <definedName name="P1_SBT_PROT" localSheetId="7" hidden="1">#REF!,#REF!,#REF!,#REF!,#REF!,#REF!,#REF!</definedName>
    <definedName name="P1_SBT_PROT" hidden="1">#REF!,#REF!,#REF!,#REF!,#REF!,#REF!,#REF!</definedName>
    <definedName name="P1_SBT_PROT1" hidden="1">#REF!,#REF!,#REF!,#REF!,#REF!,#REF!,#REF!</definedName>
    <definedName name="P1_SC_CLR" hidden="1">#REF!,#REF!,#REF!,#REF!,#REF!</definedName>
    <definedName name="P1_SC22" localSheetId="7" hidden="1">#REF!,#REF!,#REF!,#REF!,#REF!,#REF!</definedName>
    <definedName name="P1_SC22" hidden="1">#REF!,#REF!,#REF!,#REF!,#REF!,#REF!</definedName>
    <definedName name="P1_SCOPE_16_PRT" localSheetId="7" hidden="1">[93]База!$E$15:$I$16,[93]База!$E$18:$I$20,[93]База!$E$23:$I$23,[93]База!$E$26:$I$26,[93]База!$E$29:$I$29,[93]База!$E$32:$I$32,[93]База!$E$35:$I$35,[93]База!$B$34,[93]База!$B$37</definedName>
    <definedName name="P1_SCOPE_16_PRT" hidden="1">'[94]16'!$E$15:$I$16,'[94]16'!$E$18:$I$20,'[94]16'!$E$23:$I$23,'[94]16'!$E$26:$I$26,'[94]16'!$E$29:$I$29,'[94]16'!$E$32:$I$32,'[94]16'!$E$35:$I$35,'[94]16'!$B$34,'[94]16'!$B$37</definedName>
    <definedName name="P1_SCOPE_17_PRT" localSheetId="7" hidden="1">[93]База!$E$13:$H$21,[93]База!$J$9:$J$11,[93]База!$J$13:$J$21,[93]База!$E$24:$H$26,[93]База!$E$28:$H$36,[93]База!$J$24:$M$26,[93]База!$J$28:$M$36,[93]База!$E$39:$H$41</definedName>
    <definedName name="P1_SCOPE_17_PRT" hidden="1">'[94]17'!$E$13:$H$21,'[94]17'!$J$9:$J$11,'[94]17'!$J$13:$J$21,'[94]17'!$E$24:$H$26,'[94]17'!$E$28:$H$36,'[94]17'!$J$24:$M$26,'[94]17'!$J$28:$M$36,'[94]17'!$E$39:$H$41</definedName>
    <definedName name="P1_SCOPE_4_PRT" localSheetId="7" hidden="1">[93]База!$F$23:$I$23,[93]База!$F$25:$I$25,[93]База!$F$27:$I$31,[93]База!$K$14:$N$20,[93]База!$K$23:$N$23,[93]База!$K$25:$N$25,[93]База!$K$27:$N$31,[93]База!$P$14:$S$20,[93]База!$P$23:$S$23</definedName>
    <definedName name="P1_SCOPE_4_PRT" hidden="1">'[94]4'!$F$23:$I$23,'[94]4'!$F$25:$I$25,'[94]4'!$F$27:$I$31,'[94]4'!$K$14:$N$20,'[94]4'!$K$23:$N$23,'[94]4'!$K$25:$N$25,'[94]4'!$K$27:$N$31,'[94]4'!$P$14:$S$20,'[94]4'!$P$23:$S$23</definedName>
    <definedName name="P1_SCOPE_5_PRT" localSheetId="7" hidden="1">[93]База!$F$23:$I$23,[93]База!$F$25:$I$25,[93]База!$F$27:$I$31,[93]База!$K$14:$N$21,[93]База!$K$23:$N$23,[93]База!$K$25:$N$25,[93]База!$K$27:$N$31,[93]База!$P$14:$S$21,[93]База!$P$23:$S$23</definedName>
    <definedName name="P1_SCOPE_5_PRT" hidden="1">'[94]5'!$F$23:$I$23,'[94]5'!$F$25:$I$25,'[94]5'!$F$27:$I$31,'[94]5'!$K$14:$N$21,'[94]5'!$K$23:$N$23,'[94]5'!$K$25:$N$25,'[94]5'!$K$27:$N$31,'[94]5'!$P$14:$S$21,'[94]5'!$P$23:$S$23</definedName>
    <definedName name="P1_SCOPE_CORR" localSheetId="7" hidden="1">#REF!,#REF!,#REF!,#REF!,#REF!,#REF!,#REF!</definedName>
    <definedName name="P1_SCOPE_CORR" hidden="1">#REF!,#REF!,#REF!,#REF!,#REF!,#REF!,#REF!</definedName>
    <definedName name="P1_SCOPE_DOP" localSheetId="7" hidden="1">#REF!,#REF!,#REF!,#REF!,#REF!,#REF!</definedName>
    <definedName name="P1_SCOPE_DOP" hidden="1">[95]Регионы!#REF!,[95]Регионы!#REF!,[95]Регионы!#REF!,[95]Регионы!#REF!,[95]Регионы!#REF!,[95]Регионы!#REF!</definedName>
    <definedName name="P1_SCOPE_DOP1" hidden="1">#REF!,#REF!,#REF!,#REF!,#REF!,#REF!</definedName>
    <definedName name="P1_SCOPE_F1_PRT" localSheetId="7" hidden="1">[93]База!$D$74:$E$84,[93]База!$D$71:$E$72,[93]База!$D$66:$E$69,[93]База!$D$61:$E$64</definedName>
    <definedName name="P1_SCOPE_F1_PRT" hidden="1">'[94]Ф-1 (для АО-энерго)'!$D$74:$E$84,'[94]Ф-1 (для АО-энерго)'!$D$71:$E$72,'[94]Ф-1 (для АО-энерго)'!$D$66:$E$69,'[94]Ф-1 (для АО-энерго)'!$D$61:$E$64</definedName>
    <definedName name="P1_SCOPE_F2_PRT" localSheetId="7" hidden="1">[93]База!$G$56,[93]База!$E$55:$E$56,[93]База!$F$55:$G$55,[93]База!$D$55</definedName>
    <definedName name="P1_SCOPE_F2_PRT" hidden="1">'[94]Ф-2 (для АО-энерго)'!$G$56,'[94]Ф-2 (для АО-энерго)'!$E$55:$E$56,'[94]Ф-2 (для АО-энерго)'!$F$55:$G$55,'[94]Ф-2 (для АО-энерго)'!$D$55</definedName>
    <definedName name="P1_SCOPE_FLOAD" localSheetId="7" hidden="1">#REF!,#REF!,#REF!,#REF!,#REF!,#REF!</definedName>
    <definedName name="P1_SCOPE_FLOAD" hidden="1">#REF!,#REF!,#REF!,#REF!,#REF!,#REF!</definedName>
    <definedName name="P1_SCOPE_FRML" localSheetId="7" hidden="1">#REF!,#REF!,#REF!,#REF!,#REF!,#REF!</definedName>
    <definedName name="P1_SCOPE_FRML" hidden="1">#REF!,#REF!,#REF!,#REF!,#REF!,#REF!</definedName>
    <definedName name="P1_SCOPE_FST7" localSheetId="7" hidden="1">#REF!,#REF!,#REF!,#REF!,#REF!,#REF!</definedName>
    <definedName name="P1_SCOPE_FST7" hidden="1">#REF!,#REF!,#REF!,#REF!,#REF!,#REF!</definedName>
    <definedName name="P1_SCOPE_FULL_LOAD" hidden="1">#REF!,#REF!,#REF!,#REF!,#REF!,#REF!</definedName>
    <definedName name="P1_SCOPE_IND" hidden="1">#REF!,#REF!,#REF!,#REF!,#REF!,#REF!</definedName>
    <definedName name="P1_SCOPE_IND2" localSheetId="7" hidden="1">#REF!,#REF!,#REF!,#REF!,#REF!</definedName>
    <definedName name="P1_SCOPE_IND2" hidden="1">#REF!,#REF!,#REF!,#REF!,#REF!</definedName>
    <definedName name="P1_SCOPE_NET_DATE" hidden="1">#REF!,#REF!,#REF!,#REF!</definedName>
    <definedName name="P1_SCOPE_NET_NVV" hidden="1">#REF!,#REF!,#REF!,#REF!,#REF!,#REF!,#REF!</definedName>
    <definedName name="P1_SCOPE_NOTIND" localSheetId="7" hidden="1">#REF!,#REF!,#REF!,#REF!,#REF!,#REF!</definedName>
    <definedName name="P1_SCOPE_NOTIND" hidden="1">#REF!,#REF!,#REF!,#REF!,#REF!,#REF!</definedName>
    <definedName name="P1_SCOPE_NotInd2" localSheetId="7" hidden="1">#REF!,#REF!,#REF!,#REF!,#REF!,#REF!,#REF!</definedName>
    <definedName name="P1_SCOPE_NotInd2" hidden="1">#REF!,#REF!,#REF!,#REF!,#REF!,#REF!,#REF!</definedName>
    <definedName name="P1_SCOPE_NotInd3" localSheetId="7" hidden="1">#REF!,#REF!,#REF!,#REF!,#REF!,#REF!,#REF!</definedName>
    <definedName name="P1_SCOPE_NotInd3" hidden="1">#REF!,#REF!,#REF!,#REF!,#REF!,#REF!,#REF!</definedName>
    <definedName name="P1_SCOPE_NotInt" localSheetId="7" hidden="1">#REF!,#REF!,#REF!,#REF!,#REF!,#REF!</definedName>
    <definedName name="P1_SCOPE_NotInt" hidden="1">#REF!,#REF!,#REF!,#REF!,#REF!,#REF!</definedName>
    <definedName name="P1_SCOPE_PER_PRT" localSheetId="7" hidden="1">[93]База!$H$15:$H$19,[93]База!$H$21:$H$25,[93]База!$J$14:$J$25,[93]База!$K$15:$K$19,[93]База!$K$21:$K$25</definedName>
    <definedName name="P1_SCOPE_PER_PRT" hidden="1">[94]перекрестка!$H$15:$H$19,[94]перекрестка!$H$21:$H$25,[94]перекрестка!$J$14:$J$25,[94]перекрестка!$K$15:$K$19,[94]перекрестка!$K$21:$K$25</definedName>
    <definedName name="P1_SCOPE_REGS" hidden="1">#REF!,#REF!,#REF!,#REF!,#REF!</definedName>
    <definedName name="P1_SCOPE_SAVE2" localSheetId="7" hidden="1">#REF!,#REF!,#REF!,#REF!,#REF!,#REF!,#REF!</definedName>
    <definedName name="P1_SCOPE_SAVE2" hidden="1">#REF!,#REF!,#REF!,#REF!,#REF!,#REF!,#REF!</definedName>
    <definedName name="P1_SCOPE_SV_LD" localSheetId="7" hidden="1">#REF!,#REF!,#REF!,#REF!,#REF!,#REF!,#REF!</definedName>
    <definedName name="P1_SCOPE_SV_LD" hidden="1">#REF!,#REF!,#REF!,#REF!,#REF!,#REF!,#REF!</definedName>
    <definedName name="P1_SCOPE_SV_LD1" localSheetId="7" hidden="1">#REF!,#REF!,#REF!,#REF!,#REF!,#REF!,#REF!</definedName>
    <definedName name="P1_SCOPE_SV_LD1" hidden="1">[94]Свод!$E$70:$M$79,[94]Свод!$E$81:$M$81,[94]Свод!$E$83:$M$88,[94]Свод!$E$90:$M$90,[94]Свод!$E$92:$M$96,[94]Свод!$E$98:$M$98,[94]Свод!$E$101:$M$102</definedName>
    <definedName name="P1_SCOPE_SV_PRT" localSheetId="7" hidden="1">#REF!,#REF!,#REF!,#REF!,#REF!,#REF!,#REF!</definedName>
    <definedName name="P1_SCOPE_SV_PRT" hidden="1">[94]Свод!$E$23:$H$26,[94]Свод!$E$28:$I$29,[94]Свод!$E$32:$I$36,[94]Свод!$E$38:$I$40,[94]Свод!$E$42:$I$53,[94]Свод!$E$55:$I$56,[94]Свод!$E$58:$I$63</definedName>
    <definedName name="P1_SCOPE_SYS_SVOD" hidden="1">[96]Свод!$L$27:$N$37,[96]Свод!$L$39:$N$51,[96]Свод!$L$53:$N$66,[96]Свод!$L$68:$N$73,[96]Свод!$L$75:$N$89,[96]Свод!$L$91:$N$101,[96]Свод!$L$103:$N$111</definedName>
    <definedName name="P1_SCOPE_TAR" hidden="1">[96]Свод!$G$27:$AA$37,[96]Свод!$G$39:$AA$51,[96]Свод!$G$53:$AA$66,[96]Свод!$G$68:$AA$73,[96]Свод!$G$75:$AA$89,[96]Свод!$G$91:$AA$101,[96]Свод!$G$103:$AA$111</definedName>
    <definedName name="P1_SCOPE_TAR_OLD" hidden="1">[96]Свод!$H$27:$H$37,[96]Свод!$H$39:$H$51,[96]Свод!$H$53:$H$66,[96]Свод!$H$68:$H$73,[96]Свод!$H$75:$H$89,[96]Свод!$H$91:$H$101,[96]Свод!$H$103:$H$108</definedName>
    <definedName name="P1_SET_PROT" localSheetId="7" hidden="1">#REF!,#REF!,#REF!,#REF!,#REF!,#REF!,#REF!</definedName>
    <definedName name="P1_SET_PROT" hidden="1">#REF!,#REF!,#REF!,#REF!,#REF!,#REF!,#REF!</definedName>
    <definedName name="P1_SET_PRT" localSheetId="7"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localSheetId="7" hidden="1">[97]перекрестка!$J$42:$K$46,[97]перекрестка!$J$49,[97]перекрестка!$J$50:$K$54,[97]перекрестка!$J$55,[97]перекрестка!$J$56:$K$60,[97]перекрестка!$J$62:$K$66</definedName>
    <definedName name="P1_T1_Protect" hidden="1">[98]перекрестка!$J$42:$K$46,[98]перекрестка!$J$49,[98]перекрестка!$J$50:$K$54,[98]перекрестка!$J$55,[98]перекрестка!$J$56:$K$60,[98]перекрестка!$J$62:$K$66</definedName>
    <definedName name="P1_T16?axis?R?ДОГОВОР" hidden="1">'[99]16'!$E$76:$M$76,'[99]16'!$E$8:$M$8,'[99]16'!$E$12:$M$12,'[99]16'!$E$52:$M$52,'[99]16'!$E$16:$M$16,'[99]16'!$E$64:$M$64,'[99]16'!$E$84:$M$85,'[99]16'!$E$48:$M$48,'[99]16'!$E$80:$M$80,'[99]16'!$E$72:$M$72,'[99]16'!$E$44:$M$44</definedName>
    <definedName name="P1_T16?axis?R?ДОГОВОР?" hidden="1">'[99]16'!$A$76,'[99]16'!$A$84:$A$85,'[99]16'!$A$72,'[99]16'!$A$80,'[99]16'!$A$68,'[99]16'!$A$64,'[99]16'!$A$60,'[99]16'!$A$56,'[99]16'!$A$52,'[99]16'!$A$48,'[99]16'!$A$44,'[99]16'!$A$40,'[99]16'!$A$36,'[99]16'!$A$32,'[99]16'!$A$28,'[99]16'!$A$24,'[99]16'!$A$20</definedName>
    <definedName name="P1_T16?L1" hidden="1">'[99]16'!$A$74:$M$74,'[99]16'!$A$14:$M$14,'[99]16'!$A$10:$M$10,'[99]16'!$A$50:$M$50,'[99]16'!$A$6:$M$6,'[99]16'!$A$62:$M$62,'[99]16'!$A$78:$M$78,'[99]16'!$A$46:$M$46,'[99]16'!$A$82:$M$82,'[99]16'!$A$70:$M$70,'[99]16'!$A$42:$M$42</definedName>
    <definedName name="P1_T16?L1.x" hidden="1">'[99]16'!$A$76:$M$76,'[99]16'!$A$16:$M$16,'[99]16'!$A$12:$M$12,'[99]16'!$A$52:$M$52,'[99]16'!$A$8:$M$8,'[99]16'!$A$64:$M$64,'[99]16'!$A$80:$M$80,'[99]16'!$A$48:$M$48,'[99]16'!$A$84:$M$85,'[99]16'!$A$72:$M$72,'[99]16'!$A$44:$M$44</definedName>
    <definedName name="P1_T16_Protect" localSheetId="7" hidden="1">'[97]16'!$G$10:$K$14,'[97]16'!$G$17:$K$17,'[97]16'!$G$20:$K$20,'[97]16'!$G$23:$K$23,'[97]16'!$G$26:$K$26,'[97]16'!$G$29:$K$29,'[97]16'!$G$33:$K$34,'[97]16'!$G$38:$K$40</definedName>
    <definedName name="P1_T16_Protect" hidden="1">'[98]16'!$G$10:$K$14,'[98]16'!$G$17:$K$17,'[98]16'!$G$20:$K$20,'[98]16'!$G$23:$K$23,'[98]16'!$G$26:$K$26,'[98]16'!$G$29:$K$29,'[98]16'!$G$33:$K$34,'[98]16'!$G$38:$K$40</definedName>
    <definedName name="P1_T17?L4" localSheetId="7">'[72]29'!$J$18:$J$25,'[72]29'!$G$18:$G$25,'[72]29'!$G$35:$G$42,'[72]29'!$J$35:$J$42,'[72]29'!$G$60,'[72]29'!$J$60,'[72]29'!$M$60,'[72]29'!$P$60,'[72]29'!$P$18:$P$25,'[72]29'!$G$9:$G$16</definedName>
    <definedName name="P1_T17?L4">'[73]29'!$J$18:$J$25,'[73]29'!$G$18:$G$25,'[73]29'!$G$35:$G$42,'[73]29'!$J$35:$J$42,'[73]29'!$G$60,'[73]29'!$J$60,'[73]29'!$M$60,'[73]29'!$P$60,'[73]29'!$P$18:$P$25,'[73]29'!$G$9:$G$16</definedName>
    <definedName name="P1_T17?unit?РУБ.ГКАЛ" localSheetId="7">'[72]29'!$F$44:$F$51,'[72]29'!$I$44:$I$51,'[72]29'!$L$44:$L$51,'[72]29'!$F$18:$F$25,'[72]29'!$I$60,'[72]29'!$L$60,'[72]29'!$O$60,'[72]29'!$F$60,'[72]29'!$F$9:$F$16,'[72]29'!$I$9:$I$16</definedName>
    <definedName name="P1_T17?unit?РУБ.ГКАЛ">'[73]29'!$F$44:$F$51,'[73]29'!$I$44:$I$51,'[73]29'!$L$44:$L$51,'[73]29'!$F$18:$F$25,'[73]29'!$I$60,'[73]29'!$L$60,'[73]29'!$O$60,'[73]29'!$F$60,'[73]29'!$F$9:$F$16,'[73]29'!$I$9:$I$16</definedName>
    <definedName name="P1_T17?unit?ТГКАЛ" localSheetId="7">'[72]29'!$M$18:$M$25,'[72]29'!$J$18:$J$25,'[72]29'!$G$18:$G$25,'[72]29'!$G$35:$G$42,'[72]29'!$J$35:$J$42,'[72]29'!$G$60,'[72]29'!$J$60,'[72]29'!$M$60,'[72]29'!$P$60,'[72]29'!$G$9:$G$16</definedName>
    <definedName name="P1_T17?unit?ТГКАЛ">'[73]29'!$M$18:$M$25,'[73]29'!$J$18:$J$25,'[73]29'!$G$18:$G$25,'[73]29'!$G$35:$G$42,'[73]29'!$J$35:$J$42,'[73]29'!$G$60,'[73]29'!$J$60,'[73]29'!$M$60,'[73]29'!$P$60,'[73]29'!$G$9:$G$16</definedName>
    <definedName name="P1_T17_Protection" localSheetId="7">'[72]29'!$O$47:$P$51,'[72]29'!$L$47:$M$51,'[72]29'!$L$53:$M$53,'[72]29'!$L$55:$M$59,'[72]29'!$O$53:$P$53,'[72]29'!$O$55:$P$59,'[72]29'!$F$12:$G$16,'[72]29'!$F$10:$G$10</definedName>
    <definedName name="P1_T17_Protection">'[73]29'!$O$47:$P$51,'[73]29'!$L$47:$M$51,'[73]29'!$L$53:$M$53,'[73]29'!$L$55:$M$59,'[73]29'!$O$53:$P$53,'[73]29'!$O$55:$P$59,'[73]29'!$F$12:$G$16,'[73]29'!$F$10:$G$10</definedName>
    <definedName name="P1_T18.2_Protect" localSheetId="7" hidden="1">'[97]18.2'!$F$12:$J$19,'[97]18.2'!$F$22:$J$25,'[97]18.2'!$B$28:$J$30,'[97]18.2'!$F$32:$J$32,'[97]18.2'!$B$34:$J$36,'[97]18.2'!$F$40:$J$45,'[97]18.2'!$F$52:$J$52</definedName>
    <definedName name="P1_T18.2_Protect" hidden="1">'[98]18.2'!$F$12:$J$19,'[98]18.2'!$F$22:$J$25,'[98]18.2'!$B$28:$J$30,'[98]18.2'!$F$32:$J$32,'[98]18.2'!$B$34:$J$38,'[98]18.2'!$F$42:$J$47,'[98]18.2'!$F$54:$J$54</definedName>
    <definedName name="P1_T2.1?Protection">[100]Лист1!$G$34:$H$35,[100]Лист1!$K$34:$L$35,[100]Лист1!$O$34:$P$35,[100]Лист1!$G$38:$H$38,[100]Лист1!$K$38:$L$38</definedName>
    <definedName name="P1_T2.2_DiapProt">[100]Лист1!$G$44:$H$44,[100]Лист1!$G$47:$H$47,[100]Лист1!$K$44:$L$44,[100]Лист1!$K$47:$L$47,[100]Лист1!$O$44:$P$44</definedName>
    <definedName name="P1_T2?Protection">#REF!,#REF!,#REF!,#REF!,#REF!,#REF!,#REF!,#REF!</definedName>
    <definedName name="P1_T2_DiapProt">#REF!,#REF!,#REF!,#REF!,#REF!,#REF!,#REF!,#REF!</definedName>
    <definedName name="P1_T20_Protection" localSheetId="7" hidden="1">'[72]20'!$E$4:$H$4,'[72]20'!$E$13:$H$13,'[72]20'!$E$16:$H$17,'[72]20'!$E$19:$H$19,'[72]20'!$J$4:$M$4,'[72]20'!$J$8:$M$11,'[72]20'!$J$13:$M$13,'[72]20'!$J$16:$M$17,'[72]20'!$J$19:$M$19</definedName>
    <definedName name="P1_T20_Protection" hidden="1">'[73]20'!$E$4:$H$4,'[73]20'!$E$13:$H$13,'[73]20'!$E$16:$H$17,'[73]20'!$E$19:$H$19,'[73]20'!$J$4:$M$4,'[73]20'!$J$8:$M$11,'[73]20'!$J$13:$M$13,'[73]20'!$J$16:$M$17,'[73]20'!$J$19:$M$19</definedName>
    <definedName name="P1_T21_Protection" localSheetId="7">'[72]21'!$O$31:$S$33,'[72]21'!$E$11,'[72]21'!$G$11:$K$11,'[72]21'!$M$11,'[72]21'!$O$11:$S$11,'[72]21'!$E$14:$E$16,'[72]21'!$G$14:$K$16,'[72]21'!$M$14:$M$16,'[72]21'!$O$14:$S$16</definedName>
    <definedName name="P1_T21_Protection">'[73]21'!$O$31:$S$33,'[73]21'!$E$11,'[73]21'!$G$11:$K$11,'[73]21'!$M$11,'[73]21'!$O$11:$S$11,'[73]21'!$E$14:$E$16,'[73]21'!$G$14:$K$16,'[73]21'!$M$14:$M$16,'[73]21'!$O$14:$S$16</definedName>
    <definedName name="P1_T23_Protection" localSheetId="7">'[72]23'!$F$9:$J$25,'[72]23'!$O$9:$P$25,'[72]23'!$A$32:$A$34,'[72]23'!$F$32:$J$34,'[72]23'!$O$32:$P$34,'[72]23'!$A$37:$A$53,'[72]23'!$F$37:$J$53,'[72]23'!$O$37:$P$53</definedName>
    <definedName name="P1_T23_Protection">'[73]23'!$F$9:$J$25,'[73]23'!$O$9:$P$25,'[73]23'!$A$32:$A$34,'[73]23'!$F$32:$J$34,'[73]23'!$O$32:$P$34,'[73]23'!$A$37:$A$53,'[73]23'!$F$37:$J$53,'[73]23'!$O$37:$P$53</definedName>
    <definedName name="P1_T24_Data" hidden="1">'[101]24'!$G$10:$N$12,'[101]24'!$G$14:$N$15,'[101]24'!$G$17:$N$20,'[101]24'!$G$22:$N$23,'[101]24'!$G$33:$N$33,'[101]24'!$G$36:$N$38,'[101]24'!$G$40:$N$40,'[101]24'!$G$43:$N$45</definedName>
    <definedName name="P1_T25_protection" localSheetId="7">'[72]25'!$G$8:$J$21,'[72]25'!$G$24:$J$28,'[72]25'!$G$30:$J$33,'[72]25'!$G$35:$J$37,'[72]25'!$G$41:$J$42,'[72]25'!$L$8:$O$21,'[72]25'!$L$24:$O$28,'[72]25'!$L$30:$O$33</definedName>
    <definedName name="P1_T25_protection">'[73]25'!$G$8:$J$21,'[73]25'!$G$24:$J$28,'[73]25'!$G$30:$J$33,'[73]25'!$G$35:$J$37,'[73]25'!$G$41:$J$42,'[73]25'!$L$8:$O$21,'[73]25'!$L$24:$O$28,'[73]25'!$L$30:$O$33</definedName>
    <definedName name="P1_T26_Protection" localSheetId="7">'[72]26'!$B$34:$B$36,'[72]26'!$F$8:$I$8,'[72]26'!$F$10:$I$11,'[72]26'!$F$13:$I$15,'[72]26'!$F$18:$I$19,'[72]26'!$F$22:$I$24,'[72]26'!$F$26:$I$26,'[72]26'!$F$29:$I$32</definedName>
    <definedName name="P1_T26_Protection">'[73]26'!$B$34:$B$36,'[73]26'!$F$8:$I$8,'[73]26'!$F$10:$I$11,'[73]26'!$F$13:$I$15,'[73]26'!$F$18:$I$19,'[73]26'!$F$22:$I$24,'[73]26'!$F$26:$I$26,'[73]26'!$F$29:$I$32</definedName>
    <definedName name="P1_T27_Protection" localSheetId="7">'[72]27'!$B$34:$B$36,'[72]27'!$F$8:$I$8,'[72]27'!$F$10:$I$11,'[72]27'!$F$13:$I$15,'[72]27'!$F$18:$I$19,'[72]27'!$F$22:$I$24,'[72]27'!$F$26:$I$26,'[72]27'!$F$29:$I$32</definedName>
    <definedName name="P1_T27_Protection">'[73]27'!$B$34:$B$36,'[73]27'!$F$8:$I$8,'[73]27'!$F$10:$I$11,'[73]27'!$F$13:$I$15,'[73]27'!$F$18:$I$19,'[73]27'!$F$22:$I$24,'[73]27'!$F$26:$I$26,'[73]27'!$F$29:$I$32</definedName>
    <definedName name="P1_T28?axis?R?ПЭ" localSheetId="7">'[72]28'!$D$16:$I$18,'[72]28'!$D$22:$I$24,'[72]28'!$D$28:$I$30,'[72]28'!$D$37:$I$39,'[72]28'!$D$42:$I$44,'[72]28'!$D$48:$I$50,'[72]28'!$D$54:$I$56,'[72]28'!$D$63:$I$65</definedName>
    <definedName name="P1_T28?axis?R?ПЭ">'[73]28'!$D$16:$I$18,'[73]28'!$D$22:$I$24,'[73]28'!$D$28:$I$30,'[73]28'!$D$37:$I$39,'[73]28'!$D$42:$I$44,'[73]28'!$D$48:$I$50,'[73]28'!$D$54:$I$56,'[73]28'!$D$63:$I$65</definedName>
    <definedName name="P1_T28?axis?R?ПЭ?" localSheetId="7">'[72]28'!$B$16:$B$18,'[72]28'!$B$22:$B$24,'[72]28'!$B$28:$B$30,'[72]28'!$B$37:$B$39,'[72]28'!$B$42:$B$44,'[72]28'!$B$48:$B$50,'[72]28'!$B$54:$B$56,'[72]28'!$B$63:$B$65</definedName>
    <definedName name="P1_T28?axis?R?ПЭ?">'[73]28'!$B$16:$B$18,'[73]28'!$B$22:$B$24,'[73]28'!$B$28:$B$30,'[73]28'!$B$37:$B$39,'[73]28'!$B$42:$B$44,'[73]28'!$B$48:$B$50,'[73]28'!$B$54:$B$56,'[73]28'!$B$63:$B$65</definedName>
    <definedName name="P1_T28?Data" localSheetId="7">'[72]28'!$G$242:$H$265,'[72]28'!$D$242:$E$265,'[72]28'!$G$216:$H$239,'[72]28'!$D$268:$E$292,'[72]28'!$G$268:$H$292,'[72]28'!$D$216:$E$239,'[72]28'!$G$190:$H$213</definedName>
    <definedName name="P1_T28?Data">'[73]28'!$G$242:$H$265,'[73]28'!$D$242:$E$265,'[73]28'!$G$216:$H$239,'[73]28'!$D$268:$E$292,'[73]28'!$G$268:$H$292,'[73]28'!$D$216:$E$239,'[73]28'!$G$190:$H$213</definedName>
    <definedName name="P1_T28_Protection" localSheetId="7">'[72]28'!$B$74:$B$76,'[72]28'!$B$80:$B$82,'[72]28'!$B$89:$B$91,'[72]28'!$B$94:$B$96,'[72]28'!$B$100:$B$102,'[72]28'!$B$106:$B$108,'[72]28'!$B$115:$B$117,'[72]28'!$B$120:$B$122</definedName>
    <definedName name="P1_T28_Protection">'[73]28'!$B$74:$B$76,'[73]28'!$B$80:$B$82,'[73]28'!$B$89:$B$91,'[73]28'!$B$94:$B$96,'[73]28'!$B$100:$B$102,'[73]28'!$B$106:$B$108,'[73]28'!$B$115:$B$117,'[73]28'!$B$120:$B$122</definedName>
    <definedName name="P1_T4_Protect" localSheetId="7" hidden="1">'[97]4'!$G$20:$J$20,'[97]4'!$G$22:$J$22,'[97]4'!$G$24:$J$28,'[97]4'!$L$11:$O$17,'[97]4'!$L$20:$O$20,'[97]4'!$L$22:$O$22,'[97]4'!$L$24:$O$28,'[97]4'!$Q$11:$T$17,'[97]4'!$Q$20:$T$20</definedName>
    <definedName name="P1_T4_Protect" hidden="1">'[98]4'!$G$20:$J$20,'[98]4'!$G$22:$J$22,'[98]4'!$G$24:$J$28,'[98]4'!$L$11:$O$17,'[98]4'!$L$20:$O$20,'[98]4'!$L$22:$O$22,'[98]4'!$L$24:$O$28,'[98]4'!$Q$11:$T$17,'[98]4'!$Q$20:$T$20</definedName>
    <definedName name="P1_T6_Protect" localSheetId="7" hidden="1">'[97]6'!$D$46:$H$55,'[97]6'!$J$46:$N$55,'[97]6'!$D$57:$H$59,'[97]6'!$J$57:$N$59,'[97]6'!$B$10:$B$19,'[97]6'!$D$10:$H$19,'[97]6'!$J$10:$N$19,'[97]6'!$D$21:$H$23,'[97]6'!$J$21:$N$23</definedName>
    <definedName name="P1_T6_Protect" hidden="1">'[98]6'!$D$46:$H$55,'[98]6'!$J$46:$N$55,'[98]6'!$D$57:$H$59,'[98]6'!$J$57:$N$59,'[98]6'!$B$10:$B$19,'[98]6'!$D$10:$H$19,'[98]6'!$J$10:$N$19,'[98]6'!$D$21:$H$23,'[98]6'!$J$21:$N$23</definedName>
    <definedName name="P10_SCOPE_FULL_LOAD" localSheetId="7" hidden="1">#REF!,#REF!,#REF!,#REF!,#REF!,#REF!</definedName>
    <definedName name="P10_SCOPE_FULL_LOAD" hidden="1">#REF!,#REF!,#REF!,#REF!,#REF!,#REF!</definedName>
    <definedName name="P10_T1?unit?ТРУБ" hidden="1">#REF!,#REF!,#REF!,#REF!,#REF!,#REF!,#REF!</definedName>
    <definedName name="P10_T1_Protect" localSheetId="7" hidden="1">[97]перекрестка!$F$42:$H$46,[97]перекрестка!$F$49:$G$49,[97]перекрестка!$F$50:$H$54,[97]перекрестка!$F$55:$G$55,[97]перекрестка!$F$56:$H$60</definedName>
    <definedName name="P10_T1_Protect" hidden="1">[98]перекрестка!$F$42:$H$46,[98]перекрестка!$F$49:$G$49,[98]перекрестка!$F$50:$H$54,[98]перекрестка!$F$55:$G$55,[98]перекрестка!$F$56:$H$60</definedName>
    <definedName name="P10_T28_Protection" localSheetId="7">'[72]28'!$G$167:$H$169,'[72]28'!$D$172:$E$174,'[72]28'!$G$172:$H$174,'[72]28'!$D$178:$E$180,'[72]28'!$G$178:$H$181,'[72]28'!$D$184:$E$186,'[72]28'!$G$184:$H$186</definedName>
    <definedName name="P10_T28_Protection">'[73]28'!$G$167:$H$169,'[73]28'!$D$172:$E$174,'[73]28'!$G$172:$H$174,'[73]28'!$D$178:$E$180,'[73]28'!$G$178:$H$181,'[73]28'!$D$184:$E$186,'[73]28'!$G$184:$H$186</definedName>
    <definedName name="P11_SCOPE_FULL_LOAD" localSheetId="7" hidden="1">#REF!,#REF!,#REF!,#REF!,#REF!</definedName>
    <definedName name="P11_SCOPE_FULL_LOAD" hidden="1">#REF!,#REF!,#REF!,#REF!,#REF!</definedName>
    <definedName name="P11_T1?unit?ТРУБ" hidden="1">#REF!,#REF!,#REF!,#REF!,#REF!,#REF!,#REF!</definedName>
    <definedName name="P11_T1_Protect" localSheetId="7" hidden="1">[97]перекрестка!$F$62:$H$66,[97]перекрестка!$F$68:$H$72,[97]перекрестка!$F$74:$H$78,[97]перекрестка!$F$80:$H$84,[97]перекрестка!$F$89:$G$89</definedName>
    <definedName name="P11_T1_Protect" hidden="1">[98]перекрестка!$F$62:$H$66,[98]перекрестка!$F$68:$H$72,[98]перекрестка!$F$74:$H$78,[98]перекрестка!$F$80:$H$84,[98]перекрестка!$F$89:$G$89</definedName>
    <definedName name="P11_T28_Protection" localSheetId="7">'[72]28'!$D$193:$E$195,'[72]28'!$G$193:$H$195,'[72]28'!$D$198:$E$200,'[72]28'!$G$198:$H$200,'[72]28'!$D$204:$E$206,'[72]28'!$G$204:$H$206,'[72]28'!$D$210:$E$212,'[72]28'!$B$68:$B$70</definedName>
    <definedName name="P11_T28_Protection">'[73]28'!$D$193:$E$195,'[73]28'!$G$193:$H$195,'[73]28'!$D$198:$E$200,'[73]28'!$G$198:$H$200,'[73]28'!$D$204:$E$206,'[73]28'!$G$204:$H$206,'[73]28'!$D$210:$E$212,'[73]28'!$B$68:$B$70</definedName>
    <definedName name="P12_SCOPE_FULL_LOAD" localSheetId="7" hidden="1">#REF!,#REF!,#REF!,#REF!,#REF!,#REF!</definedName>
    <definedName name="P12_SCOPE_FULL_LOAD" hidden="1">#REF!,#REF!,#REF!,#REF!,#REF!,#REF!</definedName>
    <definedName name="P12_T1?unit?ТРУБ" hidden="1">#REF!,#REF!,#REF!,#REF!,#REF!,#REF!,#REF!,P1_T1?unit?ТРУБ</definedName>
    <definedName name="P12_T1_Protect" localSheetId="7" hidden="1">[97]перекрестка!$F$90:$H$94,[97]перекрестка!$F$95:$G$95,[97]перекрестка!$F$96:$H$100,[97]перекрестка!$F$102:$H$106,[97]перекрестка!$F$108:$H$112</definedName>
    <definedName name="P12_T1_Protect" hidden="1">[98]перекрестка!$F$90:$H$94,[98]перекрестка!$F$95:$G$95,[98]перекрестка!$F$96:$H$100,[98]перекрестка!$F$102:$H$106,[98]перекрестка!$F$108:$H$112</definedName>
    <definedName name="P12_T28_Protection" localSheetId="7">'Тарифы за 2023 год'!P1_T28_Protection,'Тарифы за 2023 год'!P2_T28_Protection,'Тарифы за 2023 год'!P3_T28_Protection,'Тарифы за 2023 год'!P4_T28_Protection,'Тарифы за 2023 год'!P5_T28_Protection,'Тарифы за 2023 год'!P6_T28_Protection,'Тарифы за 2023 год'!P7_T28_Protection,'Тарифы за 2023 год'!P8_T28_Protection</definedName>
    <definedName name="P12_T28_Protection">P1_T28_Protection,P2_T28_Protection,P3_T28_Protection,P4_T28_Protection,P5_T28_Protection,P6_T28_Protection,P7_T28_Protection,P8_T28_Protection</definedName>
    <definedName name="P12_T28_Protection_4">#N/A</definedName>
    <definedName name="P13_SCOPE_FULL_LOAD" localSheetId="7" hidden="1">#REF!,#REF!,#REF!,#REF!,#REF!,#REF!</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 localSheetId="7" hidden="1">[97]перекрестка!$F$114:$H$118,[97]перекрестка!$F$120:$H$124,[97]перекрестка!$F$127:$G$127,[97]перекрестка!$F$128:$H$132,[97]перекрестка!$F$133:$G$133</definedName>
    <definedName name="P13_T1_Protect" hidden="1">[98]перекрестка!$F$114:$H$118,[98]перекрестка!$F$120:$H$124,[98]перекрестка!$F$127:$G$127,[98]перекрестка!$F$128:$H$132,[98]перекрестка!$F$133:$G$133</definedName>
    <definedName name="P14_SCOPE_FULL_LOAD" localSheetId="7" hidden="1">#REF!,#REF!,#REF!,#REF!,#REF!,#REF!</definedName>
    <definedName name="P14_SCOPE_FULL_LOAD" hidden="1">#REF!,#REF!,#REF!,#REF!,#REF!,#REF!</definedName>
    <definedName name="P14_T1_Protect" localSheetId="7" hidden="1">[97]перекрестка!$F$134:$H$138,[97]перекрестка!$F$140:$H$144,[97]перекрестка!$F$146:$H$150,[97]перекрестка!$F$152:$H$156,[97]перекрестка!$F$158:$H$162</definedName>
    <definedName name="P14_T1_Protect" hidden="1">[98]перекрестка!$F$134:$H$138,[98]перекрестка!$F$140:$H$144,[98]перекрестка!$F$146:$H$150,[98]перекрестка!$F$152:$H$156,[98]перекрестка!$F$158:$H$162</definedName>
    <definedName name="P15_SCOPE_FULL_LOAD" localSheetId="7" hidden="1">#REF!,#REF!,#REF!,#REF!,#REF!,P1_SCOPE_FULL_LOAD</definedName>
    <definedName name="P15_SCOPE_FULL_LOAD" hidden="1">#REF!,#REF!,#REF!,#REF!,#REF!,P1_SCOPE_FULL_LOAD</definedName>
    <definedName name="P15_T1_Protect" localSheetId="7" hidden="1">[97]перекрестка!$J$158:$K$162,[97]перекрестка!$J$152:$K$156,[97]перекрестка!$J$146:$K$150,[97]перекрестка!$J$140:$K$144,[97]перекрестка!$J$11</definedName>
    <definedName name="P15_T1_Protect" hidden="1">[98]перекрестка!$J$158:$K$162,[98]перекрестка!$J$152:$K$156,[98]перекрестка!$J$146:$K$150,[98]перекрестка!$J$140:$K$144,[98]перекрестка!$J$11</definedName>
    <definedName name="P16_SCOPE_FULL_LOAD" localSheetId="7" hidden="1">'Тарифы за 2023 год'!P2_SCOPE_FULL_LOAD,'Тарифы за 2023 год'!P3_SCOPE_FULL_LOAD,'Тарифы за 2023 год'!P4_SCOPE_FULL_LOAD,'Тарифы за 2023 год'!P5_SCOPE_FULL_LOAD,'Тарифы за 2023 год'!P6_SCOPE_FULL_LOAD,'Тарифы за 2023 год'!P7_SCOPE_FULL_LOAD,'Тарифы за 2023 год'!P8_SCOPE_FULL_LOAD</definedName>
    <definedName name="P16_SCOPE_FULL_LOAD" hidden="1">#N/A</definedName>
    <definedName name="P16_T1_Protect" localSheetId="7" hidden="1">[97]перекрестка!$J$12:$K$16,[97]перекрестка!$J$17,[97]перекрестка!$J$18:$K$22,[97]перекрестка!$J$24:$K$28,[97]перекрестка!$J$30:$K$34,[97]перекрестка!$F$23:$G$23</definedName>
    <definedName name="P16_T1_Protect" hidden="1">[98]перекрестка!$J$12:$K$16,[98]перекрестка!$J$17,[98]перекрестка!$J$18:$K$22,[98]перекрестка!$J$24:$K$28,[98]перекрестка!$J$30:$K$34,[98]перекрестка!$F$23:$G$23</definedName>
    <definedName name="P17_SCOPE_FULL_LOAD" localSheetId="7" hidden="1">'Тарифы за 2023 год'!P9_SCOPE_FULL_LOAD,'Тарифы за 2023 год'!P10_SCOPE_FULL_LOAD,'Тарифы за 2023 год'!P11_SCOPE_FULL_LOAD,'Тарифы за 2023 год'!P12_SCOPE_FULL_LOAD,'Тарифы за 2023 год'!P13_SCOPE_FULL_LOAD,'Тарифы за 2023 год'!P14_SCOPE_FULL_LOAD,'Тарифы за 2023 год'!P15_SCOPE_FULL_LOAD</definedName>
    <definedName name="P17_SCOPE_FULL_LOAD" hidden="1">#N/A</definedName>
    <definedName name="P17_T1_Protect" localSheetId="7" hidden="1">[97]перекрестка!$F$29:$G$29,[97]перекрестка!$F$61:$G$61,[97]перекрестка!$F$67:$G$67,[97]перекрестка!$F$101:$G$101,[97]перекрестка!$F$107:$G$107</definedName>
    <definedName name="P17_T1_Protect" hidden="1">[98]перекрестка!$F$29:$G$29,[98]перекрестка!$F$61:$G$61,[98]перекрестка!$F$67:$G$67,[98]перекрестка!$F$101:$G$101,[98]перекрестка!$F$107:$G$107</definedName>
    <definedName name="P18_T1_Protect" localSheetId="7" hidden="1">[97]перекрестка!$F$139:$G$139,[97]перекрестка!$F$145:$G$145,[97]перекрестка!$J$36:$K$40,'Тарифы за 2023 год'!P1_T1_Protect,'Тарифы за 2023 год'!P2_T1_Protect,'Тарифы за 2023 год'!P3_T1_Protect,'Тарифы за 2023 год'!P4_T1_Protect</definedName>
    <definedName name="P18_T1_Protect" hidden="1">[98]перекрестка!$F$139:$G$139,[98]перекрестка!$F$145:$G$145,[98]перекрестка!$J$36:$K$40,P1_T1_Protect,P2_T1_Protect,P3_T1_Protect,P4_T1_Protect</definedName>
    <definedName name="P19_T1_Protect" localSheetId="7" hidden="1">'Тарифы за 2023 год'!P5_T1_Protect,'Тарифы за 2023 год'!P6_T1_Protect,'Тарифы за 2023 год'!P7_T1_Protect,'Тарифы за 2023 год'!P8_T1_Protect,'Тарифы за 2023 год'!P9_T1_Protect,'Тарифы за 2023 год'!P10_T1_Protect,'Тарифы за 2023 год'!P11_T1_Protect,'Тарифы за 2023 год'!P12_T1_Protect,'Тарифы за 2023 год'!P13_T1_Protect,'Тарифы за 2023 год'!P14_T1_Protect</definedName>
    <definedName name="P19_T1_Protect" hidden="1">P5_T1_Protect,P6_T1_Protect,P7_T1_Protect,P8_T1_Protect,P9_T1_Protect,P10_T1_Protect,P11_T1_Protect,P12_T1_Protect,P13_T1_Protect,P14_T1_Protect</definedName>
    <definedName name="P19_T111" hidden="1">'Тарифы за 2023 год'!P5_T1_Protect,'Тарифы за 2023 год'!P6_T1_Protect,'Тарифы за 2023 год'!P7_T1_Protect,'Тарифы за 2023 год'!P8_T1_Protect,'Тарифы за 2023 год'!P9_T1_Protect,'Тарифы за 2023 год'!P10_T1_Protect,'Тарифы за 2023 год'!P11_T1_Protect,'Тарифы за 2023 год'!P12_T1_Protect,'Тарифы за 2023 год'!P13_T1_Protect,'Тарифы за 2023 год'!P14_T1_Protect</definedName>
    <definedName name="P2_dip" localSheetId="7" hidden="1">[93]База!$G$100:$G$116,[93]База!$G$118:$G$123,[93]База!$G$125:$G$126,[93]База!$G$128:$G$131,[93]База!$G$133,[93]База!$G$135:$G$139,[93]База!$G$141</definedName>
    <definedName name="P2_dip" hidden="1">[57]FST5!$G$100:$G$116,[57]FST5!$G$118:$G$123,[57]FST5!$G$125:$G$126,[57]FST5!$G$128:$G$131,[57]FST5!$G$133,[57]FST5!$G$135:$G$139,[57]FST5!$G$141</definedName>
    <definedName name="P2_SC_CLR" hidden="1">#REF!,#REF!,#REF!,#REF!,#REF!</definedName>
    <definedName name="P2_SC22" localSheetId="7" hidden="1">#REF!,#REF!,#REF!,#REF!,#REF!,#REF!,#REF!</definedName>
    <definedName name="P2_SC22" hidden="1">#REF!,#REF!,#REF!,#REF!,#REF!,#REF!,#REF!</definedName>
    <definedName name="P2_SCOPE_16_PRT" localSheetId="7" hidden="1">[93]База!$E$38:$I$38,[93]База!$E$41:$I$41,[93]База!$E$45:$I$47,[93]База!$E$49:$I$49,[93]База!$E$53:$I$54,[93]База!$E$56:$I$57,[93]База!$E$59:$I$59,[93]База!$E$9:$I$13</definedName>
    <definedName name="P2_SCOPE_16_PRT" hidden="1">'[94]16'!$E$38:$I$38,'[94]16'!$E$41:$I$41,'[94]16'!$E$45:$I$47,'[94]16'!$E$49:$I$49,'[94]16'!$E$53:$I$54,'[94]16'!$E$56:$I$57,'[94]16'!$E$59:$I$59,'[94]16'!$E$9:$I$13</definedName>
    <definedName name="P2_SCOPE_4_PRT" localSheetId="7" hidden="1">[93]База!$P$25:$S$25,[93]База!$P$27:$S$31,[93]База!$U$14:$X$20,[93]База!$U$23:$X$23,[93]База!$U$25:$X$25,[93]База!$U$27:$X$31,[93]База!$Z$14:$AC$20,[93]База!$Z$23:$AC$23,[93]База!$Z$25:$AC$25</definedName>
    <definedName name="P2_SCOPE_4_PRT" hidden="1">'[94]4'!$P$25:$S$25,'[94]4'!$P$27:$S$31,'[94]4'!$U$14:$X$20,'[94]4'!$U$23:$X$23,'[94]4'!$U$25:$X$25,'[94]4'!$U$27:$X$31,'[94]4'!$Z$14:$AC$20,'[94]4'!$Z$23:$AC$23,'[94]4'!$Z$25:$AC$25</definedName>
    <definedName name="P2_SCOPE_5_PRT" localSheetId="7" hidden="1">[93]База!$P$25:$S$25,[93]База!$P$27:$S$31,[93]База!$U$14:$X$21,[93]База!$U$23:$X$23,[93]База!$U$25:$X$25,[93]База!$U$27:$X$31,[93]База!$Z$14:$AC$21,[93]База!$Z$23:$AC$23,[93]База!$Z$25:$AC$25</definedName>
    <definedName name="P2_SCOPE_5_PRT" hidden="1">'[94]5'!$P$25:$S$25,'[94]5'!$P$27:$S$31,'[94]5'!$U$14:$X$21,'[94]5'!$U$23:$X$23,'[94]5'!$U$25:$X$25,'[94]5'!$U$27:$X$31,'[94]5'!$Z$14:$AC$21,'[94]5'!$Z$23:$AC$23,'[94]5'!$Z$25:$AC$25</definedName>
    <definedName name="P2_SCOPE_CORR" localSheetId="7" hidden="1">#REF!,#REF!,#REF!,#REF!,#REF!,#REF!,#REF!,#REF!</definedName>
    <definedName name="P2_SCOPE_CORR" hidden="1">#REF!,#REF!,#REF!,#REF!,#REF!,#REF!,#REF!,#REF!</definedName>
    <definedName name="P2_SCOPE_F1_PRT" localSheetId="7" hidden="1">[93]База!$D$56:$E$59,[93]База!$D$34:$E$50,[93]База!$D$32:$E$32,[93]База!$D$23:$E$30</definedName>
    <definedName name="P2_SCOPE_F1_PRT" hidden="1">'[94]Ф-1 (для АО-энерго)'!$D$56:$E$59,'[94]Ф-1 (для АО-энерго)'!$D$34:$E$50,'[94]Ф-1 (для АО-энерго)'!$D$32:$E$32,'[94]Ф-1 (для АО-энерго)'!$D$23:$E$30</definedName>
    <definedName name="P2_SCOPE_F2_PRT" localSheetId="7" hidden="1">[93]База!$D$52:$G$54,[93]База!$C$21:$E$42,[93]База!$A$12:$E$12,[93]База!$C$8:$E$11</definedName>
    <definedName name="P2_SCOPE_F2_PRT" hidden="1">'[94]Ф-2 (для АО-энерго)'!$D$52:$G$54,'[94]Ф-2 (для АО-энерго)'!$C$21:$E$42,'[94]Ф-2 (для АО-энерго)'!$A$12:$E$12,'[94]Ф-2 (для АО-энерго)'!$C$8:$E$11</definedName>
    <definedName name="P2_SCOPE_FULL_LOAD" localSheetId="7" hidden="1">#REF!,#REF!,#REF!,#REF!,#REF!,#REF!</definedName>
    <definedName name="P2_SCOPE_FULL_LOAD" hidden="1">#REF!,#REF!,#REF!,#REF!,#REF!,#REF!</definedName>
    <definedName name="P2_SCOPE_IND" localSheetId="7" hidden="1">#REF!,#REF!,#REF!,#REF!,#REF!,#REF!</definedName>
    <definedName name="P2_SCOPE_IND" hidden="1">#REF!,#REF!,#REF!,#REF!,#REF!,#REF!</definedName>
    <definedName name="P2_SCOPE_IND2" localSheetId="7" hidden="1">#REF!,#REF!,#REF!,#REF!,#REF!</definedName>
    <definedName name="P2_SCOPE_IND2" hidden="1">#REF!,#REF!,#REF!,#REF!,#REF!</definedName>
    <definedName name="P2_SCOPE_NOTIND" localSheetId="7" hidden="1">#REF!,#REF!,#REF!,#REF!,#REF!,#REF!,#REF!</definedName>
    <definedName name="P2_SCOPE_NOTIND" hidden="1">#REF!,#REF!,#REF!,#REF!,#REF!,#REF!,#REF!</definedName>
    <definedName name="P2_SCOPE_NotInd2" localSheetId="7" hidden="1">#REF!,#REF!,#REF!,#REF!,#REF!,#REF!</definedName>
    <definedName name="P2_SCOPE_NotInd2" hidden="1">#REF!,#REF!,#REF!,#REF!,#REF!,#REF!</definedName>
    <definedName name="P2_SCOPE_NotInd3" localSheetId="7" hidden="1">#REF!,#REF!,#REF!,#REF!,#REF!,#REF!,#REF!</definedName>
    <definedName name="P2_SCOPE_NotInd3" hidden="1">#REF!,#REF!,#REF!,#REF!,#REF!,#REF!,#REF!</definedName>
    <definedName name="P2_SCOPE_NotInt" localSheetId="7" hidden="1">#REF!,#REF!,#REF!,#REF!,#REF!,#REF!,#REF!</definedName>
    <definedName name="P2_SCOPE_NotInt" hidden="1">#REF!,#REF!,#REF!,#REF!,#REF!,#REF!,#REF!</definedName>
    <definedName name="P2_SCOPE_PER_PRT" localSheetId="7" hidden="1">[93]База!$N$14:$N$25,[93]База!$N$27:$N$31,[93]База!$J$27:$K$31,[93]База!$F$27:$H$31,[93]База!$F$33:$H$37</definedName>
    <definedName name="P2_SCOPE_PER_PRT" hidden="1">[94]перекрестка!$N$14:$N$25,[94]перекрестка!$N$27:$N$31,[94]перекрестка!$J$27:$K$31,[94]перекрестка!$F$27:$H$31,[94]перекрестка!$F$33:$H$37</definedName>
    <definedName name="P2_SCOPE_SAVE2" localSheetId="7" hidden="1">#REF!,#REF!,#REF!,#REF!,#REF!,#REF!</definedName>
    <definedName name="P2_SCOPE_SAVE2" hidden="1">#REF!,#REF!,#REF!,#REF!,#REF!,#REF!</definedName>
    <definedName name="P2_SCOPE_SV_PRT" localSheetId="7" hidden="1">#REF!,#REF!,#REF!,#REF!,#REF!,#REF!,#REF!</definedName>
    <definedName name="P2_SCOPE_SV_PRT" hidden="1">[94]Свод!$E$72:$I$79,[94]Свод!$E$81:$I$81,[94]Свод!$E$85:$H$88,[94]Свод!$E$90:$I$90,[94]Свод!$E$107:$I$112,[94]Свод!$E$114:$I$117,[94]Свод!$E$124:$H$127</definedName>
    <definedName name="P2_SCOPE_TAR_OLD" hidden="1">[96]Свод!$W$8:$W$25,[96]Свод!$W$27:$W$37,[96]Свод!$W$39:$W$51,[96]Свод!$W$53:$W$66,[96]Свод!$W$68:$W$73,[96]Свод!$W$75:$W$89,[96]Свод!$W$91:$W$101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localSheetId="7" hidden="1">[97]перекрестка!$J$68:$K$72,[97]перекрестка!$J$74:$K$78,[97]перекрестка!$J$80:$K$84,[97]перекрестка!$J$89,[97]перекрестка!$J$90:$K$94,[97]перекрестка!$J$95</definedName>
    <definedName name="P2_T1_Protect" hidden="1">[98]перекрестка!$J$68:$K$72,[98]перекрестка!$J$74:$K$78,[98]перекрестка!$J$80:$K$84,[98]перекрестка!$J$89,[98]перекрестка!$J$90:$K$94,[98]перекрестка!$J$95</definedName>
    <definedName name="P2_T17?L4" localSheetId="7">'[72]29'!$J$9:$J$16,'[72]29'!$M$9:$M$16,'[72]29'!$P$9:$P$16,'[72]29'!$G$44:$G$51,'[72]29'!$J$44:$J$51,'[72]29'!$M$44:$M$51,'[72]29'!$M$35:$M$42,'[72]29'!$P$35:$P$42,'[72]29'!$P$44:$P$51</definedName>
    <definedName name="P2_T17?L4">'[73]29'!$J$9:$J$16,'[73]29'!$M$9:$M$16,'[73]29'!$P$9:$P$16,'[73]29'!$G$44:$G$51,'[73]29'!$J$44:$J$51,'[73]29'!$M$44:$M$51,'[73]29'!$M$35:$M$42,'[73]29'!$P$35:$P$42,'[73]29'!$P$44:$P$51</definedName>
    <definedName name="P2_T17?unit?РУБ.ГКАЛ" localSheetId="7">'[72]29'!$I$18:$I$25,'[72]29'!$L$9:$L$16,'[72]29'!$L$18:$L$25,'[72]29'!$O$9:$O$16,'[72]29'!$F$35:$F$42,'[72]29'!$I$35:$I$42,'[72]29'!$L$35:$L$42,'[72]29'!$O$35:$O$51</definedName>
    <definedName name="P2_T17?unit?РУБ.ГКАЛ">'[73]29'!$I$18:$I$25,'[73]29'!$L$9:$L$16,'[73]29'!$L$18:$L$25,'[73]29'!$O$9:$O$16,'[73]29'!$F$35:$F$42,'[73]29'!$I$35:$I$42,'[73]29'!$L$35:$L$42,'[73]29'!$O$35:$O$51</definedName>
    <definedName name="P2_T17?unit?ТГКАЛ" localSheetId="7">'[72]29'!$J$9:$J$16,'[72]29'!$M$9:$M$16,'[72]29'!$P$9:$P$16,'[72]29'!$M$35:$M$42,'[72]29'!$P$35:$P$42,'[72]29'!$G$44:$G$51,'[72]29'!$J$44:$J$51,'[72]29'!$M$44:$M$51,'[72]29'!$P$44:$P$51</definedName>
    <definedName name="P2_T17?unit?ТГКАЛ">'[73]29'!$J$9:$J$16,'[73]29'!$M$9:$M$16,'[73]29'!$P$9:$P$16,'[73]29'!$M$35:$M$42,'[73]29'!$P$35:$P$42,'[73]29'!$G$44:$G$51,'[73]29'!$J$44:$J$51,'[73]29'!$M$44:$M$51,'[73]29'!$P$44:$P$51</definedName>
    <definedName name="P2_T17_Protection" localSheetId="7">'[72]29'!$F$19:$G$19,'[72]29'!$F$21:$G$25,'[72]29'!$F$27:$G$27,'[72]29'!$F$29:$G$33,'[72]29'!$F$36:$G$36,'[72]29'!$F$38:$G$42,'[72]29'!$F$45:$G$45,'[72]29'!$F$47:$G$51</definedName>
    <definedName name="P2_T17_Protection">'[73]29'!$F$19:$G$19,'[73]29'!$F$21:$G$25,'[73]29'!$F$27:$G$27,'[73]29'!$F$29:$G$33,'[73]29'!$F$36:$G$36,'[73]29'!$F$38:$G$42,'[73]29'!$F$45:$G$45,'[73]29'!$F$47:$G$51</definedName>
    <definedName name="P2_T2.1?Protection">[100]Лист1!$G$40:$H$42,[100]Лист1!$K$40:$L$42,[100]Лист1!$O$40:$P$42,[100]Лист1!$G$47:$H$47,[100]Лист1!$K$47:$L$47</definedName>
    <definedName name="P2_T2.2?Protection">[100]Лист1!$G$17:$H$21,[100]Лист1!$K$17:$L$21,[100]Лист1!$O$17:$P$21,[100]Лист1!$G$25:$H$25,[100]Лист1!$K$25:$L$25</definedName>
    <definedName name="P2_T2?Protection">#REF!,#REF!,#REF!,#REF!,#REF!,#REF!,#REF!</definedName>
    <definedName name="P2_T2_DiapProt">#REF!,#REF!,#REF!,#REF!,#REF!,#REF!,#REF!</definedName>
    <definedName name="P2_T21_Protection" localSheetId="7">'[72]21'!$E$20:$E$22,'[72]21'!$G$20:$K$22,'[72]21'!$M$20:$M$22,'[72]21'!$O$20:$S$22,'[72]21'!$E$26:$E$28,'[72]21'!$G$26:$K$28,'[72]21'!$M$26:$M$28,'[72]21'!$O$26:$S$28</definedName>
    <definedName name="P2_T21_Protection">'[73]21'!$E$20:$E$22,'[73]21'!$G$20:$K$22,'[73]21'!$M$20:$M$22,'[73]21'!$O$20:$S$22,'[73]21'!$E$26:$E$28,'[73]21'!$G$26:$K$28,'[73]21'!$M$26:$M$28,'[73]21'!$O$26:$S$28</definedName>
    <definedName name="P2_T25_protection" localSheetId="7">'[72]25'!$L$35:$O$37,'[72]25'!$L$41:$O$42,'[72]25'!$Q$8:$T$21,'[72]25'!$Q$24:$T$28,'[72]25'!$Q$30:$T$33,'[72]25'!$Q$35:$T$37,'[72]25'!$Q$41:$T$42,'[72]25'!$B$35:$B$37</definedName>
    <definedName name="P2_T25_protection">'[73]25'!$L$35:$O$37,'[73]25'!$L$41:$O$42,'[73]25'!$Q$8:$T$21,'[73]25'!$Q$24:$T$28,'[73]25'!$Q$30:$T$33,'[73]25'!$Q$35:$T$37,'[73]25'!$Q$41:$T$42,'[73]25'!$B$35:$B$37</definedName>
    <definedName name="P2_T26_Protection" localSheetId="7">'[72]26'!$F$34:$I$36,'[72]26'!$K$8:$N$8,'[72]26'!$K$10:$N$11,'[72]26'!$K$13:$N$15,'[72]26'!$K$18:$N$19,'[72]26'!$K$22:$N$24,'[72]26'!$K$26:$N$26,'[72]26'!$K$29:$N$32</definedName>
    <definedName name="P2_T26_Protection">'[73]26'!$F$34:$I$36,'[73]26'!$K$8:$N$8,'[73]26'!$K$10:$N$11,'[73]26'!$K$13:$N$15,'[73]26'!$K$18:$N$19,'[73]26'!$K$22:$N$24,'[73]26'!$K$26:$N$26,'[73]26'!$K$29:$N$32</definedName>
    <definedName name="P2_T27_Protection" localSheetId="7">'[72]27'!$F$34:$I$36,'[72]27'!$K$8:$N$8,'[72]27'!$K$10:$N$11,'[72]27'!$K$13:$N$15,'[72]27'!$K$18:$N$19,'[72]27'!$K$22:$N$24,'[72]27'!$K$26:$N$26,'[72]27'!$K$29:$N$32</definedName>
    <definedName name="P2_T27_Protection">'[73]27'!$F$34:$I$36,'[73]27'!$K$8:$N$8,'[73]27'!$K$10:$N$11,'[73]27'!$K$13:$N$15,'[73]27'!$K$18:$N$19,'[73]27'!$K$22:$N$24,'[73]27'!$K$26:$N$26,'[73]27'!$K$29:$N$32</definedName>
    <definedName name="P2_T28?axis?R?ПЭ" localSheetId="7">'[72]28'!$D$68:$I$70,'[72]28'!$D$74:$I$76,'[72]28'!$D$80:$I$82,'[72]28'!$D$89:$I$91,'[72]28'!$D$94:$I$96,'[72]28'!$D$100:$I$102,'[72]28'!$D$106:$I$108,'[72]28'!$D$115:$I$117</definedName>
    <definedName name="P2_T28?axis?R?ПЭ">'[73]28'!$D$68:$I$70,'[73]28'!$D$74:$I$76,'[73]28'!$D$80:$I$82,'[73]28'!$D$89:$I$91,'[73]28'!$D$94:$I$96,'[73]28'!$D$100:$I$102,'[73]28'!$D$106:$I$108,'[73]28'!$D$115:$I$117</definedName>
    <definedName name="P2_T28?axis?R?ПЭ?" localSheetId="7">'[72]28'!$B$68:$B$70,'[72]28'!$B$74:$B$76,'[72]28'!$B$80:$B$82,'[72]28'!$B$89:$B$91,'[72]28'!$B$94:$B$96,'[72]28'!$B$100:$B$102,'[72]28'!$B$106:$B$108,'[72]28'!$B$115:$B$117</definedName>
    <definedName name="P2_T28?axis?R?ПЭ?">'[73]28'!$B$68:$B$70,'[73]28'!$B$74:$B$76,'[73]28'!$B$80:$B$82,'[73]28'!$B$89:$B$91,'[73]28'!$B$94:$B$96,'[73]28'!$B$100:$B$102,'[73]28'!$B$106:$B$108,'[73]28'!$B$115:$B$117</definedName>
    <definedName name="P2_T28_Protection" localSheetId="7">'[72]28'!$B$126:$B$128,'[72]28'!$B$132:$B$134,'[72]28'!$B$141:$B$143,'[72]28'!$B$146:$B$148,'[72]28'!$B$152:$B$154,'[72]28'!$B$158:$B$160,'[72]28'!$B$167:$B$169</definedName>
    <definedName name="P2_T28_Protection">'[73]28'!$B$126:$B$128,'[73]28'!$B$132:$B$134,'[73]28'!$B$141:$B$143,'[73]28'!$B$146:$B$148,'[73]28'!$B$152:$B$154,'[73]28'!$B$158:$B$160,'[73]28'!$B$167:$B$169</definedName>
    <definedName name="P2_T4_Protect" localSheetId="7" hidden="1">'[97]4'!$Q$22:$T$22,'[97]4'!$Q$24:$T$28,'[97]4'!$V$24:$Y$28,'[97]4'!$V$22:$Y$22,'[97]4'!$V$20:$Y$20,'[97]4'!$V$11:$Y$17,'[97]4'!$AA$11:$AD$17,'[97]4'!$AA$20:$AD$20,'[97]4'!$AA$22:$AD$22</definedName>
    <definedName name="P2_T4_Protect" hidden="1">'[98]4'!$Q$22:$T$22,'[98]4'!$Q$24:$T$28,'[98]4'!$V$24:$Y$28,'[98]4'!$V$22:$Y$22,'[98]4'!$V$20:$Y$20,'[98]4'!$V$11:$Y$17,'[98]4'!$AA$11:$AD$17,'[98]4'!$AA$20:$AD$20,'[98]4'!$AA$22:$AD$22</definedName>
    <definedName name="P3_dip" localSheetId="7" hidden="1">[93]База!$G$143:$G$145,[93]База!$G$214:$G$217,[93]База!$G$219:$G$224,[93]База!$G$226,[93]База!$G$228,[93]База!$G$230,[93]База!$G$232,[93]База!$G$197:$G$212</definedName>
    <definedName name="P3_dip" hidden="1">[57]FST5!$G$143:$G$145,[57]FST5!$G$214:$G$217,[57]FST5!$G$219:$G$224,[57]FST5!$G$226,[57]FST5!$G$228,[57]FST5!$G$230,[57]FST5!$G$232,[57]FST5!$G$197:$G$212</definedName>
    <definedName name="P3_SC22" localSheetId="7" hidden="1">#REF!,#REF!,#REF!,#REF!,#REF!,#REF!</definedName>
    <definedName name="P3_SC22" hidden="1">#REF!,#REF!,#REF!,#REF!,#REF!,#REF!</definedName>
    <definedName name="P3_SCOPE_F1_PRT" localSheetId="7" hidden="1">[93]База!$E$16:$E$17,[93]База!$C$4:$D$4,[93]База!$C$7:$E$10,[93]База!$A$11:$E$11</definedName>
    <definedName name="P3_SCOPE_F1_PRT" hidden="1">'[94]Ф-1 (для АО-энерго)'!$E$16:$E$17,'[94]Ф-1 (для АО-энерго)'!$C$4:$D$4,'[94]Ф-1 (для АО-энерго)'!$C$7:$E$10,'[94]Ф-1 (для АО-энерго)'!$A$11:$E$11</definedName>
    <definedName name="P3_SCOPE_FULL_LOAD" localSheetId="7" hidden="1">#REF!,#REF!,#REF!,#REF!,#REF!,#REF!</definedName>
    <definedName name="P3_SCOPE_FULL_LOAD" hidden="1">#REF!,#REF!,#REF!,#REF!,#REF!,#REF!</definedName>
    <definedName name="P3_SCOPE_IND" localSheetId="7" hidden="1">#REF!,#REF!,#REF!,#REF!,#REF!</definedName>
    <definedName name="P3_SCOPE_IND" hidden="1">#REF!,#REF!,#REF!,#REF!,#REF!</definedName>
    <definedName name="P3_SCOPE_IND2" localSheetId="7" hidden="1">#REF!,#REF!,#REF!,#REF!,#REF!</definedName>
    <definedName name="P3_SCOPE_IND2" hidden="1">#REF!,#REF!,#REF!,#REF!,#REF!</definedName>
    <definedName name="P3_SCOPE_NOTIND" localSheetId="7" hidden="1">#REF!,#REF!,#REF!,#REF!,#REF!,#REF!,#REF!</definedName>
    <definedName name="P3_SCOPE_NOTIND" hidden="1">#REF!,#REF!,#REF!,#REF!,#REF!,#REF!,#REF!</definedName>
    <definedName name="P3_SCOPE_NotInd2" localSheetId="7" hidden="1">#REF!,#REF!,#REF!,#REF!,#REF!,#REF!,#REF!</definedName>
    <definedName name="P3_SCOPE_NotInd2" hidden="1">#REF!,#REF!,#REF!,#REF!,#REF!,#REF!,#REF!</definedName>
    <definedName name="P3_SCOPE_NotInt" localSheetId="7" hidden="1">#REF!,#REF!,#REF!,#REF!,#REF!,#REF!</definedName>
    <definedName name="P3_SCOPE_NotInt" hidden="1">#REF!,#REF!,#REF!,#REF!,#REF!,#REF!</definedName>
    <definedName name="P3_SCOPE_PER_PRT" localSheetId="7" hidden="1">[93]База!$J$33:$K$37,[93]База!$N$33:$N$37,[93]База!$F$39:$H$43,[93]База!$J$39:$K$43,[93]База!$N$39:$N$43</definedName>
    <definedName name="P3_SCOPE_PER_PRT" hidden="1">[94]перекрестка!$J$33:$K$37,[94]перекрестка!$N$33:$N$37,[94]перекрестка!$F$39:$H$43,[94]перекрестка!$J$39:$K$43,[94]перекрестка!$N$39:$N$43</definedName>
    <definedName name="P3_SCOPE_SV_PRT" localSheetId="7" hidden="1">#REF!,#REF!,#REF!,#REF!,#REF!,#REF!,#REF!</definedName>
    <definedName name="P3_SCOPE_SV_PRT" hidden="1">[94]Свод!$D$135:$G$135,[94]Свод!$I$135:$I$141,[94]Свод!$H$137:$H$141,[94]Свод!$D$138:$G$141,[94]Свод!$E$15:$I$16,[94]Свод!$E$120:$I$121,[94]Свод!$E$18:$I$19</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localSheetId="7" hidden="1">[97]перекрестка!$J$96:$K$100,[97]перекрестка!$J$102:$K$106,[97]перекрестка!$J$108:$K$112,[97]перекрестка!$J$114:$K$118,[97]перекрестка!$J$120:$K$124</definedName>
    <definedName name="P3_T1_Protect" hidden="1">[98]перекрестка!$J$96:$K$100,[98]перекрестка!$J$102:$K$106,[98]перекрестка!$J$108:$K$112,[98]перекрестка!$J$114:$K$118,[98]перекрестка!$J$120:$K$124</definedName>
    <definedName name="P3_T17_Protection" localSheetId="7">'[72]29'!$F$53:$G$53,'[72]29'!$F$55:$G$59,'[72]29'!$I$55:$J$59,'[72]29'!$I$53:$J$53,'[72]29'!$I$47:$J$51,'[72]29'!$I$45:$J$45,'[72]29'!$I$38:$J$42,'[72]29'!$I$36:$J$36</definedName>
    <definedName name="P3_T17_Protection">'[73]29'!$F$53:$G$53,'[73]29'!$F$55:$G$59,'[73]29'!$I$55:$J$59,'[73]29'!$I$53:$J$53,'[73]29'!$I$47:$J$51,'[73]29'!$I$45:$J$45,'[73]29'!$I$38:$J$42,'[73]29'!$I$36:$J$36</definedName>
    <definedName name="P3_T2.2?Protection">[100]Лист1!$O$27:$P$31,[100]Лист1!$G$34:$H$35,[100]Лист1!$K$34:$L$35,[100]Лист1!$O$34:$P$35,[100]Лист1!$G$38:$H$38</definedName>
    <definedName name="P3_T2?Protection" hidden="1">#REF!,#REF!,#REF!,#REF!,#REF!,#REF!,#REF!</definedName>
    <definedName name="P3_T2_DiapProt" hidden="1">#REF!,#REF!,#REF!,#REF!,#REF!,#REF!,#REF!</definedName>
    <definedName name="P3_T21_Protection" localSheetId="7">'[72]21'!$E$31:$E$33,'[72]21'!$G$31:$K$33,'[72]21'!$B$14:$B$16,'[72]21'!$B$20:$B$22,'[72]21'!$B$26:$B$28,'[72]21'!$B$31:$B$33,'[72]21'!$M$31:$M$33,'Тарифы за 2023 год'!P1_T21_Protection</definedName>
    <definedName name="P3_T21_Protection">'[73]21'!$E$31:$E$33,'[73]21'!$G$31:$K$33,'[73]21'!$B$14:$B$16,'[73]21'!$B$20:$B$22,'[73]21'!$B$26:$B$28,'[73]21'!$B$31:$B$33,'[73]21'!$M$31:$M$33,P1_T21_Protection</definedName>
    <definedName name="P3_T21_Protection_4">#N/A</definedName>
    <definedName name="P3_T27_Protection" localSheetId="7">'[72]27'!$K$34:$N$36,'[72]27'!$P$8:$S$8,'[72]27'!$P$10:$S$11,'[72]27'!$P$13:$S$15,'[72]27'!$P$18:$S$19,'[72]27'!$P$22:$S$24,'[72]27'!$P$26:$S$26,'[72]27'!$P$29:$S$32</definedName>
    <definedName name="P3_T27_Protection">'[73]27'!$K$34:$N$36,'[73]27'!$P$8:$S$8,'[73]27'!$P$10:$S$11,'[73]27'!$P$13:$S$15,'[73]27'!$P$18:$S$19,'[73]27'!$P$22:$S$24,'[73]27'!$P$26:$S$26,'[73]27'!$P$29:$S$32</definedName>
    <definedName name="P3_T28?axis?R?ПЭ" localSheetId="7">'[72]28'!$D$120:$I$122,'[72]28'!$D$126:$I$128,'[72]28'!$D$132:$I$134,'[72]28'!$D$141:$I$143,'[72]28'!$D$146:$I$148,'[72]28'!$D$152:$I$154,'[72]28'!$D$158:$I$160</definedName>
    <definedName name="P3_T28?axis?R?ПЭ">'[73]28'!$D$120:$I$122,'[73]28'!$D$126:$I$128,'[73]28'!$D$132:$I$134,'[73]28'!$D$141:$I$143,'[73]28'!$D$146:$I$148,'[73]28'!$D$152:$I$154,'[73]28'!$D$158:$I$160</definedName>
    <definedName name="P3_T28?axis?R?ПЭ?" localSheetId="7">'[72]28'!$B$120:$B$122,'[72]28'!$B$126:$B$128,'[72]28'!$B$132:$B$134,'[72]28'!$B$141:$B$143,'[72]28'!$B$146:$B$148,'[72]28'!$B$152:$B$154,'[72]28'!$B$158:$B$160</definedName>
    <definedName name="P3_T28?axis?R?ПЭ?">'[73]28'!$B$120:$B$122,'[73]28'!$B$126:$B$128,'[73]28'!$B$132:$B$134,'[73]28'!$B$141:$B$143,'[73]28'!$B$146:$B$148,'[73]28'!$B$152:$B$154,'[73]28'!$B$158:$B$160</definedName>
    <definedName name="P3_T28_Protection" localSheetId="7">'[72]28'!$B$172:$B$174,'[72]28'!$B$178:$B$180,'[72]28'!$B$184:$B$186,'[72]28'!$B$193:$B$195,'[72]28'!$B$198:$B$200,'[72]28'!$B$204:$B$206,'[72]28'!$B$210:$B$212</definedName>
    <definedName name="P3_T28_Protection">'[73]28'!$B$172:$B$174,'[73]28'!$B$178:$B$180,'[73]28'!$B$184:$B$186,'[73]28'!$B$193:$B$195,'[73]28'!$B$198:$B$200,'[73]28'!$B$204:$B$206,'[73]28'!$B$210:$B$212</definedName>
    <definedName name="P4_dip" localSheetId="7" hidden="1">[93]База!$G$70:$G$75,[93]База!$G$77:$G$78,[93]База!$G$80:$G$83,[93]База!$G$85,[93]База!$G$87:$G$91,[93]База!$G$93,[93]База!$G$95:$G$97,[93]База!$G$52:$G$68</definedName>
    <definedName name="P4_dip" hidden="1">[57]FST5!$G$70:$G$75,[57]FST5!$G$77:$G$78,[57]FST5!$G$80:$G$83,[57]FST5!$G$85,[57]FST5!$G$87:$G$91,[57]FST5!$G$93,[57]FST5!$G$95:$G$97,[57]FST5!$G$52:$G$68</definedName>
    <definedName name="P4_SCOPE_F1_PRT" localSheetId="7" hidden="1">[93]База!$C$13:$E$13,[93]База!$A$14:$E$14,[93]База!$C$23:$C$50,[93]База!$C$54:$C$95</definedName>
    <definedName name="P4_SCOPE_F1_PRT" hidden="1">'[94]Ф-1 (для АО-энерго)'!$C$13:$E$13,'[94]Ф-1 (для АО-энерго)'!$A$14:$E$14,'[94]Ф-1 (для АО-энерго)'!$C$23:$C$50,'[94]Ф-1 (для АО-энерго)'!$C$54:$C$95</definedName>
    <definedName name="P4_SCOPE_FULL_LOAD" localSheetId="7" hidden="1">#REF!,#REF!,#REF!,#REF!,#REF!,#REF!</definedName>
    <definedName name="P4_SCOPE_FULL_LOAD" hidden="1">#REF!,#REF!,#REF!,#REF!,#REF!,#REF!</definedName>
    <definedName name="P4_SCOPE_IND" localSheetId="7" hidden="1">#REF!,#REF!,#REF!,#REF!,#REF!</definedName>
    <definedName name="P4_SCOPE_IND" hidden="1">#REF!,#REF!,#REF!,#REF!,#REF!</definedName>
    <definedName name="P4_SCOPE_IND2" localSheetId="7" hidden="1">#REF!,#REF!,#REF!,#REF!,#REF!,#REF!</definedName>
    <definedName name="P4_SCOPE_IND2" hidden="1">#REF!,#REF!,#REF!,#REF!,#REF!,#REF!</definedName>
    <definedName name="P4_SCOPE_NOTIND" localSheetId="7" hidden="1">#REF!,#REF!,#REF!,#REF!,#REF!,#REF!,#REF!</definedName>
    <definedName name="P4_SCOPE_NOTIND" hidden="1">#REF!,#REF!,#REF!,#REF!,#REF!,#REF!,#REF!</definedName>
    <definedName name="P4_SCOPE_NotInd2" localSheetId="7" hidden="1">#REF!,#REF!,#REF!,#REF!,#REF!,#REF!,#REF!</definedName>
    <definedName name="P4_SCOPE_NotInd2" hidden="1">#REF!,#REF!,#REF!,#REF!,#REF!,#REF!,#REF!</definedName>
    <definedName name="P4_SCOPE_PER_PRT" localSheetId="7" hidden="1">[93]База!$F$45:$H$49,[93]База!$J$45:$K$49,[93]База!$N$45:$N$49,[93]База!$F$53:$G$64,[93]База!$H$54:$H$58</definedName>
    <definedName name="P4_SCOPE_PER_PRT" hidden="1">[94]перекрестка!$F$45:$H$49,[94]перекрестка!$J$45:$K$49,[94]перекрестка!$N$45:$N$49,[94]перекрестка!$F$53:$G$64,[94]перекрестка!$H$54:$H$58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localSheetId="7" hidden="1">[97]перекрестка!$J$127,[97]перекрестка!$J$128:$K$132,[97]перекрестка!$J$133,[97]перекрестка!$J$134:$K$138,[97]перекрестка!$N$11:$N$22,[97]перекрестка!$N$24:$N$28</definedName>
    <definedName name="P4_T1_Protect" hidden="1">[98]перекрестка!$J$127,[98]перекрестка!$J$128:$K$132,[98]перекрестка!$J$133,[98]перекрестка!$J$134:$K$138,[98]перекрестка!$N$11:$N$22,[98]перекрестка!$N$24:$N$28</definedName>
    <definedName name="P4_T17_Protection" localSheetId="7">'[72]29'!$I$29:$J$33,'[72]29'!$I$27:$J$27,'[72]29'!$I$21:$J$25,'[72]29'!$I$19:$J$19,'[72]29'!$I$12:$J$16,'[72]29'!$I$10:$J$10,'[72]29'!$L$10:$M$10,'[72]29'!$L$12:$M$16</definedName>
    <definedName name="P4_T17_Protection">'[73]29'!$I$29:$J$33,'[73]29'!$I$27:$J$27,'[73]29'!$I$21:$J$25,'[73]29'!$I$19:$J$19,'[73]29'!$I$12:$J$16,'[73]29'!$I$10:$J$10,'[73]29'!$L$10:$M$10,'[73]29'!$L$12:$M$16</definedName>
    <definedName name="P4_T2.1?Protection">[100]Лист1!$G$14:$H$15,[100]Лист1!$K$14:$L$15,[100]Лист1!$O$14:$P$15,[100]Лист1!$G$17:$H$21,[100]Лист1!$K$17:$L$21</definedName>
    <definedName name="P4_T2.2?Protection">[100]Лист1!$K$40:$L$42,[100]Лист1!$O$40:$P$42,[100]Лист1!$G$47:$H$47,[100]Лист1!$K$47:$L$47,[100]Лист1!$O$47:$P$47</definedName>
    <definedName name="P4_T2?Protection" hidden="1">#REF!,#REF!,#REF!,#REF!,#REF!,#REF!,#REF!,#REF!</definedName>
    <definedName name="P4_T2_DiapProt" hidden="1">#REF!,#REF!,#REF!,#REF!,#REF!,#REF!,#REF!,#REF!</definedName>
    <definedName name="P4_T28?axis?R?ПЭ" localSheetId="7">'[72]28'!$D$167:$I$169,'[72]28'!$D$172:$I$174,'[72]28'!$D$178:$I$180,'[72]28'!$D$184:$I$186,'[72]28'!$D$193:$I$195,'[72]28'!$D$198:$I$200,'[72]28'!$D$204:$I$206</definedName>
    <definedName name="P4_T28?axis?R?ПЭ">'[73]28'!$D$167:$I$169,'[73]28'!$D$172:$I$174,'[73]28'!$D$178:$I$180,'[73]28'!$D$184:$I$186,'[73]28'!$D$193:$I$195,'[73]28'!$D$198:$I$200,'[73]28'!$D$204:$I$206</definedName>
    <definedName name="P4_T28?axis?R?ПЭ?" localSheetId="7">'[72]28'!$B$167:$B$169,'[72]28'!$B$172:$B$174,'[72]28'!$B$178:$B$180,'[72]28'!$B$184:$B$186,'[72]28'!$B$193:$B$195,'[72]28'!$B$198:$B$200,'[72]28'!$B$204:$B$206</definedName>
    <definedName name="P4_T28?axis?R?ПЭ?">'[73]28'!$B$167:$B$169,'[73]28'!$B$172:$B$174,'[73]28'!$B$178:$B$180,'[73]28'!$B$184:$B$186,'[73]28'!$B$193:$B$195,'[73]28'!$B$198:$B$200,'[73]28'!$B$204:$B$206</definedName>
    <definedName name="P4_T28_Protection" localSheetId="7">'[72]28'!$B$219:$B$221,'[72]28'!$B$224:$B$226,'[72]28'!$B$230:$B$232,'[72]28'!$B$236:$B$238,'[72]28'!$B$245:$B$247,'[72]28'!$B$250:$B$252,'[72]28'!$B$256:$B$258</definedName>
    <definedName name="P4_T28_Protection">'[73]28'!$B$219:$B$221,'[73]28'!$B$224:$B$226,'[73]28'!$B$230:$B$232,'[73]28'!$B$236:$B$238,'[73]28'!$B$245:$B$247,'[73]28'!$B$250:$B$252,'[73]28'!$B$256:$B$258</definedName>
    <definedName name="P5_SCOPE_FULL_LOAD" localSheetId="7" hidden="1">#REF!,#REF!,#REF!,#REF!,#REF!,#REF!</definedName>
    <definedName name="P5_SCOPE_FULL_LOAD" hidden="1">#REF!,#REF!,#REF!,#REF!,#REF!,#REF!</definedName>
    <definedName name="P5_SCOPE_IND" hidden="1">'[102]2008 -2010'!$H$51:$I$52,'[102]2008 -2010'!$R$51:$S$52,'[102]2008 -2010'!$AB$51:$AC$52,'[102]2008 -2010'!$I$58,'[102]2008 -2010'!$S$58,'[102]2008 -2010'!$AC$58</definedName>
    <definedName name="P5_SCOPE_IND2" hidden="1">'[102]2008 -2010'!$H$51:$I$52,'[102]2008 -2010'!$R$51:$S$52,'[102]2008 -2010'!$AB$51:$AC$52,'[102]2008 -2010'!$H$58:$I$58,'[102]2008 -2010'!$R$58:$S$58</definedName>
    <definedName name="P5_SCOPE_NOTIND" localSheetId="7" hidden="1">#REF!,#REF!,#REF!,#REF!,#REF!,#REF!,#REF!</definedName>
    <definedName name="P5_SCOPE_NOTIND" hidden="1">#REF!,#REF!,#REF!,#REF!,#REF!,#REF!,#REF!</definedName>
    <definedName name="P5_SCOPE_NotInd2" localSheetId="7" hidden="1">#REF!,#REF!,#REF!,#REF!,#REF!,#REF!,#REF!</definedName>
    <definedName name="P5_SCOPE_NotInd2" hidden="1">#REF!,#REF!,#REF!,#REF!,#REF!,#REF!,#REF!</definedName>
    <definedName name="P5_SCOPE_PER_PRT" localSheetId="7" hidden="1">[93]База!$H$60:$H$64,[93]База!$J$53:$J$64,[93]База!$K$54:$K$58,[93]База!$K$60:$K$64,[93]База!$N$53:$N$64</definedName>
    <definedName name="P5_SCOPE_PER_PRT" hidden="1">[94]перекрестка!$H$60:$H$64,[94]перекрестка!$J$53:$J$64,[94]перекрестка!$K$54:$K$58,[94]перекрестка!$K$60:$K$64,[94]перекрестка!$N$53:$N$64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localSheetId="7" hidden="1">[97]перекрестка!$N$30:$N$34,[97]перекрестка!$N$36:$N$40,[97]перекрестка!$N$42:$N$46,[97]перекрестка!$N$49:$N$60,[97]перекрестка!$N$62:$N$66</definedName>
    <definedName name="P5_T1_Protect" hidden="1">[98]перекрестка!$N$30:$N$34,[98]перекрестка!$N$36:$N$40,[98]перекрестка!$N$42:$N$46,[98]перекрестка!$N$49:$N$60,[98]перекрестка!$N$62:$N$66</definedName>
    <definedName name="P5_T17_Protection" localSheetId="7">'[72]29'!$L$19:$M$19,'[72]29'!$L$21:$M$27,'[72]29'!$L$29:$M$33,'[72]29'!$L$36:$M$36,'[72]29'!$L$38:$M$42,'[72]29'!$L$45:$M$45,'[72]29'!$O$10:$P$10,'[72]29'!$O$12:$P$16</definedName>
    <definedName name="P5_T17_Protection">'[73]29'!$L$19:$M$19,'[73]29'!$L$21:$M$27,'[73]29'!$L$29:$M$33,'[73]29'!$L$36:$M$36,'[73]29'!$L$38:$M$42,'[73]29'!$L$45:$M$45,'[73]29'!$O$10:$P$10,'[73]29'!$O$12:$P$16</definedName>
    <definedName name="P5_T2.1?Protection">[100]Лист1!$G$25:$H$25,[100]Лист1!$K$25:$L$25,[100]Лист1!$O$25:$P$25,[100]Лист1!$G$27:$H$31,[100]Лист1!$K$27:$L$31</definedName>
    <definedName name="P5_T28?axis?R?ПЭ" localSheetId="7">'[72]28'!$D$210:$I$212,'[72]28'!$D$219:$I$221,'[72]28'!$D$224:$I$226,'[72]28'!$D$230:$I$232,'[72]28'!$D$236:$I$238,'[72]28'!$D$245:$I$247,'[72]28'!$D$250:$I$252</definedName>
    <definedName name="P5_T28?axis?R?ПЭ">'[73]28'!$D$210:$I$212,'[73]28'!$D$219:$I$221,'[73]28'!$D$224:$I$226,'[73]28'!$D$230:$I$232,'[73]28'!$D$236:$I$238,'[73]28'!$D$245:$I$247,'[73]28'!$D$250:$I$252</definedName>
    <definedName name="P5_T28?axis?R?ПЭ?" localSheetId="7">'[72]28'!$B$210:$B$212,'[72]28'!$B$219:$B$221,'[72]28'!$B$224:$B$226,'[72]28'!$B$230:$B$232,'[72]28'!$B$236:$B$238,'[72]28'!$B$245:$B$247,'[72]28'!$B$250:$B$252</definedName>
    <definedName name="P5_T28?axis?R?ПЭ?">'[73]28'!$B$210:$B$212,'[73]28'!$B$219:$B$221,'[73]28'!$B$224:$B$226,'[73]28'!$B$230:$B$232,'[73]28'!$B$236:$B$238,'[73]28'!$B$245:$B$247,'[73]28'!$B$250:$B$252</definedName>
    <definedName name="P5_T28_Protection" localSheetId="7">'[72]28'!$B$262:$B$264,'[72]28'!$B$271:$B$273,'[72]28'!$B$276:$B$278,'[72]28'!$B$282:$B$284,'[72]28'!$B$288:$B$291,'[72]28'!$B$11:$B$13,'[72]28'!$B$16:$B$18,'[72]28'!$B$22:$B$24</definedName>
    <definedName name="P5_T28_Protection">'[73]28'!$B$262:$B$264,'[73]28'!$B$271:$B$273,'[73]28'!$B$276:$B$278,'[73]28'!$B$282:$B$284,'[73]28'!$B$288:$B$291,'[73]28'!$B$11:$B$13,'[73]28'!$B$16:$B$18,'[73]28'!$B$22:$B$24</definedName>
    <definedName name="P6_SCOPE_FULL_LOAD" localSheetId="7" hidden="1">#REF!,#REF!,#REF!,#REF!,#REF!,#REF!</definedName>
    <definedName name="P6_SCOPE_FULL_LOAD" hidden="1">#REF!,#REF!,#REF!,#REF!,#REF!,#REF!</definedName>
    <definedName name="P6_SCOPE_NOTIND" localSheetId="7" hidden="1">#REF!,#REF!,#REF!,#REF!,#REF!,#REF!,#REF!</definedName>
    <definedName name="P6_SCOPE_NOTIND" hidden="1">#REF!,#REF!,#REF!,#REF!,#REF!,#REF!,#REF!</definedName>
    <definedName name="P6_SCOPE_NotInd2" localSheetId="7" hidden="1">#REF!,#REF!,#REF!,#REF!,#REF!,#REF!,#REF!</definedName>
    <definedName name="P6_SCOPE_NotInd2" hidden="1">#REF!,#REF!,#REF!,#REF!,#REF!,#REF!,#REF!</definedName>
    <definedName name="P6_SCOPE_PER_PRT" localSheetId="7" hidden="1">[93]База!$F$66:$H$70,[93]База!$J$66:$K$70,[93]База!$N$66:$N$70,[93]База!$F$72:$H$76,[93]База!$J$72:$K$76</definedName>
    <definedName name="P6_SCOPE_PER_PRT" hidden="1">[94]перекрестка!$F$66:$H$70,[94]перекрестка!$J$66:$K$70,[94]перекрестка!$N$66:$N$70,[94]перекрестка!$F$72:$H$76,[94]перекрестка!$J$72:$K$76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 localSheetId="7" hidden="1">[97]перекрестка!$N$68:$N$72,[97]перекрестка!$N$74:$N$78,[97]перекрестка!$N$80:$N$84,[97]перекрестка!$N$89:$N$100,[97]перекрестка!$N$102:$N$106</definedName>
    <definedName name="P6_T1_Protect" hidden="1">[98]перекрестка!$N$68:$N$72,[98]перекрестка!$N$74:$N$78,[98]перекрестка!$N$80:$N$84,[98]перекрестка!$N$89:$N$100,[98]перекрестка!$N$102:$N$106</definedName>
    <definedName name="P6_T17_Protection" localSheetId="7">'[72]29'!$O$19:$P$19,'[72]29'!$O$21:$P$25,'[72]29'!$O$27:$P$27,'[72]29'!$O$29:$P$33,'[72]29'!$O$36:$P$36,'[72]29'!$O$38:$P$42,'[72]29'!$O$45:$P$45,'Тарифы за 2023 год'!P1_T17_Protection</definedName>
    <definedName name="P6_T17_Protection">'[73]29'!$O$19:$P$19,'[73]29'!$O$21:$P$25,'[73]29'!$O$27:$P$27,'[73]29'!$O$29:$P$33,'[73]29'!$O$36:$P$36,'[73]29'!$O$38:$P$42,'[73]29'!$O$45:$P$45,P1_T17_Protection</definedName>
    <definedName name="P6_T17_Protection_4">#N/A</definedName>
    <definedName name="P6_T2.1?Protection">P1_T2.1?Protection</definedName>
    <definedName name="P6_T2.1?Protection_4">#N/A</definedName>
    <definedName name="P6_T28?axis?R?ПЭ" localSheetId="7">'[72]28'!$D$256:$I$258,'[72]28'!$D$262:$I$264,'[72]28'!$D$271:$I$273,'[72]28'!$D$276:$I$278,'[72]28'!$D$282:$I$284,'[72]28'!$D$288:$I$291,'[72]28'!$D$11:$I$13,'Тарифы за 2023 год'!P1_T28?axis?R?ПЭ</definedName>
    <definedName name="P6_T28?axis?R?ПЭ">'[73]28'!$D$256:$I$258,'[73]28'!$D$262:$I$264,'[73]28'!$D$271:$I$273,'[73]28'!$D$276:$I$278,'[73]28'!$D$282:$I$284,'[73]28'!$D$288:$I$291,'[73]28'!$D$11:$I$13,P1_T28?axis?R?ПЭ</definedName>
    <definedName name="P6_T28?axis?R?ПЭ?" localSheetId="7">'[72]28'!$B$256:$B$258,'[72]28'!$B$262:$B$264,'[72]28'!$B$271:$B$273,'[72]28'!$B$276:$B$278,'[72]28'!$B$282:$B$284,'[72]28'!$B$288:$B$291,'[72]28'!$B$11:$B$13,'Тарифы за 2023 год'!P1_T28?axis?R?ПЭ?</definedName>
    <definedName name="P6_T28?axis?R?ПЭ?">'[73]28'!$B$256:$B$258,'[73]28'!$B$262:$B$264,'[73]28'!$B$271:$B$273,'[73]28'!$B$276:$B$278,'[73]28'!$B$282:$B$284,'[73]28'!$B$288:$B$291,'[73]28'!$B$11:$B$13,P1_T28?axis?R?ПЭ?</definedName>
    <definedName name="P6_T28?axis?R?ПЭ?_4">#N/A</definedName>
    <definedName name="P6_T28?axis?R?ПЭ_4">#N/A</definedName>
    <definedName name="P6_T28_Protection" localSheetId="7">'[72]28'!$B$28:$B$30,'[72]28'!$B$37:$B$39,'[72]28'!$B$42:$B$44,'[72]28'!$B$48:$B$50,'[72]28'!$B$54:$B$56,'[72]28'!$B$63:$B$65,'[72]28'!$G$210:$H$212,'[72]28'!$D$11:$E$13</definedName>
    <definedName name="P6_T28_Protection">'[73]28'!$B$28:$B$30,'[73]28'!$B$37:$B$39,'[73]28'!$B$42:$B$44,'[73]28'!$B$48:$B$50,'[73]28'!$B$54:$B$56,'[73]28'!$B$63:$B$65,'[73]28'!$G$210:$H$212,'[73]28'!$D$11:$E$13</definedName>
    <definedName name="P7_SCOPE_FULL_LOAD" localSheetId="7" hidden="1">#REF!,#REF!,#REF!,#REF!,#REF!,#REF!</definedName>
    <definedName name="P7_SCOPE_FULL_LOAD" hidden="1">#REF!,#REF!,#REF!,#REF!,#REF!,#REF!</definedName>
    <definedName name="P7_SCOPE_NOTIND" localSheetId="7" hidden="1">#REF!,#REF!,#REF!,#REF!,#REF!,#REF!</definedName>
    <definedName name="P7_SCOPE_NOTIND" hidden="1">#REF!,#REF!,#REF!,#REF!,#REF!,#REF!</definedName>
    <definedName name="P7_SCOPE_NotInd2" localSheetId="7" hidden="1">#REF!,#REF!,#REF!,#REF!,#REF!,'Тарифы за 2023 год'!P1_SCOPE_NotInd2,'Тарифы за 2023 год'!P2_SCOPE_NotInd2,'Тарифы за 2023 год'!P3_SCOPE_NotInd2</definedName>
    <definedName name="P7_SCOPE_NotInd2" hidden="1">#REF!,#REF!,#REF!,#REF!,#REF!,P1_SCOPE_NotInd2,P2_SCOPE_NotInd2,P3_SCOPE_NotInd2</definedName>
    <definedName name="P7_SCOPE_PER_PRT" localSheetId="7" hidden="1">[93]База!$N$72:$N$76,[93]База!$F$78:$H$82,[93]База!$J$78:$K$82,[93]База!$N$78:$N$82,[93]База!$F$84:$H$88</definedName>
    <definedName name="P7_SCOPE_PER_PRT" hidden="1">[94]перекрестка!$N$72:$N$76,[94]перекрестка!$F$78:$H$82,[94]перекрестка!$J$78:$K$82,[94]перекрестка!$N$78:$N$82,[94]перекрестка!$F$84:$H$88</definedName>
    <definedName name="P7_T1?Data" hidden="1">#REF!,#REF!,#REF!,#REF!,#REF!,#REF!,#REF!</definedName>
    <definedName name="P7_T1?unit?ТРУБ" hidden="1">#REF!,#REF!,#REF!,#REF!,#REF!,#REF!,#REF!</definedName>
    <definedName name="P7_T1_Protect" localSheetId="7" hidden="1">[97]перекрестка!$N$108:$N$112,[97]перекрестка!$N$114:$N$118,[97]перекрестка!$N$120:$N$124,[97]перекрестка!$N$127:$N$138,[97]перекрестка!$N$140:$N$144</definedName>
    <definedName name="P7_T1_Protect" hidden="1">[98]перекрестка!$N$108:$N$112,[98]перекрестка!$N$114:$N$118,[98]перекрестка!$N$120:$N$124,[98]перекрестка!$N$127:$N$138,[98]перекрестка!$N$140:$N$144</definedName>
    <definedName name="P7_T28_Protection" localSheetId="7">'[72]28'!$G$11:$H$13,'[72]28'!$D$16:$E$18,'[72]28'!$G$16:$H$18,'[72]28'!$D$22:$E$24,'[72]28'!$G$22:$H$24,'[72]28'!$D$28:$E$30,'[72]28'!$G$28:$H$30,'[72]28'!$D$37:$E$39</definedName>
    <definedName name="P7_T28_Protection">'[73]28'!$G$11:$H$13,'[73]28'!$D$16:$E$18,'[73]28'!$G$16:$H$18,'[73]28'!$D$22:$E$24,'[73]28'!$G$22:$H$24,'[73]28'!$D$28:$E$30,'[73]28'!$G$28:$H$30,'[73]28'!$D$37:$E$39</definedName>
    <definedName name="P8_SCOPE_FULL_LOAD" localSheetId="7" hidden="1">#REF!,#REF!,#REF!,#REF!,#REF!,#REF!</definedName>
    <definedName name="P8_SCOPE_FULL_LOAD" hidden="1">#REF!,#REF!,#REF!,#REF!,#REF!,#REF!</definedName>
    <definedName name="P8_SCOPE_NOTIND" localSheetId="7" hidden="1">#REF!,#REF!,#REF!,#REF!,#REF!,#REF!</definedName>
    <definedName name="P8_SCOPE_NOTIND" hidden="1">#REF!,#REF!,#REF!,#REF!,#REF!,#REF!</definedName>
    <definedName name="P8_SCOPE_PER_PRT" localSheetId="7" hidden="1">[103]База!$J$84:$K$88,[103]База!$N$84:$N$88,[103]База!$F$14:$G$25,'Тарифы за 2023 год'!P1_SCOPE_PER_PRT,'Тарифы за 2023 год'!P2_SCOPE_PER_PRT,'Тарифы за 2023 год'!P3_SCOPE_PER_PRT,'Тарифы за 2023 год'!P4_SCOPE_PER_PRT</definedName>
    <definedName name="P8_SCOPE_PER_PRT" hidden="1">[94]перекрестка!$J$84:$K$88,[94]перекрестка!$N$84:$N$88,[94]перекрестка!$F$14:$G$25,P1_SCOPE_PER_PRT,P2_SCOPE_PER_PRT,P3_SCOPE_PER_PRT,P4_SCOPE_PER_PRT</definedName>
    <definedName name="P8_T1?Data" hidden="1">#REF!,#REF!,#REF!,#REF!,#REF!,#REF!,#REF!</definedName>
    <definedName name="P8_T1?unit?ТРУБ" hidden="1">#REF!,#REF!,#REF!,#REF!,#REF!,#REF!,#REF!</definedName>
    <definedName name="P8_T1_Protect" localSheetId="7" hidden="1">[97]перекрестка!$N$146:$N$150,[97]перекрестка!$N$152:$N$156,[97]перекрестка!$N$158:$N$162,[97]перекрестка!$F$11:$G$11,[97]перекрестка!$F$12:$H$16</definedName>
    <definedName name="P8_T1_Protect" hidden="1">[98]перекрестка!$N$146:$N$150,[98]перекрестка!$N$152:$N$156,[98]перекрестка!$N$158:$N$162,[98]перекрестка!$F$11:$G$11,[98]перекрестка!$F$12:$H$16</definedName>
    <definedName name="P8_T28_Protection" localSheetId="7">'[72]28'!$G$37:$H$39,'[72]28'!$D$42:$E$44,'[72]28'!$G$42:$H$44,'[72]28'!$D$48:$E$50,'[72]28'!$G$48:$H$50,'[72]28'!$D$54:$E$56,'[72]28'!$G$54:$H$56,'[72]28'!$D$89:$E$91</definedName>
    <definedName name="P8_T28_Protection">'[73]28'!$G$37:$H$39,'[73]28'!$D$42:$E$44,'[73]28'!$G$42:$H$44,'[73]28'!$D$48:$E$50,'[73]28'!$G$48:$H$50,'[73]28'!$D$54:$E$56,'[73]28'!$G$54:$H$56,'[73]28'!$D$89:$E$91</definedName>
    <definedName name="P9_SCOPE_FULL_LOAD" localSheetId="7" hidden="1">#REF!,#REF!,#REF!,#REF!,#REF!,#REF!</definedName>
    <definedName name="P9_SCOPE_FULL_LOAD" hidden="1">#REF!,#REF!,#REF!,#REF!,#REF!,#REF!</definedName>
    <definedName name="P9_SCOPE_NotInd" localSheetId="7" hidden="1">#REF!,'Тарифы за 2023 год'!P1_SCOPE_NOTIND,'Тарифы за 2023 год'!P2_SCOPE_NOTIND,'Тарифы за 2023 год'!P3_SCOPE_NOTIND,'Тарифы за 2023 год'!P4_SCOPE_NOTIND,'Тарифы за 2023 год'!P5_SCOPE_NOTIND,'Тарифы за 2023 год'!P6_SCOPE_NOTIND,'Тарифы за 2023 год'!P7_SCOPE_NOTIND</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localSheetId="7" hidden="1">[97]перекрестка!$F$17:$G$17,[97]перекрестка!$F$18:$H$22,[97]перекрестка!$F$24:$H$28,[97]перекрестка!$F$30:$H$34,[97]перекрестка!$F$36:$H$40</definedName>
    <definedName name="P9_T1_Protect" hidden="1">[98]перекрестка!$F$17:$G$17,[98]перекрестка!$F$18:$H$22,[98]перекрестка!$F$24:$H$28,[98]перекрестка!$F$30:$H$34,[98]перекрестка!$F$36:$H$40</definedName>
    <definedName name="P9_T28_Protection" localSheetId="7">'[72]28'!$G$89:$H$91,'[72]28'!$G$94:$H$96,'[72]28'!$D$94:$E$96,'[72]28'!$D$100:$E$102,'[72]28'!$G$100:$H$102,'[72]28'!$D$106:$E$108,'[72]28'!$G$106:$H$108,'[72]28'!$D$167:$E$169</definedName>
    <definedName name="P9_T28_Protection">'[73]28'!$G$89:$H$91,'[73]28'!$G$94:$H$96,'[73]28'!$D$94:$E$96,'[73]28'!$D$100:$E$102,'[73]28'!$G$100:$H$102,'[73]28'!$D$106:$E$108,'[73]28'!$G$106:$H$108,'[73]28'!$D$167:$E$169</definedName>
    <definedName name="PACK">#REF!</definedName>
    <definedName name="PAGE1">#REF!</definedName>
    <definedName name="PARAM1_1">#REF!</definedName>
    <definedName name="PARAM1_2">#REF!</definedName>
    <definedName name="PARAM2">#REF!</definedName>
    <definedName name="PARSENS1_1">[22]MAIN!$B$1344</definedName>
    <definedName name="PARSENS1_2">[22]MAIN!$C$1344</definedName>
    <definedName name="PARSENS2">[22]MAIN!$A$1355</definedName>
    <definedName name="Pass">#REF!</definedName>
    <definedName name="PathOutFolder">'[104]Формирование свода'!#REF!</definedName>
    <definedName name="Pay_Op">[41]Set!$A$48:$A$73</definedName>
    <definedName name="Pay_Op_2">[41]Set!$A$48:$B$73</definedName>
    <definedName name="PBC">#REF!</definedName>
    <definedName name="PER_ET">#REF!</definedName>
    <definedName name="Period_3">#REF!</definedName>
    <definedName name="period_column">#REF!</definedName>
    <definedName name="period_index_column">#REF!</definedName>
    <definedName name="period_list">[80]TEHSHEET!$N$2:$N$7</definedName>
    <definedName name="Period_Range_1">'[105]P2.1 усл. единицы'!$I$1:$AJ$1</definedName>
    <definedName name="Period_Range_2">#REF!</definedName>
    <definedName name="Period_Range_3">#REF!</definedName>
    <definedName name="Period_Range_4">#REF!</definedName>
    <definedName name="Period_Range_7">#REF!</definedName>
    <definedName name="Personal">'[106]6 Списки'!$A$2:$A$20</definedName>
    <definedName name="PET_C_1">'[55]Dati Caricati'!$X$7:$X$135</definedName>
    <definedName name="PET_C_2">'[55]Dati Caricati'!$X$139:$X$357</definedName>
    <definedName name="PET_C_3">'[55]Dati Caricati'!$X$361:$X$394</definedName>
    <definedName name="PET_C_4">'[55]Dati Caricati'!$X$398:$X$511</definedName>
    <definedName name="PET_F_1">'[55]Dati Caricati'!$I$7:$I$135</definedName>
    <definedName name="PET_F_2">'[55]Dati Caricati'!$I$139:$I$357</definedName>
    <definedName name="PET_F_3">'[55]Dati Caricati'!$I$361:$I$394</definedName>
    <definedName name="PET_F_4">'[55]Dati Caricati'!$I$398:$I$511</definedName>
    <definedName name="PET_P_1">'[55]Dati Caricati'!$H$7:$H$135</definedName>
    <definedName name="PET_P_2">'[55]Dati Caricati'!$H$139:$H$357</definedName>
    <definedName name="PET_P_3">'[55]Dati Caricati'!$H$361:$H$394</definedName>
    <definedName name="PET_P_4">'[55]Dati Caricati'!$H$398:$H$511</definedName>
    <definedName name="PET_R_1">'[55]Dati Caricati'!$J$7:$J$135</definedName>
    <definedName name="PET_R_2">'[55]Dati Caricati'!$J$139:$J$357</definedName>
    <definedName name="PET_R_3">'[55]Dati Caricati'!$J$361:$J$394</definedName>
    <definedName name="PET_R_4">'[55]Dati Caricati'!$J$398:$J$511</definedName>
    <definedName name="PET_V_1">'[55]Dati Caricati'!$K$7:$K$135</definedName>
    <definedName name="PET_V_2">'[55]Dati Caricati'!$K$139:$K$357</definedName>
    <definedName name="PET_V_3">'[55]Dati Caricati'!$K$361:$K$394</definedName>
    <definedName name="PET_V_4">'[55]Dati Caricati'!$K$398:$K$511</definedName>
    <definedName name="PETOT">[107]A!$Y$619</definedName>
    <definedName name="pg1maxmin">#REF!</definedName>
    <definedName name="pg1totval">#REF!</definedName>
    <definedName name="pg2isbldisc">#REF!</definedName>
    <definedName name="pg2isblmaxmin">#REF!</definedName>
    <definedName name="pg2isbltotval">#REF!</definedName>
    <definedName name="pg2osbldisc">#REF!</definedName>
    <definedName name="pg2osblmaxmin">#REF!</definedName>
    <definedName name="pg2osbltotval">#REF!</definedName>
    <definedName name="pi">[22]MAIN!$F$16</definedName>
    <definedName name="pIns_1">#REF!</definedName>
    <definedName name="pIns_2">#REF!</definedName>
    <definedName name="pIns_3">#REF!</definedName>
    <definedName name="pIns_4">'[105]Расчет НВВ РСК по RAB'!#REF!</definedName>
    <definedName name="pIns_5">#REF!</definedName>
    <definedName name="pIns_List02">#REF!</definedName>
    <definedName name="pIns_List02_5_1">#REF!</definedName>
    <definedName name="pIns_List02_5_2">#REF!</definedName>
    <definedName name="pIns_List02_5_3">#REF!</definedName>
    <definedName name="pIns_List02_6_1">#REF!</definedName>
    <definedName name="pIns_List02_6_2">#REF!</definedName>
    <definedName name="pIns_List02_6_3">#REF!</definedName>
    <definedName name="pIns_List09">#REF!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#REF!</definedName>
    <definedName name="pIns_List13_6_2">#REF!</definedName>
    <definedName name="pIns_List13_6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spr2">#REF!</definedName>
    <definedName name="piouu">#REF!</definedName>
    <definedName name="PIP">BlankMacro1</definedName>
    <definedName name="PIPE2">BlankMacro1</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_指示燈___P.B.___REST_P.B._壓扣開關">'[69]NEW-PANEL'!#REF!</definedName>
    <definedName name="plan12mes">'[25]Таб1.1'!$B$34</definedName>
    <definedName name="Plant">#REF!</definedName>
    <definedName name="PlantNo">#REF!</definedName>
    <definedName name="PM">[108]IBASE!$AH$16:$AV$110</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#N/A</definedName>
    <definedName name="polta">#REF!</definedName>
    <definedName name="popiiiiiiiiiiiiiiiiiii" hidden="1">{#N/A,#N/A,TRUE,"Лист1";#N/A,#N/A,TRUE,"Лист2";#N/A,#N/A,TRUE,"Лист3"}</definedName>
    <definedName name="popiopoiioj">#N/A</definedName>
    <definedName name="popipuiouiguyg">#N/A</definedName>
    <definedName name="POSSIBLE_PERIOD_LENGTH">[85]TECHSHEET!$L$2:$L$5</definedName>
    <definedName name="PostEE">[42]Параметры!$B$7</definedName>
    <definedName name="PostEEList">[42]Лист!$A$60</definedName>
    <definedName name="PostTE">[42]Лист!$B$281</definedName>
    <definedName name="PostTEList">[42]Лист!$A$280</definedName>
    <definedName name="POTR">[48]TEHSHEET!$F$20:$F$27</definedName>
    <definedName name="pp">#N/A</definedName>
    <definedName name="pparffff">{0;0;0;0;1;#N/A;0.75;0.75;0.58;0.92;2;FALSE;FALSE;FALSE;FALSE;FALSE;#N/A;1;100;#N/A;#N/A;"";"&amp;L&amp;""Arial,Italic""&amp;8&amp;F Page &amp;P of &amp;N &amp;D &amp;T "}</definedName>
    <definedName name="ppp">#N/A</definedName>
    <definedName name="pppp">#N/A</definedName>
    <definedName name="ppppp">#N/A</definedName>
    <definedName name="ppppppp">#N/A</definedName>
    <definedName name="PR_ET">[44]TEHSHEET!#REF!</definedName>
    <definedName name="PR_ET_4">#N/A</definedName>
    <definedName name="PR_OBJ_ET">[44]TEHSHEET!#REF!</definedName>
    <definedName name="PR_OBJ_ET_4">#N/A</definedName>
    <definedName name="PR_OPT">#REF!</definedName>
    <definedName name="PR_OPT_4">"#REF!"</definedName>
    <definedName name="PR_ROZN">#REF!</definedName>
    <definedName name="PR_ROZN_4">"#REF!"</definedName>
    <definedName name="prd">[109]Титульный!$J$13</definedName>
    <definedName name="PrecedentAnalysis">#REF!</definedName>
    <definedName name="PreferredHide">#REF!</definedName>
    <definedName name="priApplication1">#REF!</definedName>
    <definedName name="priApplication2">#REF!</definedName>
    <definedName name="PRICE">#REF!</definedName>
    <definedName name="PRICE1">#REF!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_Area_MI">[110]ESTI.!$A$1:$U$52</definedName>
    <definedName name="PRINT_AREA_MI1">#REF!</definedName>
    <definedName name="PRINT_SENS">#REF!</definedName>
    <definedName name="PRINT_TITLES_MI">#REF!</definedName>
    <definedName name="PRINTA">#REF!</definedName>
    <definedName name="PRINTB">#REF!</definedName>
    <definedName name="PRINTC">#REF!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N2ISBL">#REF!</definedName>
    <definedName name="PRN2OSBL">#REF!</definedName>
    <definedName name="PRNS2">'[35]Page 2'!$E$53</definedName>
    <definedName name="PRNTS">#REF!</definedName>
    <definedName name="PRO">[22]MAIN!#REF!</definedName>
    <definedName name="ProchPotrEE">[42]Параметры!$B$11</definedName>
    <definedName name="ProchPotrEEList">[42]Лист!$A$180</definedName>
    <definedName name="ProchPotrTE">[42]Лист!$B$331</definedName>
    <definedName name="ProchPotrTEList">[42]Лист!$A$330</definedName>
    <definedName name="PROD">#REF!</definedName>
    <definedName name="PROD1">[22]MAIN!$65:$66</definedName>
    <definedName name="PROD2">[22]MAIN!$68:$69</definedName>
    <definedName name="Proj_costs">#REF!</definedName>
    <definedName name="projecftions">{0;0;0;0;1;#N/A;0.75;0.75;0.58;0.92;2;FALSE;FALSE;FALSE;FALSE;FALSE;#N/A;1;100;#N/A;#N/A;"";"&amp;L&amp;""Arial,Italic""&amp;8&amp;F Page &amp;P of &amp;N &amp;D &amp;T "}</definedName>
    <definedName name="Project" localSheetId="7">[111]Списки!$B$2:$B$21</definedName>
    <definedName name="Project">[72]Списки!$B$2:$B$21</definedName>
    <definedName name="projections">#REF!</definedName>
    <definedName name="PROPOSAL">#REF!</definedName>
    <definedName name="PROT">#REF!,#REF!,#REF!,#REF!,#REF!,#REF!</definedName>
    <definedName name="PROT_22">P3_PROT_22,P4_PROT_22,P5_PROT_22</definedName>
    <definedName name="protect">#REF!,#REF!,#REF!,#REF!</definedName>
    <definedName name="PT">BlankMacro1</definedName>
    <definedName name="Purch_NCA">[47]Списки!$BJ$2:$BJ$9</definedName>
    <definedName name="q">[112]t_настройки!$J$75</definedName>
    <definedName name="qq">#N/A</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[0]!qqqq</definedName>
    <definedName name="qqqq1" hidden="1">#REF!,#REF!,#REF!,[0]!P1_SCOPE_PER_PRT,[0]!P2_SCOPE_PER_PRT,[0]!P3_SCOPE_PER_PRT,[0]!P4_SCOPE_PER_PRT</definedName>
    <definedName name="qqqqqqqqqqqqq">[0]!P1_T2_DiapProt,[0]!P2_T2_DiapProt</definedName>
    <definedName name="qqqqqqqqqqqqqqqq">#N/A</definedName>
    <definedName name="qr110to10">'[113]баланс квадраты ПЭС'!#REF!</definedName>
    <definedName name="qr110to35">'[113]баланс квадраты ПЭС'!#REF!</definedName>
    <definedName name="qr220to10_2">'[113]баланс квадраты ПЭС'!#REF!</definedName>
    <definedName name="qr220to110">'[113]баланс квадраты ПЭС'!#REF!</definedName>
    <definedName name="qr220to35">'[113]баланс квадраты ПЭС'!#REF!</definedName>
    <definedName name="qr35to10">'[113]баланс квадраты ПЭС'!#REF!</definedName>
    <definedName name="QUA_F_1">'[55]Dati Caricati'!$E$7:$E$135</definedName>
    <definedName name="QUA_F_2">'[55]Dati Caricati'!$E$139:$E$357</definedName>
    <definedName name="QUA_F_3">'[55]Dati Caricati'!$E$361:$E$394</definedName>
    <definedName name="QUA_F_4">'[55]Dati Caricati'!$E$398:$E$511</definedName>
    <definedName name="QUA_P_1">'[55]Dati Caricati'!$D$7:$D$135</definedName>
    <definedName name="QUA_P_2">'[55]Dati Caricati'!$D$139:$D$357</definedName>
    <definedName name="QUA_P_3">'[55]Dati Caricati'!$D$361:$D$394</definedName>
    <definedName name="QUA_P_4">'[55]Dati Caricati'!$D$398:$D$511</definedName>
    <definedName name="QUA_R_1">'[55]Dati Caricati'!$F$7:$F$135</definedName>
    <definedName name="QUA_R_2">'[55]Dati Caricati'!$F$139:$F$357</definedName>
    <definedName name="QUA_R_3">'[55]Dati Caricati'!$F$361:$F$394</definedName>
    <definedName name="QUA_R_4">'[55]Dati Caricati'!$F$398:$F$511</definedName>
    <definedName name="QUA_V_1">'[55]Dati Caricati'!$G$7:$G$135</definedName>
    <definedName name="QUA_V_2">'[55]Dati Caricati'!$G$139:$G$357</definedName>
    <definedName name="QUA_V_3">'[55]Dati Caricati'!$G$361:$G$394</definedName>
    <definedName name="QUA_V_4">'[55]Dati Caricati'!$G$398:$G$511</definedName>
    <definedName name="Quarter">[47]Списки!$O$3:$O$6</definedName>
    <definedName name="qw">#N/A</definedName>
    <definedName name="qwccvcvc">[46]!qwccvcvc</definedName>
    <definedName name="qwe">#REF!</definedName>
    <definedName name="R_">'[19]MAIN GATE HOUSE'!#REF!</definedName>
    <definedName name="r_printfunction">#REF!</definedName>
    <definedName name="R_r">#REF!</definedName>
    <definedName name="rab_1_165">#REF!</definedName>
    <definedName name="rab_1_230">#REF!</definedName>
    <definedName name="rab_1_232">#REF!</definedName>
    <definedName name="rab_2_165">#REF!</definedName>
    <definedName name="rab_2_230">#REF!</definedName>
    <definedName name="rab_2_232">#REF!</definedName>
    <definedName name="rab_index_column">#REF!</definedName>
    <definedName name="rasApplication1">#REF!</definedName>
    <definedName name="rasApplication2">#REF!</definedName>
    <definedName name="rasch_list">[114]TEHSHEET!$AA$2:$AA$3</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te">14000</definedName>
    <definedName name="rate1">[84]SET!$B$3</definedName>
    <definedName name="rate2">[84]SET!$B$5</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AZMER1">#REF!</definedName>
    <definedName name="RAZMER2">#REF!</definedName>
    <definedName name="RAZMER3">#REF!</definedName>
    <definedName name="RCOM">[35]Heads!$B$67:$W$69</definedName>
    <definedName name="rdcfgffffffffffffff">#N/A</definedName>
    <definedName name="rdffffffffffff">#N/A</definedName>
    <definedName name="re">#N/A</definedName>
    <definedName name="REAC">[35]Heads!$B$31:$W$33</definedName>
    <definedName name="Real_OptClick">[2]!Real_OptClick</definedName>
    <definedName name="REAL_RATE">#REF!</definedName>
    <definedName name="RECOUT">#N/A</definedName>
    <definedName name="reddddddddddddddddd">#N/A</definedName>
    <definedName name="reeeee">{0;0;0;0;1;#N/A;0.354330708661417;0.354330708661417;0.590551181102362;0.590551181102362;2;TRUE;FALSE;FALSE;FALSE;FALSE;#N/A;1;#N/A;1;1;"";""}</definedName>
    <definedName name="reeeeeeeeeeeeeeeeeee">#N/A</definedName>
    <definedName name="REG">[115]TEHSHEET!$B$2:$B$85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ION">[116]TEHSHEET!$B$2:$B$86</definedName>
    <definedName name="region_name">[80]Титульный!$F$8</definedName>
    <definedName name="regionException_flag">#REF!</definedName>
    <definedName name="REGIONS">[93]База!$C$6:$C$89</definedName>
    <definedName name="REGNUM">#REF!</definedName>
    <definedName name="REGUL">#REF!</definedName>
    <definedName name="REGUL_4">"#REF!"</definedName>
    <definedName name="Rep_comp">[47]Титул!$A$17</definedName>
    <definedName name="Rep_cur">[22]MAIN!$F$28</definedName>
    <definedName name="RepDate">[117]Списки!$A$6</definedName>
    <definedName name="rererrrrrrrrrrrrrrrr">#N/A</definedName>
    <definedName name="rerrrr">#N/A</definedName>
    <definedName name="rerttryu" hidden="1">{#N/A,#N/A,TRUE,"Лист1";#N/A,#N/A,TRUE,"Лист2";#N/A,#N/A,TRUE,"Лист3"}</definedName>
    <definedName name="retruiyi">#N/A</definedName>
    <definedName name="retytttttttttttttttttt">#N/A</definedName>
    <definedName name="revenues">[22]MAIN!$F$90:$AL$90</definedName>
    <definedName name="Revolver_Interest">#REF!</definedName>
    <definedName name="RevSens">#REF!</definedName>
    <definedName name="rf">#N/A</definedName>
    <definedName name="RFP003A">#REF!</definedName>
    <definedName name="RFP003B">#REF!</definedName>
    <definedName name="RFP003C">#REF!</definedName>
    <definedName name="RFP003D">#REF!</definedName>
    <definedName name="RFP003E">#REF!</definedName>
    <definedName name="RFP003F">#REF!</definedName>
    <definedName name="rgk" localSheetId="7">[93]База!$G$214:$G$217,[93]База!$G$219:$G$224,[93]База!$G$226,[93]База!$G$228,[93]База!$G$230,[93]База!$G$232,[93]База!$G$197:$G$212</definedName>
    <definedName name="rgk">[57]FST5!$G$214:$G$217,[57]FST5!$G$219:$G$224,[57]FST5!$G$226,[57]FST5!$G$228,[57]FST5!$G$230,[57]FST5!$G$232,[57]FST5!$G$197:$G$212</definedName>
    <definedName name="rhfgfh">#N/A</definedName>
    <definedName name="rj">[7]!rj</definedName>
    <definedName name="ROW_7F">[35]Dbase!$AJ$6</definedName>
    <definedName name="ROW_7I">[35]Dbase!$AJ$5</definedName>
    <definedName name="ROW_BOF">[35]Dbase!$A$11</definedName>
    <definedName name="ROW_MAX">[35]Dbase!$A$12</definedName>
    <definedName name="ROW_TOF">[35]Dbase!$A$10</definedName>
    <definedName name="rows">[118]АКРасч!$A$1:$IV$5,[118]АКРасч!$A$7:$IV$22,[118]АКРасч!$A$24:$IV$41,[118]АКРасч!$A$43:$IV$54,[118]АКРасч!$A$55:$IV$56,[118]АКРасч!$A$58:$IV$71,[118]АКРасч!$A$72:$IV$98</definedName>
    <definedName name="rows1">[119]АКРасч!$A$1:$IV$5,[119]АКРасч!$A$7:$IV$22,[119]АКРасч!$A$24:$IV$41,[119]АКРасч!$A$43:$IV$54,[119]АКРасч!$A$55:$IV$56,[119]АКРасч!$A$58:$IV$71,[119]АКРасч!$A$72:$IV$98</definedName>
    <definedName name="ROZN_09">'[53]2009'!#REF!</definedName>
    <definedName name="rpptwyw">{0;0;0;0;1;#N/A;0.75;0.75;0.58;0.63;2;FALSE;FALSE;FALSE;FALSE;FALSE;#N/A;1;98;#N/A;#N/A;"&amp;L&amp;7 LON-IBD1\DATA:GLOBAL\INDUSTRY\EMPLOYEE\HUBER\BROADWAY\&amp;F -- &amp;D, &amp;T -- Page &amp;P of &amp;N
&amp;10";"&amp;L&amp;""Arial,Italic""&amp;8&amp;F Page &amp;P of &amp;N &amp;D &amp;T "}</definedName>
    <definedName name="RPUM">[35]Heads!$B$59:$W$61</definedName>
    <definedName name="rr">#N/A</definedName>
    <definedName name="ŕŕ" localSheetId="7">#N/A</definedName>
    <definedName name="ŕŕ">#N/A</definedName>
    <definedName name="rr_4">"'рт-передача'!rr"</definedName>
    <definedName name="ŕŕ_4">"'рт-передача'!ŕŕ"</definedName>
    <definedName name="RRE">#REF!</definedName>
    <definedName name="RRE_4">"#REF!"</definedName>
    <definedName name="rrr">[120]Справочники!$B$23:$B$26</definedName>
    <definedName name="rrrrrr" hidden="1">{"cash plan",#N/A,FALSE,"fccashflow"}</definedName>
    <definedName name="rrrrrrrrrrrrrrrrrrrrrrrrrrrrrrrrrrrr">#REF!</definedName>
    <definedName name="rrtdrdrdsf" hidden="1">{#N/A,#N/A,TRUE,"Лист1";#N/A,#N/A,TRUE,"Лист2";#N/A,#N/A,TRUE,"Лист3"}</definedName>
    <definedName name="rrtget6">#N/A</definedName>
    <definedName name="rsk">[83]Справочники!$D$1:$D$62</definedName>
    <definedName name="rsk_list">'[121]Служебный лист'!#REF!</definedName>
    <definedName name="rt">#N/A</definedName>
    <definedName name="rtghjkmv">#REF!</definedName>
    <definedName name="rtrt">#N/A</definedName>
    <definedName name="rtrtrtr">#N/A</definedName>
    <definedName name="rtttttttt">#N/A</definedName>
    <definedName name="rty">[7]!rty</definedName>
    <definedName name="rtyuiopgjhkjl">#REF!</definedName>
    <definedName name="rtyuiuy">#N/A</definedName>
    <definedName name="rtyvnbmn">#REF!</definedName>
    <definedName name="RunOnce">FALSE</definedName>
    <definedName name="rybuf">#REF!</definedName>
    <definedName name="rybuf3">#REF!</definedName>
    <definedName name="RYUKU">[0]!RYUKU</definedName>
    <definedName name="s">#REF!</definedName>
    <definedName name="S1_" localSheetId="7">#REF!</definedName>
    <definedName name="S1_">#REF!</definedName>
    <definedName name="S10_" localSheetId="7">#REF!</definedName>
    <definedName name="S10_">#REF!</definedName>
    <definedName name="S11_" localSheetId="7">#REF!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[7]!s4r6</definedName>
    <definedName name="S5_">#REF!</definedName>
    <definedName name="S6_">#REF!</definedName>
    <definedName name="S7_">#REF!</definedName>
    <definedName name="S8_">#REF!</definedName>
    <definedName name="S9_">#REF!</definedName>
    <definedName name="sadfsd">[122]t_настройки!$I$88</definedName>
    <definedName name="SALAR1">[22]MAIN!$146:$150</definedName>
    <definedName name="SALAR2">[22]MAIN!$156:$160</definedName>
    <definedName name="SALAR3">[22]MAIN!$166:$170</definedName>
    <definedName name="SALAR4">[22]MAIN!$176:$180</definedName>
    <definedName name="Sale_MVZ">[41]Set!$B$2:$B$5</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{0.1;0;0.382758620689655;0;0;0;0.258620689655172;0;0.258620689655172}</definedName>
    <definedName name="SAVE">[35]Dbase!$AA$35</definedName>
    <definedName name="savedCurrent">#REF!</definedName>
    <definedName name="SB">[108]IBASE!$AH$7:$AL$14</definedName>
    <definedName name="SB_NET_COPY">#REF!</definedName>
    <definedName name="SBC">#REF!</definedName>
    <definedName name="SBCOUNT">#REF!</definedName>
    <definedName name="SBT_ET">#REF!</definedName>
    <definedName name="SBT_ET_4">"#REF!"</definedName>
    <definedName name="SBT_PROT">#REF!,#REF!,#REF!,#REF!,'Тарифы за 2023 год'!P1_SBT_PROT</definedName>
    <definedName name="SBT_PROT_4">"#REF!,#REF!,#REF!,#REF!,P1_SBT_PROT"</definedName>
    <definedName name="SBTcom">#REF!</definedName>
    <definedName name="SBTcom_4">"#REF!"</definedName>
    <definedName name="sbyt" localSheetId="7">[93]База!$G$70:$G$75,[93]База!$G$77:$G$78,[93]База!$G$80:$G$83,[93]База!$G$85,[93]База!$G$87:$G$91,[93]База!$G$93,[93]База!$G$95:$G$97,[93]База!$G$52:$G$68</definedName>
    <definedName name="sbyt">[57]FST5!$G$70:$G$75,[57]FST5!$G$77:$G$78,[57]FST5!$G$80:$G$83,[57]FST5!$G$85,[57]FST5!$G$87:$G$91,[57]FST5!$G$93,[57]FST5!$G$95:$G$97,[57]FST5!$G$52:$G$68</definedName>
    <definedName name="SCENARIOS">[93]База!$K$6:$K$7</definedName>
    <definedName name="sch" localSheetId="7">#REF!</definedName>
    <definedName name="sch">#REF!</definedName>
    <definedName name="SCOPE">#REF!</definedName>
    <definedName name="SCOPE_1">#REF!</definedName>
    <definedName name="SCOPE_16_LD">#REF!</definedName>
    <definedName name="SCOPE_16_LD_4">"#REF!"</definedName>
    <definedName name="SCOPE_16_PRT" localSheetId="7">'Тарифы за 2023 год'!P1_SCOPE_16_PRT,'Тарифы за 2023 год'!P2_SCOPE_16_PRT</definedName>
    <definedName name="SCOPE_16_PRT">P1_SCOPE_16_PRT,P2_SCOPE_16_PRT</definedName>
    <definedName name="SCOPE_17.1_LD">#REF!</definedName>
    <definedName name="SCOPE_17.1_LD_4">"#REF!"</definedName>
    <definedName name="SCOPE_17.1_PRT" localSheetId="7">[93]База!$D$14:$F$17,[93]База!$D$19:$F$22,[93]База!$I$9:$I$12,[93]База!$I$14:$I$17,[93]База!$I$19:$I$22,[93]База!$D$9:$F$12</definedName>
    <definedName name="SCOPE_17.1_PRT">#REF!,#REF!,#REF!,#REF!,#REF!,#REF!</definedName>
    <definedName name="SCOPE_17_LD">#REF!</definedName>
    <definedName name="SCOPE_17_LD_4">"#REF!"</definedName>
    <definedName name="SCOPE_17_PRT" localSheetId="7">[103]База!$J$39:$M$41,[103]База!$E$43:$H$51,[103]База!$J$43:$M$51,[103]База!$E$54:$H$56,[103]База!$E$58:$H$66,[103]База!$E$69:$M$81,[103]База!$E$9:$H$11,'Тарифы за 2023 год'!P1_SCOPE_17_PRT</definedName>
    <definedName name="SCOPE_17_PRT">'[94]17'!$J$39:$M$41,'[94]17'!$E$43:$H$51,'[94]17'!$J$43:$M$51,'[94]17'!$E$54:$H$56,'[94]17'!$E$58:$H$66,'[94]17'!$E$69:$M$81,'[94]17'!$E$9:$H$11,P1_SCOPE_17_PRT</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 localSheetId="7">[93]База!$E$8:$J$47,[93]База!$E$49:$J$66</definedName>
    <definedName name="SCOPE_24_LD">'[94]24'!$E$8:$J$47,'[94]24'!$E$49:$J$66</definedName>
    <definedName name="SCOPE_24_PRT" localSheetId="7">[93]База!$E$41:$I$41,[93]База!$E$34:$I$34,[93]База!$E$36:$I$36,[93]База!$E$43:$I$43</definedName>
    <definedName name="SCOPE_24_PRT">'[94]24'!$E$41:$I$41,'[94]24'!$E$34:$I$34,'[94]24'!$E$36:$I$36,'[94]24'!$E$43:$I$43</definedName>
    <definedName name="SCOPE_25_LD">#REF!</definedName>
    <definedName name="SCOPE_25_LD_4">"#REF!"</definedName>
    <definedName name="SCOPE_25_PRT" localSheetId="7">[93]База!$E$20:$I$20,[93]База!$E$34:$I$34,[93]База!$E$41:$I$41,[93]База!$E$8:$I$10</definedName>
    <definedName name="SCOPE_25_PRT">'[94]25'!$E$20:$I$20,'[94]25'!$E$34:$I$34,'[94]25'!$E$41:$I$41,'[94]25'!$E$8:$I$10</definedName>
    <definedName name="SCOPE_3">#REF!</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 localSheetId="7">[103]База!$Z$27:$AC$31,[103]База!$F$14:$I$20,'Тарифы за 2023 год'!P1_SCOPE_4_PRT,'Тарифы за 2023 год'!P2_SCOPE_4_PRT</definedName>
    <definedName name="SCOPE_4_PRT">'[94]4'!$Z$27:$AC$31,'[94]4'!$F$14:$I$20,P1_SCOPE_4_PRT,P2_SCOPE_4_PRT</definedName>
    <definedName name="SCOPE_5_LD">#REF!</definedName>
    <definedName name="SCOPE_5_LD_4">"#REF!"</definedName>
    <definedName name="SCOPE_5_PRT" localSheetId="7">[103]База!$Z$27:$AC$31,[103]База!$F$14:$I$21,'Тарифы за 2023 год'!P1_SCOPE_5_PRT,'Тарифы за 2023 год'!P2_SCOPE_5_PRT</definedName>
    <definedName name="SCOPE_5_PRT">'[94]5'!$Z$27:$AC$31,'[94]5'!$F$14:$I$21,P1_SCOPE_5_PRT,P2_SCOPE_5_PRT</definedName>
    <definedName name="SCOPE_6">#REF!</definedName>
    <definedName name="SCOPE_APR">#REF!</definedName>
    <definedName name="SCOPE_AUG">#REF!</definedName>
    <definedName name="SCOPE_BAL_EN">#REF!</definedName>
    <definedName name="SCOPE_BAL_PW">[123]мощность!$D$18:$P$21,[123]мощность!$S$18:$AE$21,[123]мощность!$AH$18:$AT$21,[123]мощность!$AW$18:$BI$21,[123]мощность!$BL$18:$BX$21,[123]мощность!$CA$18:$CM$21,[123]мощность!$CP$18:$DB$21,[123]мощность!$DE$18:$DQ$21,[123]мощность!$DT$18:$EF$21,[123]мощность!$EI$18:$EU$21,[123]мощность!$EX$18:$FJ$21,[123]мощность!$FM$18:$FY$21,[123]мощность!$GD$18:$GP$21</definedName>
    <definedName name="SCOPE_CL">[124]Справочники!$F$11:$F$11</definedName>
    <definedName name="SCOPE_CORR" localSheetId="7">#REF!,#REF!,#REF!,#REF!,#REF!,'Тарифы за 2023 год'!P1_SCOPE_CORR,'Тарифы за 2023 год'!P2_SCOPE_CORR</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7">#REF!</definedName>
    <definedName name="SCOPE_CPR">#REF!</definedName>
    <definedName name="SCOPE_CPR_5">"#REF!"</definedName>
    <definedName name="SCOPE_DATA_CNG">#REF!,#REF!,#REF!</definedName>
    <definedName name="SCOPE_DEC">#REF!</definedName>
    <definedName name="SCOPE_DOP" localSheetId="7">#REF!,'Тарифы за 2023 год'!P1_SCOPE_DOP</definedName>
    <definedName name="SCOPE_DOP">[95]Регионы!#REF!,P1_SCOPE_DOP</definedName>
    <definedName name="SCOPE_DOP_4">#N/A</definedName>
    <definedName name="SCOPE_DOP_5">#N/A</definedName>
    <definedName name="SCOPE_DOP2" localSheetId="7">#REF!,#REF!,#REF!,#REF!,#REF!,#REF!</definedName>
    <definedName name="SCOPE_DOP2">#REF!,#REF!,#REF!,#REF!,#REF!,#REF!</definedName>
    <definedName name="SCOPE_DOP2_5">"#REF!,#REF!,#REF!,#REF!,#REF!,#REF!"</definedName>
    <definedName name="SCOPE_DOP3" localSheetId="7">#REF!,#REF!,#REF!,#REF!,#REF!,#REF!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 localSheetId="7">[103]База!$D$86:$E$95,'Тарифы за 2023 год'!P1_SCOPE_F1_PRT,'Тарифы за 2023 год'!P2_SCOPE_F1_PRT,'Тарифы за 2023 год'!P3_SCOPE_F1_PRT,'Тарифы за 2023 год'!P4_SCOPE_F1_PRT</definedName>
    <definedName name="SCOPE_F1_PRT">'[94]Ф-1 (для АО-энерго)'!$D$86:$E$95,P1_SCOPE_F1_PRT,P2_SCOPE_F1_PRT,P3_SCOPE_F1_PRT,P4_SCOPE_F1_PRT</definedName>
    <definedName name="SCOPE_F2_LD1">#REF!</definedName>
    <definedName name="SCOPE_F2_LD1_4">"#REF!"</definedName>
    <definedName name="SCOPE_F2_LD2">#REF!</definedName>
    <definedName name="SCOPE_F2_LD2_4">"#REF!"</definedName>
    <definedName name="SCOPE_F2_PRT" localSheetId="7">[103]База!$C$5:$D$5,[103]База!$C$52:$C$57,[103]База!$D$57:$G$57,'Тарифы за 2023 год'!P1_SCOPE_F2_PRT,'Тарифы за 2023 год'!P2_SCOPE_F2_PRT</definedName>
    <definedName name="SCOPE_F2_PRT">'[94]Ф-2 (для АО-энерго)'!$C$5:$D$5,'[94]Ф-2 (для АО-энерго)'!$C$52:$C$57,'[94]Ф-2 (для АО-энерго)'!$D$57:$G$57,P1_SCOPE_F2_PRT,P2_SCOPE_F2_PRT</definedName>
    <definedName name="SCOPE_FEB">#REF!</definedName>
    <definedName name="SCOPE_FL">[124]Справочники!$H$11:$H$14</definedName>
    <definedName name="SCOPE_FLOAD">#REF!,'Тарифы за 2023 год'!P1_SCOPE_FLOAD</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[44]Заголовок!#REF!</definedName>
    <definedName name="SCOPE_FORM46_EE1_ZAG_KOD_4">#N/A</definedName>
    <definedName name="SCOPE_FRML">#REF!,#REF!,'Тарифы за 2023 год'!P1_SCOPE_FRML</definedName>
    <definedName name="SCOPE_FRML_4">"#REF!,#REF!,P1_SCOPE_FRML"</definedName>
    <definedName name="SCOPE_FST7" localSheetId="7">#REF!,#REF!,#REF!,#REF!,'Тарифы за 2023 год'!P1_SCOPE_FST7</definedName>
    <definedName name="SCOPE_FST7">#REF!,#REF!,#REF!,#REF!,P1_SCOPE_FST7</definedName>
    <definedName name="SCOPE_FST7_4">"#REF!,#REF!,#REF!,#REF!,P1_SCOPE_FST7"</definedName>
    <definedName name="SCOPE_FST7_5">"#REF!,#REF!,#REF!,#REF!,'Расчет ср тарифов для БП'!P1_SCOPE_FST7"</definedName>
    <definedName name="SCOPE_FUEL_ET">#REF!</definedName>
    <definedName name="SCOPE_FULL_LOAD" localSheetId="7">'Тарифы за 2023 год'!P16_SCOPE_FULL_LOAD,'Тарифы за 2023 год'!P17_SCOPE_FULL_LOAD</definedName>
    <definedName name="SCOPE_FULL_LOAD">P16_SCOPE_FULL_LOAD,P17_SCOPE_FULL_LOAD</definedName>
    <definedName name="SCOPE_IND" localSheetId="7">#REF!,#REF!,[0]!P1_SCOPE_IND,'Тарифы за 2023 год'!P2_SCOPE_IND,'Тарифы за 2023 год'!P3_SCOPE_IND,'Тарифы за 2023 год'!P4_SCOPE_IND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 localSheetId="7">#REF!,#REF!,#REF!,'Тарифы за 2023 год'!P1_SCOPE_IND2,'Тарифы за 2023 год'!P2_SCOPE_IND2,'Тарифы за 2023 год'!P3_SCOPE_IND2,'Тарифы за 2023 год'!P4_SCOPE_IND2</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'[125]Стоимость ЭЭ'!$G$111:$AN$113,'[125]Стоимость ЭЭ'!$G$93:$AN$95,'[125]Стоимость ЭЭ'!$G$51:$AN$53</definedName>
    <definedName name="SCOPE_LOAD3">#REF!</definedName>
    <definedName name="SCOPE_LOAD4">#REF!</definedName>
    <definedName name="SCOPE_MAR">#REF!</definedName>
    <definedName name="SCOPE_MAY">#REF!</definedName>
    <definedName name="SCOPE_MO">[126]Справочники!$K$6:$K$742,[126]Справочники!#REF!</definedName>
    <definedName name="SCOPE_MUPS">[126]Свод!#REF!,[126]Свод!#REF!</definedName>
    <definedName name="SCOPE_MUPS_NAMES">[126]Свод!#REF!,[126]Свод!#REF!</definedName>
    <definedName name="SCOPE_NALOG">[127]Справочники!$R$3:$R$4</definedName>
    <definedName name="SCOPE_NET_DATE">#REF!,#REF!,#REF!,[0]!P1_SCOPE_NET_DATE</definedName>
    <definedName name="SCOPE_NET_NVV">#REF!,[0]!P1_SCOPE_NET_NVV</definedName>
    <definedName name="SCOPE_NOTIND" localSheetId="7">'Тарифы за 2023 год'!P1_SCOPE_NOTIND,'Тарифы за 2023 год'!P2_SCOPE_NOTIND,'Тарифы за 2023 год'!P3_SCOPE_NOTIND,'Тарифы за 2023 год'!P4_SCOPE_NOTIND,'Тарифы за 2023 год'!P5_SCOPE_NOTIND,'Тарифы за 2023 год'!P6_SCOPE_NOTIND,'Тарифы за 2023 год'!P7_SCOPE_NOTIND,'Тарифы за 2023 год'!P8_SCOPE_NOTIND</definedName>
    <definedName name="SCOPE_NOTIND">P1_SCOPE_NOTIND,P2_SCOPE_NOTIND,P3_SCOPE_NOTIND,P4_SCOPE_NOTIND,P5_SCOPE_NOTIND,P6_SCOPE_NOTIND,P7_SCOPE_NOTIND,P8_SCOPE_NOTIND</definedName>
    <definedName name="SCOPE_NotInd2" localSheetId="7">'Тарифы за 2023 год'!P4_SCOPE_NotInd2,'Тарифы за 2023 год'!P5_SCOPE_NotInd2,'Тарифы за 2023 год'!P6_SCOPE_NotInd2,'Тарифы за 2023 год'!P7_SCOPE_NotInd2</definedName>
    <definedName name="SCOPE_NotInd2">P4_SCOPE_NotInd2,P5_SCOPE_NotInd2,P6_SCOPE_NotInd2,P7_SCOPE_NotInd2</definedName>
    <definedName name="SCOPE_NotInd3" localSheetId="7">#REF!,#REF!,#REF!,'Тарифы за 2023 год'!P1_SCOPE_NotInd3,'Тарифы за 2023 год'!P2_SCOPE_NotInd3</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 localSheetId="7">[93]База!$G$23:$G$30,[93]База!$G$32:$G$35,[93]База!$G$37,[93]База!$G$39:$G$45,[93]База!$G$47,[93]База!$G$49,[93]База!$G$5:$G$21</definedName>
    <definedName name="SCOPE_OUTD">[57]FST5!$G$23:$G$30,[57]FST5!$G$32:$G$35,[57]FST5!$G$37,[57]FST5!$G$39:$G$45,[57]FST5!$G$47,[57]FST5!$G$49,[57]FST5!$G$5:$G$21</definedName>
    <definedName name="SCOPE_PER_LD">#REF!</definedName>
    <definedName name="SCOPE_PER_LD_4">"#REF!"</definedName>
    <definedName name="SCOPE_PER_PRT" localSheetId="7">'Тарифы за 2023 год'!P5_SCOPE_PER_PRT,'Тарифы за 2023 год'!P6_SCOPE_PER_PRT,'Тарифы за 2023 год'!P7_SCOPE_PER_PRT,'Тарифы за 2023 год'!P8_SCOPE_PER_PRT</definedName>
    <definedName name="SCOPE_PER_PRT">P5_SCOPE_PER_PRT,P6_SCOPE_PER_PRT,P7_SCOPE_PER_PRT,P8_SCOPE_PER_PRT</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#REF!,#REF!,#REF!,[0]!P1_SCOPE_REGS</definedName>
    <definedName name="SCOPE_RG">#REF!</definedName>
    <definedName name="SCOPE_SAVE2" localSheetId="7">#REF!,#REF!,#REF!,#REF!,#REF!,'Тарифы за 2023 год'!P1_SCOPE_SAVE2,'Тарифы за 2023 год'!P2_SCOPE_SAVE2</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 localSheetId="7">[93]База!$D$21:$J$22,[93]База!$E$13:$I$14,[93]База!$F$27:$H$28</definedName>
    <definedName name="SCOPE_SPR_PRT">[94]Справочники!$D$21:$J$22,[94]Справочники!$E$13:$I$14,[94]Справочники!$F$27:$H$28</definedName>
    <definedName name="SCOPE_SS" localSheetId="7">#REF!,#REF!,#REF!,#REF!,#REF!,#REF!</definedName>
    <definedName name="SCOPE_SS">#REF!,#REF!,#REF!,#REF!,#REF!,#REF!</definedName>
    <definedName name="SCOPE_SS_5">"#REF!,#REF!,#REF!,#REF!,#REF!,#REF!"</definedName>
    <definedName name="SCOPE_SS2" localSheetId="7">#REF!</definedName>
    <definedName name="SCOPE_SS2">#REF!</definedName>
    <definedName name="SCOPE_SS2_5">"#REF!"</definedName>
    <definedName name="SCOPE_SV_LD1" localSheetId="7">#REF!,#REF!,#REF!,#REF!,#REF!,'Тарифы за 2023 год'!P1_SCOPE_SV_LD1</definedName>
    <definedName name="SCOPE_SV_LD1">[94]Свод!$E$104:$M$104,[94]Свод!$E$106:$M$117,[94]Свод!$E$120:$M$121,[94]Свод!$E$123:$M$127,[94]Свод!$E$10:$M$68,P1_SCOPE_SV_LD1</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 localSheetId="7">'Тарифы за 2023 год'!P1_SCOPE_SV_PRT,'Тарифы за 2023 год'!P2_SCOPE_SV_PRT,'Тарифы за 2023 год'!P3_SCOPE_SV_PRT</definedName>
    <definedName name="SCOPE_SV_PRT">P1_SCOPE_SV_PRT,P2_SCOPE_SV_PRT,P3_SCOPE_SV_PRT</definedName>
    <definedName name="SCOPE_SVOD">[128]Свод!$K$34,[128]Свод!$D$4:$K$31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 localSheetId="7">[93]База!$L$12:$L$23,[93]База!$L$5:$L$8</definedName>
    <definedName name="SCOPE_TP">[57]FST5!$L$12:$L$23,[57]FST5!$L$5:$L$8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d">'[129]Таб1.1'!$B$34</definedName>
    <definedName name="sdcewcsdcfs">[46]!sdcewcsdcfs</definedName>
    <definedName name="sddfjgh">[7]!sddfjgh</definedName>
    <definedName name="sdf">#REF!</definedName>
    <definedName name="sdfdgfg">#N/A</definedName>
    <definedName name="sdfdgfjhjk">#N/A</definedName>
    <definedName name="sdfdgghfj">#N/A</definedName>
    <definedName name="sdfgdfgj">#N/A</definedName>
    <definedName name="sdgfhgkjltuyiepqw">[2]!ОЛДОДО</definedName>
    <definedName name="sdgseg">[0]!sdgseg</definedName>
    <definedName name="SDGTSD">[0]!SDGTSD</definedName>
    <definedName name="sdk">[7]!sdk</definedName>
    <definedName name="sds">#N/A</definedName>
    <definedName name="sdsdfsf">#N/A</definedName>
    <definedName name="SE">#REF!</definedName>
    <definedName name="SelectedRegion">#REF!</definedName>
    <definedName name="SelectedRegionColor">#REF!</definedName>
    <definedName name="sencount" hidden="1">1</definedName>
    <definedName name="SENSTAB1">[22]MAIN!$A$1344:$C$1351</definedName>
    <definedName name="SENSTAB2">[22]MAIN!$A$1355:$H$1360</definedName>
    <definedName name="SEP">#REF!</definedName>
    <definedName name="SEP_4">"#REF!"</definedName>
    <definedName name="SET">#REF!</definedName>
    <definedName name="SET_ET">#REF!</definedName>
    <definedName name="SET_ET_4">"#REF!"</definedName>
    <definedName name="SET_PROT">#REF!,#REF!,#REF!,#REF!,#REF!,'Тарифы за 2023 год'!P1_SET_PROT</definedName>
    <definedName name="SET_PROT_4">"#REF!,#REF!,#REF!,#REF!,#REF!,P1_SET_PROT"</definedName>
    <definedName name="SET_PRT">#REF!,#REF!,#REF!,#REF!,'Тарифы за 2023 год'!P1_SET_PRT</definedName>
    <definedName name="SET_PRT_4">"#REF!,#REF!,#REF!,#REF!,P1_SET_PRT"</definedName>
    <definedName name="SET_SCOPE2">[130]TEHSHEET!$P$1:$P$3</definedName>
    <definedName name="SETcom">#REF!</definedName>
    <definedName name="SETcom_4">"#REF!"</definedName>
    <definedName name="seuj">[7]!seuj</definedName>
    <definedName name="SF">#REF!</definedName>
    <definedName name="sfdfdghfj">#N/A</definedName>
    <definedName name="sfdfghfghj">#N/A</definedName>
    <definedName name="sfdgfdghj">#N/A</definedName>
    <definedName name="sfds" hidden="1">#REF!,#REF!,#REF!,#REF!,#REF!</definedName>
    <definedName name="Shares">#REF!</definedName>
    <definedName name="Shares_Issued_Debt">#REF!</definedName>
    <definedName name="Shares_Issued_Option">#REF!</definedName>
    <definedName name="Shares_Issued_Preferred">#REF!</definedName>
    <definedName name="SHEET_2_DATE_BS5">#REF!</definedName>
    <definedName name="SHEET_2_DATE_C10">#REF!</definedName>
    <definedName name="SHEET_2_DATE_G5">#REF!</definedName>
    <definedName name="SHEET_3_DATE_AR37">#REF!</definedName>
    <definedName name="SHEET_3_DATE_C10">#REF!</definedName>
    <definedName name="SHEET_3_DATE_G5">#REF!</definedName>
    <definedName name="SHEET_4">#REF!</definedName>
    <definedName name="SHEET_4_DATE_AR10">#REF!</definedName>
    <definedName name="SHEET_4_DATE_AR37">#REF!</definedName>
    <definedName name="SHEET_4_DATE_C10">#REF!</definedName>
    <definedName name="SHEET_4_DATE_G5">#REF!</definedName>
    <definedName name="SHEET_5_COLUMN_C3">[131]Данные!#REF!</definedName>
    <definedName name="SHEET_5_COLUMN_D3">[131]Данные!#REF!</definedName>
    <definedName name="SHEET_5_COLUMN_F3">[131]Данные!#REF!</definedName>
    <definedName name="SHEET_5_COLUMNRES_C778">[131]Данные!#REF!</definedName>
    <definedName name="SHEET_5_COLUMNRES_D778">[131]Данные!#REF!</definedName>
    <definedName name="SHEET_5_COLUMNRES_F778">[131]Данные!#REF!</definedName>
    <definedName name="SHEET_5_DATE_AR37">#REF!</definedName>
    <definedName name="SHEET_5_DATE_C10">#REF!</definedName>
    <definedName name="SHEET_5_DATE_G5">#REF!</definedName>
    <definedName name="SHEET_6_COLUMN_C3">[131]Данные!#REF!</definedName>
    <definedName name="SHEET_6_COLUMN_D3">[131]Данные!#REF!</definedName>
    <definedName name="SHEET_6_COLUMN_F3">[131]Данные!#REF!</definedName>
    <definedName name="SHEET_6_COLUMN_G3">[131]Данные!#REF!</definedName>
    <definedName name="SHEET_6_COLUMNRES_C778">[131]Данные!#REF!</definedName>
    <definedName name="SHEET_6_COLUMNRES_D778">[131]Данные!#REF!</definedName>
    <definedName name="SHEET_6_COLUMNRES_F778">[131]Данные!#REF!</definedName>
    <definedName name="SHEET_6_COLUMNRES_G778">[131]Данные!#REF!</definedName>
    <definedName name="Sheet_int">#REF!</definedName>
    <definedName name="Sheet_kp">#REF!</definedName>
    <definedName name="Sheet_mr">#REF!</definedName>
    <definedName name="Sheet2?prefix?">"H"</definedName>
    <definedName name="SHESEL">'[35]Page 2'!$C$13:$C$73</definedName>
    <definedName name="shshi">[2]!shshi</definedName>
    <definedName name="shshish">[2]!shshish</definedName>
    <definedName name="si">[7]!si</definedName>
    <definedName name="SiCa_цена">#REF!</definedName>
    <definedName name="SIGLA_1">[35]Note!$E$50</definedName>
    <definedName name="SIGLA_2">[35]Note!$E$52</definedName>
    <definedName name="Simple">{0.1;0;0.382758620689655;0;0;0;0.258620689655172;0;0.258620689655172}</definedName>
    <definedName name="size">#REF!</definedName>
    <definedName name="SKQnt">[42]Параметры!$B$4</definedName>
    <definedName name="sks5rk">[7]!sks5rk</definedName>
    <definedName name="SLTax">#REF!</definedName>
    <definedName name="SM">#REF!</definedName>
    <definedName name="smet" hidden="1">{#N/A,#N/A,FALSE,"Себестоимсть-97"}</definedName>
    <definedName name="SmetaList">[132]Лист!#REF!</definedName>
    <definedName name="social">[22]MAIN!$F$627:$AJ$627</definedName>
    <definedName name="SOF">#REF!</definedName>
    <definedName name="SOM">#REF!</definedName>
    <definedName name="SoprMat_List10">#REF!</definedName>
    <definedName name="SoprMat_List21_3">#REF!</definedName>
    <definedName name="SoprMat_List21_4">#REF!</definedName>
    <definedName name="SORT">#REF!</definedName>
    <definedName name="SORT_AREA">'[110]DI-ESTI'!$A$8:$R$489</definedName>
    <definedName name="SP_OPT">#REF!</definedName>
    <definedName name="SP_OPT_4">"#REF!"</definedName>
    <definedName name="SP_OPT_ET">[44]TEHSHEET!#REF!</definedName>
    <definedName name="SP_OPT_ET_4">#N/A</definedName>
    <definedName name="SP_ROZN">#REF!</definedName>
    <definedName name="SP_ROZN_4">"#REF!"</definedName>
    <definedName name="SP_ROZN_ET">[44]TEHSHEET!#REF!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[44]TEHSHEET!#REF!</definedName>
    <definedName name="SP_ST_OPT_4">#N/A</definedName>
    <definedName name="SP_ST_ROZN">[44]TEHSHEET!#REF!</definedName>
    <definedName name="SP_ST_ROZN_4">#N/A</definedName>
    <definedName name="SPARB">[35]Tables!$E$82</definedName>
    <definedName name="SPAYB">[22]MAIN!$D$1000</definedName>
    <definedName name="SPEC">#REF!</definedName>
    <definedName name="SPECSUMMARY">#REF!</definedName>
    <definedName name="SPHERES">[35]Tables!$A$37</definedName>
    <definedName name="Sposob_Priobr_Range">[133]TEHSHEET!$H$2:$H$3</definedName>
    <definedName name="SPR_ET">[44]TEHSHEET!#REF!</definedName>
    <definedName name="SPR_ET_4">#N/A</definedName>
    <definedName name="SPR_GES_ET">#REF!</definedName>
    <definedName name="SPR_GRES_ET">#REF!</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[126]Справочники!$E$6,[126]Справочники!$D$11:$D$902,[126]Справочники!$E$3</definedName>
    <definedName name="sq">#REF!</definedName>
    <definedName name="sri">[7]!sri</definedName>
    <definedName name="srtksr">[7]!srtksr</definedName>
    <definedName name="ss">#N/A</definedName>
    <definedName name="sse">[46]!sse</definedName>
    <definedName name="ssssssdfghjnm">#REF!</definedName>
    <definedName name="SSSSSSSSSSSSSSS">[0]!SSSSSSSSSSSSSSS</definedName>
    <definedName name="SSSSSSSSSSSSSSSSSS">[0]!SSSSSSSSSSSSSSSSSS</definedName>
    <definedName name="SSSSSSSSSSSSSSSSSSSSSS">[0]!SSSSSSSSSSSSSSSSSSSSSS</definedName>
    <definedName name="SSSSSSSSSSSSSSSSSSSSSSS">[0]!SSSSSSSSSSSSSSSSSSSSSSS</definedName>
    <definedName name="ssssssssxxxxxxxssss">#REF!</definedName>
    <definedName name="STAC">[35]Heads!$B$19:$W$21</definedName>
    <definedName name="staff_costs">#REF!</definedName>
    <definedName name="STAMPA">#REF!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7A">[35]Dbase!$AK$5</definedName>
    <definedName name="Start_8">#REF!</definedName>
    <definedName name="Start_9">#REF!</definedName>
    <definedName name="START_DS">[35]Dbase!$AF$5</definedName>
    <definedName name="Status">[47]Списки!$A$4</definedName>
    <definedName name="STOP_7A">[35]Dbase!$AL$5</definedName>
    <definedName name="STOP_DS">[35]Dbase!$AG$5</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tuðull">!$D$3</definedName>
    <definedName name="su">[7]!su</definedName>
    <definedName name="SUBRF">[58]Lists!$B$2:$B$69</definedName>
    <definedName name="SUMMARY">#REF!</definedName>
    <definedName name="summary2" hidden="1">{#N/A,#N/A,FALSE,"Aging Summary";#N/A,#N/A,FALSE,"Ratio Analysis";#N/A,#N/A,FALSE,"Test 120 Day Accts";#N/A,#N/A,FALSE,"Tickmarks"}</definedName>
    <definedName name="SUMMBLOCK">[22]MAIN!$A$1211:$AL$1241</definedName>
    <definedName name="Sup_art">#REF!</definedName>
    <definedName name="suppliers_list">'[41]Поставщики и субподрядчики'!$B$10:$B$39</definedName>
    <definedName name="SV">#REF!</definedName>
    <definedName name="SXEMA">[48]TEHSHEET!$F$13:$F$15</definedName>
    <definedName name="SYS">#REF!,#REF!,P1_SYS</definedName>
    <definedName name="t">#N/A</definedName>
    <definedName name="T_reg">[134]таб_1!$E$8</definedName>
    <definedName name="t_workingCapScenario">[135]Perimeter!#REF!</definedName>
    <definedName name="t_year">#REF!</definedName>
    <definedName name="t_выбранныйграфик">#REF!</definedName>
    <definedName name="t_выбранныйИнвестор">#REF!</definedName>
    <definedName name="t_выбранныймульт">#REF!</definedName>
    <definedName name="t_едизм">#REF!</definedName>
    <definedName name="t_Кап2016">#REF!</definedName>
    <definedName name="t_Макро">#REF!</definedName>
    <definedName name="t_назвграфиков">#REF!</definedName>
    <definedName name="t_переченьмульт">#REF!</definedName>
    <definedName name="t_погрешность">#REF!</definedName>
    <definedName name="t_Рег_ЭЭ">#REF!</definedName>
    <definedName name="t_Ремонты">#REF!</definedName>
    <definedName name="t_Св_ЭЭ">#REF!</definedName>
    <definedName name="t_ТЭ">#REF!</definedName>
    <definedName name="T0?axis?ПРД?БАЗ">'[136]0'!$I$7:$J$112,'[136]0'!$F$7:$G$112</definedName>
    <definedName name="T0?axis?ПРД?ПРЕД">'[136]0'!$K$7:$L$112,'[136]0'!$D$7:$E$112</definedName>
    <definedName name="T0?axis?ПРД?РЕГ">#REF!</definedName>
    <definedName name="T0?axis?ПФ?ПЛАН">'[136]0'!$I$7:$I$112,'[136]0'!$D$7:$D$112,'[136]0'!$K$7:$K$112,'[136]0'!$F$7:$F$112</definedName>
    <definedName name="T0?axis?ПФ?ФАКТ">'[136]0'!$J$7:$J$112,'[136]0'!$E$7:$E$112,'[136]0'!$L$7:$L$112,'[136]0'!$G$7:$G$112</definedName>
    <definedName name="T0?Copy1">#REF!</definedName>
    <definedName name="T0?Copy2">#REF!</definedName>
    <definedName name="T0?Copy3">#REF!</definedName>
    <definedName name="T0?Copy4">#REF!</definedName>
    <definedName name="T0?Data">'[136]0'!$D$8:$L$52,   '[136]0'!$D$54:$L$59,   '[136]0'!$D$63:$L$64,   '[136]0'!$D$68:$L$70,   '[136]0'!$D$72:$L$74,   '[136]0'!$D$77:$L$92,   '[136]0'!$D$95:$L$97,   '[136]0'!$D$99:$L$104,   '[136]0'!$D$107:$L$108,   '[136]0'!$D$111:$L$112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'[136]0'!$D$8:$H$8,   '[136]0'!$D$86:$H$86</definedName>
    <definedName name="T0?unit?МКВТЧ">#REF!</definedName>
    <definedName name="T0?unit?ПРЦ">'[136]0'!$D$87:$H$88,   '[136]0'!$D$96:$H$97,   '[136]0'!$D$107:$H$108,   '[136]0'!$D$111:$H$112,   '[136]0'!$I$7:$L$112</definedName>
    <definedName name="T0?unit?РУБ.ГКАЛ">'[136]0'!$D$89:$H$89,   '[136]0'!$D$92:$H$92</definedName>
    <definedName name="T0?unit?РУБ.МВТ.МЕС">#REF!</definedName>
    <definedName name="T0?unit?РУБ.ТКВТЧ">#REF!</definedName>
    <definedName name="T0?unit?ТГКАЛ">#REF!</definedName>
    <definedName name="T0?unit?ТРУБ">'[136]0'!$D$14:$H$52,   '[136]0'!$D$54:$H$59,   '[136]0'!$D$63:$H$64,   '[136]0'!$D$68:$H$70,   '[136]0'!$D$72:$H$74,   '[136]0'!$D$77:$H$77,   '[136]0'!$D$79:$H$81,   '[136]0'!$D$90:$H$91,   '[136]0'!$D$99:$H$104,   '[136]0'!$D$78:$H$78</definedName>
    <definedName name="T0_Copy1">#REF!</definedName>
    <definedName name="T1?axis?R?ОРГ">#REF!</definedName>
    <definedName name="T1?axis?R?ОРГ?">#REF!</definedName>
    <definedName name="T1?axis?ПРД?БАЗ">'[136]1'!$I$6:$J$23,'[136]1'!$F$6:$G$23</definedName>
    <definedName name="T1?axis?ПРД?ПРЕД">'[136]1'!$K$6:$L$23,'[136]1'!$D$6:$E$23</definedName>
    <definedName name="T1?axis?ПРД?РЕГ">#REF!</definedName>
    <definedName name="T1?axis?ПРД2?2005">P1_T1?axis?ПРД2?2005,P2_T1?axis?ПРД2?2005,P3_T1?axis?ПРД2?2005</definedName>
    <definedName name="T1?axis?ПРД2?2006">P1_T1?axis?ПРД2?2006,P2_T1?axis?ПРД2?2006,P3_T1?axis?ПРД2?2006</definedName>
    <definedName name="T1?axis?ПФ?ПЛАН">'[136]1'!$I$6:$I$23,'[136]1'!$D$6:$D$23,'[136]1'!$K$6:$K$23,'[136]1'!$F$6:$F$23</definedName>
    <definedName name="T1?axis?ПФ?ФАКТ">'[136]1'!$J$6:$J$23,'[136]1'!$E$6:$E$23,'[136]1'!$L$6:$L$23,'[136]1'!$G$6:$G$23</definedName>
    <definedName name="T1?Columns">#REF!</definedName>
    <definedName name="T1?Copy2">#REF!</definedName>
    <definedName name="T1?Copy3">#REF!</definedName>
    <definedName name="T1?Data">'[136]1'!$D$6:$L$12,   '[136]1'!$D$14:$L$18,   '[136]1'!$D$20:$L$23</definedName>
    <definedName name="T1?Fuel_type">#REF!,#REF!,#REF!,#REF!,#REF!,#REF!,#REF!,#REF!,#REF!,#REF!,P1_T1?Fuel_type</definedName>
    <definedName name="T1?item_ext?РОСТ">#REF!</definedName>
    <definedName name="T1?ItemComments">#REF!</definedName>
    <definedName name="T1?Items">#REF!</definedName>
    <definedName name="T1?L1">#REF!</definedName>
    <definedName name="T1?L1.1.1">P1_T1?L1.1.1,P2_T1?L1.1.1,P3_T1?L1.1.1</definedName>
    <definedName name="T1?L1.1.1.1">P1_T1?L1.1.1.1,P2_T1?L1.1.1.1,P3_T1?L1.1.1.1</definedName>
    <definedName name="T1?L1.1.2">P2_T1?L1.1.2,P3_T1?L1.1.2</definedName>
    <definedName name="T1?L1.1.2.1">P1_T1?L1.1.2.1,P2_T1?L1.1.2.1,P3_T1?L1.1.2.1</definedName>
    <definedName name="T1?L1.1.2.1.1">#REF!,#REF!,#REF!,#REF!,P1_T1?L1.1.2.1.1,P2_T1?L1.1.2.1.1,P3_T1?L1.1.2.1.1</definedName>
    <definedName name="T1?L1.1.2.1.2">#REF!,#REF!,#REF!,#REF!,P1_T1?L1.1.2.1.2,P2_T1?L1.1.2.1.2,P3_T1?L1.1.2.1.2</definedName>
    <definedName name="T1?L1.1.2.1.3">#REF!,#REF!,#REF!,#REF!,P1_T1?L1.1.2.1.3,P2_T1?L1.1.2.1.3,P3_T1?L1.1.2.1.3</definedName>
    <definedName name="T1?L1.1.2.2">P1_T1?L1.1.2.2,P2_T1?L1.1.2.2,P3_T1?L1.1.2.2</definedName>
    <definedName name="T1?L1.1.2.3">P1_T1?L1.1.2.3,P2_T1?L1.1.2.3,P3_T1?L1.1.2.3</definedName>
    <definedName name="T1?L1.1.2.4">P1_T1?L1.1.2.4,P2_T1?L1.1.2.4,P3_T1?L1.1.2.4</definedName>
    <definedName name="T1?L1.1.2.5">P1_T1?L1.1.2.5,P2_T1?L1.1.2.5,P3_T1?L1.1.2.5</definedName>
    <definedName name="T1?L1.1.2.6">P1_T1?L1.1.2.6,P2_T1?L1.1.2.6,P3_T1?L1.1.2.6</definedName>
    <definedName name="T1?L1.1.2.7">P1_T1?L1.1.2.7,P2_T1?L1.1.2.7,P3_T1?L1.1.2.7</definedName>
    <definedName name="T1?L1.1.2.7.1">P1_T1?L1.1.2.7.1,P2_T1?L1.1.2.7.1,P3_T1?L1.1.2.7.1</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#REF!,#REF!,#REF!,#REF!,#REF!,#REF!,#REF!,#REF!,#REF!,P1_T1?M1,P2_T1?M1,P3_T1?M1</definedName>
    <definedName name="T1?M2">#REF!,#REF!,#REF!,#REF!,#REF!,#REF!,#REF!,#REF!,#REF!,P1_T1?M2,P2_T1?M2,P3_T1?M2</definedName>
    <definedName name="T1?Name">#REF!</definedName>
    <definedName name="T1?Region">#REF!</definedName>
    <definedName name="T1?Scope">#REF!</definedName>
    <definedName name="T1?Table">#REF!</definedName>
    <definedName name="T1?Title">#REF!</definedName>
    <definedName name="T1?unit?ГКАЛ">P1_T1?unit?ГКАЛ,P2_T1?unit?ГКАЛ,P3_T1?unit?ГКАЛ,P4_T1?unit?ГКАЛ,P5_T1?unit?ГКАЛ,P6_T1?unit?ГКАЛ</definedName>
    <definedName name="T1?unit?МВТ">#REF!</definedName>
    <definedName name="T1?unit?ПРЦ">#REF!</definedName>
    <definedName name="T1?unit?РУБ.ГКАЛ">P1_T1?unit?РУБ.ГКАЛ,P2_T1?unit?РУБ.ГКАЛ,P3_T1?unit?РУБ.ГКАЛ,P4_T1?unit?РУБ.ГКАЛ,P5_T1?unit?РУБ.ГКАЛ,P6_T1?unit?РУБ.ГКАЛ</definedName>
    <definedName name="T1?unit?РУБ.ТОНН">P4_T1?unit?РУБ.ТОНН,P5_T1?unit?РУБ.ТОНН</definedName>
    <definedName name="T1?unit?СТР">P2_T1?unit?СТР,P3_T1?unit?СТР,P4_T1?unit?СТР,P5_T1?unit?СТР,P6_T1?unit?СТР</definedName>
    <definedName name="T1?unit?ТОНН">#REF!,#REF!,#REF!,#REF!,#REF!,#REF!,P1_T1?unit?ТОНН,P2_T1?unit?ТОНН,P3_T1?unit?ТОНН,P4_T1?unit?ТОНН</definedName>
    <definedName name="T1?unit?ТРУБ">P11_T1?unit?ТРУБ,P12_T1?unit?ТРУБ,P13_T1?unit?ТРУБ</definedName>
    <definedName name="T1_" localSheetId="7">#REF!</definedName>
    <definedName name="T1_">#REF!</definedName>
    <definedName name="T1_2_Copy">#REF!</definedName>
    <definedName name="T1_Add_Town">#REF!</definedName>
    <definedName name="T1_Copy">#REF!</definedName>
    <definedName name="T1_Protect" localSheetId="7">#N/A</definedName>
    <definedName name="T1_Protect">P15_T1_Protect,P16_T1_Protect,P17_T1_Protect,P18_T1_Protect,P19_T1_Protect</definedName>
    <definedName name="T1_unpr_all">'[137]1'!$G$14:$L$66,'[137]1'!$N$14:$S$66,'[137]1'!$U$14:$Z$66,'[137]1'!$U$77:$Z$122,'[137]1'!$N$77:$S$122,'[137]1'!$G$77:$L$122,'[137]1'!$G$140:$L$185,'[137]1'!$N$140:$S$185,'[137]1'!$U$140:$Z$185,'[137]1'!$U$207:$Z$252,'[137]1'!$N$207:$S$252,'[137]1'!$G$207:$L$252,'[137]1'!$G$275:$L$320,'[137]1'!$N$275:$S$320,'[137]1'!$U$275:$Z$320</definedName>
    <definedName name="T1_Unprotected">#REF!,#REF!,#REF!,#REF!,#REF!,#REF!,#REF!,#REF!</definedName>
    <definedName name="T10?axis?R?ДОГОВОР">'[136]10'!$D$9:$L$11, '[136]10'!$D$15:$L$17, '[136]10'!$D$21:$L$23, '[136]10'!$D$27:$L$29</definedName>
    <definedName name="T10?axis?R?ДОГОВОР?">'[136]10'!$B$9:$B$11, '[136]10'!$B$15:$B$17, '[136]10'!$B$21:$B$23, '[136]10'!$B$27:$B$29</definedName>
    <definedName name="T10?axis?ПРД?БАЗ">'[136]10'!$I$6:$J$31,'[136]10'!$F$6:$G$31</definedName>
    <definedName name="T10?axis?ПРД?ПРЕД">'[136]10'!$K$6:$L$31,'[136]10'!$D$6:$E$31</definedName>
    <definedName name="T10?axis?ПРД?РЕГ">#REF!</definedName>
    <definedName name="T10?axis?ПФ?ПЛАН">'[136]10'!$I$6:$I$31,'[136]10'!$D$6:$D$31,'[136]10'!$K$6:$K$31,'[136]10'!$F$6:$F$31</definedName>
    <definedName name="T10?axis?ПФ?ФАКТ">'[136]10'!$J$6:$J$31,'[136]10'!$E$6:$E$31,'[136]10'!$L$6:$L$31,'[136]10'!$G$6:$G$31</definedName>
    <definedName name="T10?Data">'[136]10'!$D$6:$L$7, '[136]10'!$D$9:$L$11, '[136]10'!$D$13:$L$13, '[136]10'!$D$15:$L$17, '[136]10'!$D$19:$L$19, '[136]10'!$D$21:$L$23, '[136]10'!$D$25:$L$25, '[136]10'!$D$27:$L$29, '[136]10'!$D$31:$L$31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[44]TEHSHEET!#REF!</definedName>
    <definedName name="T10_ET_4">#N/A</definedName>
    <definedName name="T10_OPT">#REF!</definedName>
    <definedName name="T10_OPT_4">"#REF!"</definedName>
    <definedName name="T10_ROZN">#REF!</definedName>
    <definedName name="T10_ROZN_4">"#REF!"</definedName>
    <definedName name="T11?axis?R?ДОГОВОР">'[136]11'!$D$8:$L$11, '[136]11'!$D$15:$L$18, '[136]11'!$D$22:$L$23, '[136]11'!$D$29:$L$32, '[136]11'!$D$36:$L$39, '[136]11'!$D$43:$L$46, '[136]11'!$D$51:$L$54, '[136]11'!$D$58:$L$61, '[136]11'!$D$65:$L$68, '[136]11'!$D$72:$L$82</definedName>
    <definedName name="T11?axis?R?ДОГОВОР?">'[136]11'!$B$72:$B$82, '[136]11'!$B$65:$B$68, '[136]11'!$B$58:$B$61, '[136]11'!$B$51:$B$54, '[136]11'!$B$43:$B$46, '[136]11'!$B$36:$B$39, '[136]11'!$B$29:$B$33, '[136]11'!$B$22:$B$25, '[136]11'!$B$15:$B$18, '[136]11'!$B$8:$B$11</definedName>
    <definedName name="T11?axis?ПРД?БАЗ">'[136]11'!$I$6:$J$84,'[136]11'!$F$6:$G$84</definedName>
    <definedName name="T11?axis?ПРД?ПРЕД">'[136]11'!$K$6:$L$84,'[136]11'!$D$6:$E$84</definedName>
    <definedName name="T11?axis?ПРД?РЕГ">'[138]услуги непроизводств.'!#REF!</definedName>
    <definedName name="T11?axis?ПФ?ПЛАН">'[136]11'!$I$6:$I$84,'[136]11'!$D$6:$D$84,'[136]11'!$K$6:$K$84,'[136]11'!$F$6:$F$84</definedName>
    <definedName name="T11?axis?ПФ?ФАКТ">'[136]11'!$J$6:$J$84,'[136]11'!$E$6:$E$84,'[136]11'!$L$6:$L$84,'[136]11'!$G$6:$G$84</definedName>
    <definedName name="T11?Data">#N/A</definedName>
    <definedName name="T11?Name">'[138]услуги непроизводств.'!#REF!</definedName>
    <definedName name="T11_Copy1">'[138]услуги непроизводств.'!#REF!</definedName>
    <definedName name="T11_Copy2">'[138]услуги непроизводств.'!#REF!</definedName>
    <definedName name="T11_Copy3">'[138]услуги непроизводств.'!#REF!</definedName>
    <definedName name="T11_Copy4">'[138]услуги непроизводств.'!#REF!</definedName>
    <definedName name="T11_Copy5">'[138]услуги непроизводств.'!#REF!</definedName>
    <definedName name="T11_Copy6">'[138]услуги непроизводств.'!#REF!</definedName>
    <definedName name="T11_Copy7.1">'[138]услуги непроизводств.'!#REF!</definedName>
    <definedName name="T11_Copy7.2">'[138]услуги непроизводств.'!#REF!</definedName>
    <definedName name="T11_Copy8">'[138]услуги непроизводств.'!#REF!</definedName>
    <definedName name="T11_Copy9">'[138]услуги непроизводств.'!#REF!</definedName>
    <definedName name="T12?axis?R?ДОГОВОР">#REF!</definedName>
    <definedName name="T12?axis?R?ДОГОВОР?">#REF!</definedName>
    <definedName name="T12?axis?ПРД?БАЗ">'[136]12'!$J$6:$K$20,'[136]12'!$G$6:$H$20</definedName>
    <definedName name="T12?axis?ПРД?ПРЕД">'[136]12'!$L$6:$M$20,'[136]12'!$E$6:$F$20</definedName>
    <definedName name="T12?axis?ПРД?РЕГ">#REF!</definedName>
    <definedName name="T12?axis?ПФ?ПЛАН">'[136]12'!$J$6:$J$20,'[136]12'!$E$6:$E$20,'[136]12'!$L$6:$L$20,'[136]12'!$G$6:$G$20</definedName>
    <definedName name="T12?axis?ПФ?ФАКТ">'[136]12'!$K$6:$K$20,'[136]12'!$F$6:$F$20,'[136]12'!$M$6:$M$20,'[136]12'!$H$6:$H$20</definedName>
    <definedName name="T12?Data">'[136]12'!$E$6:$M$9,  '[136]12'!$E$11:$M$18,  '[136]12'!$E$20:$M$20</definedName>
    <definedName name="T12?item_ext?РОСТ">#REF!</definedName>
    <definedName name="T12?L1">#REF!</definedName>
    <definedName name="T12?L1.1">#REF!</definedName>
    <definedName name="T12?L2">#REF!</definedName>
    <definedName name="T12?L2.1">#REF!</definedName>
    <definedName name="T12?L2.1.x">'[136]12'!$A$16:$M$16, '[136]12'!$A$14:$M$14, '[136]12'!$A$12:$M$12, '[136]12'!$A$18:$M$18</definedName>
    <definedName name="T12?L2.x">'[136]12'!$A$15:$M$15, '[136]12'!$A$13:$M$13, '[136]12'!$A$11:$M$11, '[136]12'!$A$17:$M$17</definedName>
    <definedName name="T12?L3">#REF!</definedName>
    <definedName name="T12?Name">#REF!</definedName>
    <definedName name="T12?Table">#REF!</definedName>
    <definedName name="T12?Title">#REF!</definedName>
    <definedName name="T12?unit?ГА">'[136]12'!$E$16:$I$16, '[136]12'!$E$14:$I$14, '[136]12'!$E$9:$I$9, '[136]12'!$E$12:$I$12, '[136]12'!$E$18:$I$18, '[136]12'!$E$7:$I$7</definedName>
    <definedName name="T12?unit?ПРЦ">#REF!</definedName>
    <definedName name="T12?unit?ТРУБ">'[136]12'!$E$15:$I$15, '[136]12'!$E$13:$I$13, '[136]12'!$E$6:$I$6, '[136]12'!$E$8:$I$8, '[136]12'!$E$11:$I$11, '[136]12'!$E$17:$I$17, '[136]12'!$E$20:$I$20</definedName>
    <definedName name="T12_Copy">#REF!</definedName>
    <definedName name="T13?axis?ПРД?БАЗ">'[136]13'!$I$6:$J$16,'[136]13'!$F$6:$G$16</definedName>
    <definedName name="T13?axis?ПРД?ПРЕД">'[136]13'!$K$6:$L$16,'[136]13'!$D$6:$E$16</definedName>
    <definedName name="T13?axis?ПРД?РЕГ">#REF!</definedName>
    <definedName name="T13?axis?ПФ?ПЛАН">'[136]13'!$I$6:$I$16,'[136]13'!$D$6:$D$16,'[136]13'!$K$6:$K$16,'[136]13'!$F$6:$F$16</definedName>
    <definedName name="T13?axis?ПФ?ФАКТ">'[136]13'!$J$6:$J$16,'[136]13'!$E$6:$E$16,'[136]13'!$L$6:$L$16,'[136]13'!$G$6:$G$16</definedName>
    <definedName name="T13?Data">'[136]13'!$D$6:$L$7, '[136]13'!$D$8:$L$8, '[136]13'!$D$9:$L$16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'[136]13'!$D$14:$H$14,'[136]13'!$D$11:$H$11</definedName>
    <definedName name="T13?unit?ТГКАЛ">#REF!</definedName>
    <definedName name="T13?unit?ТМКБ">'[136]13'!$D$13:$H$13,'[136]13'!$D$10:$H$10</definedName>
    <definedName name="T13?unit?ТРУБ">'[136]13'!$D$12:$H$12,'[136]13'!$D$15:$H$16,'[136]13'!$D$8:$H$9</definedName>
    <definedName name="T14?axis?R?ВРАС">#REF!</definedName>
    <definedName name="T14?axis?R?ВРАС?">#REF!</definedName>
    <definedName name="T14?axis?ПРД?БАЗ">'[136]14'!$J$6:$K$20,'[136]14'!$G$6:$H$20</definedName>
    <definedName name="T14?axis?ПРД?ПРЕД">'[136]14'!$L$6:$M$20,'[136]14'!$E$6:$F$20</definedName>
    <definedName name="T14?axis?ПРД?РЕГ">#REF!</definedName>
    <definedName name="T14?axis?ПФ?ПЛАН">'[136]14'!$G$6:$G$20,'[136]14'!$J$6:$J$20,'[136]14'!$L$6:$L$20,'[136]14'!$E$6:$E$20</definedName>
    <definedName name="T14?axis?ПФ?ФАКТ">'[136]14'!$H$6:$H$20,'[136]14'!$K$6:$K$20,'[136]14'!$M$6:$M$20,'[136]14'!$F$6:$F$20</definedName>
    <definedName name="T14?Data">'[136]14'!$E$7:$M$18,  '[136]14'!$E$20:$M$20</definedName>
    <definedName name="T14?item_ext?РОСТ">#REF!</definedName>
    <definedName name="T14?L1">'[136]14'!$A$13:$M$13, '[136]14'!$A$10:$M$10, '[136]14'!$A$7:$M$7, '[136]14'!$A$16:$M$16</definedName>
    <definedName name="T14?L1.1">'[136]14'!$A$14:$M$14, '[136]14'!$A$11:$M$11, '[136]14'!$A$8:$M$8, '[136]14'!$A$17:$M$17</definedName>
    <definedName name="T14?L1.2">'[136]14'!$A$15:$M$15, '[136]14'!$A$12:$M$12, '[136]14'!$A$9:$M$9, '[136]14'!$A$18:$M$18</definedName>
    <definedName name="T14?L2">#REF!</definedName>
    <definedName name="T14?Name">#REF!</definedName>
    <definedName name="T14?Table">#REF!</definedName>
    <definedName name="T14?Title">#REF!</definedName>
    <definedName name="T14?unit?ПРЦ">'[136]14'!$E$15:$I$15, '[136]14'!$E$12:$I$12, '[136]14'!$E$9:$I$9, '[136]14'!$E$18:$I$18, '[136]14'!$J$6:$M$20</definedName>
    <definedName name="T14?unit?ТРУБ">'[136]14'!$E$13:$I$14, '[136]14'!$E$10:$I$11, '[136]14'!$E$7:$I$8, '[136]14'!$E$16:$I$17, '[136]14'!$E$20:$I$20</definedName>
    <definedName name="T14_Copy">#REF!</definedName>
    <definedName name="T15?axis?ПРД?БАЗ">'[136]15'!$I$6:$J$11,'[136]15'!$F$6:$G$11</definedName>
    <definedName name="T15?axis?ПРД?ПРЕД">'[136]15'!$K$6:$L$11,'[136]15'!$D$6:$E$11</definedName>
    <definedName name="T15?axis?ПФ?ПЛАН">'[136]15'!$I$6:$I$11,'[136]15'!$D$6:$D$11,'[136]15'!$K$6:$K$11,'[136]15'!$F$6:$F$11</definedName>
    <definedName name="T15?axis?ПФ?ФАКТ">'[136]15'!$J$6:$J$11,'[136]15'!$E$6:$E$11,'[136]15'!$L$6:$L$11,'[136]15'!$G$6:$G$11</definedName>
    <definedName name="T15?Columns" localSheetId="7">#REF!</definedName>
    <definedName name="T15?Columns">#REF!</definedName>
    <definedName name="T15?item_ext?РОСТ">[138]экология!#REF!</definedName>
    <definedName name="T15?ItemComments" localSheetId="7">#REF!</definedName>
    <definedName name="T15?ItemComments">#REF!</definedName>
    <definedName name="T15?Items" localSheetId="7">#REF!</definedName>
    <definedName name="T15?Items">#REF!</definedName>
    <definedName name="T15?Name">[138]экология!#REF!</definedName>
    <definedName name="T15?Scope">#REF!</definedName>
    <definedName name="T15?unit?ПРЦ">[138]экология!#REF!</definedName>
    <definedName name="T15?ВРАС">#REF!</definedName>
    <definedName name="T15_Change1">'[139]15'!$L$9:$L$14,'[139]15'!$L$16:$L$17,'[139]15'!$L$19:$L$21,'[139]15'!$L$25:$L$29,'[139]15'!$L$31:$L$34,'[139]15'!$L$36:$L$73,'[139]15'!$L$77:$L$78</definedName>
    <definedName name="T15_Data">'[139]15'!$E$82:$H$88,'[139]15'!$E$75:$H$79,'[139]15'!$E$36:$H$73,'[139]15'!$E$31:$H$34,'[139]15'!$E$25:$H$29,'[139]15'!$E$9:$H$23,'[139]15'!$I$9:$K$14,'[139]15'!$I$16:$K$17,'[139]15'!$I$19:$K$21,'[139]15'!$I$25:$K$29,'[139]15'!$I$31:$K$34,'[139]15'!$I$36:$K$73,'[139]15'!$I$77:$K$78,'[139]15'!$I$82:$K$83,'[139]15'!$I$85:$K$88</definedName>
    <definedName name="T15_Protect" localSheetId="7">'[97]15'!$E$25:$I$29,'[97]15'!$E$31:$I$34,'[97]15'!$E$36:$I$38,'[97]15'!$E$42:$I$43,'[97]15'!$E$9:$I$17,'[97]15'!$B$36:$B$38,'[97]15'!$E$19:$I$21</definedName>
    <definedName name="T15_Protect">'[98]15'!$E$25:$I$29,'[98]15'!$E$31:$I$34,'[98]15'!$E$36:$I$40,'[98]15'!$E$44:$I$45,'[98]15'!$E$9:$I$17,'[98]15'!$B$36:$B$40,'[98]15'!$E$19:$I$21</definedName>
    <definedName name="T15_Protected">'[139]15'!$E$9:$K$23,'[139]15'!$E$25:$K$34,'[139]15'!$E$36:$K$73,'[139]15'!$E$75:$K$79,'[139]15'!$E$81:$K$88</definedName>
    <definedName name="T15_write1">'[139]15'!$L$9:$L$23,'[139]15'!$L$25:$L$29,'[139]15'!$L$31:$L$34,'[139]15'!$L$36:$L$79,'[139]15'!$L$84</definedName>
    <definedName name="T16?axis?R?ДОГОВОР">#N/A</definedName>
    <definedName name="T16?axis?R?ДОГОВОР?">#N/A</definedName>
    <definedName name="T16?axis?R?ДОГОВОР?_4">#N/A</definedName>
    <definedName name="T16?axis?R?ДОГОВОР_4">#N/A</definedName>
    <definedName name="T16?axis?R?ОРГ">#REF!</definedName>
    <definedName name="T16?axis?R?ОРГ?">#REF!</definedName>
    <definedName name="T16?axis?ПРД?БАЗ">'[136]16'!$J$6:$K$88,               '[136]16'!$G$6:$H$88</definedName>
    <definedName name="T16?axis?ПРД?ПРЕД">'[136]16'!$L$6:$M$88,               '[136]16'!$E$6:$F$88</definedName>
    <definedName name="T16?axis?ПРД?РЕГ">#REF!</definedName>
    <definedName name="T16?axis?ПФ?ПЛАН">'[136]16'!$J$6:$J$88,               '[136]16'!$E$6:$E$88,               '[136]16'!$L$6:$L$88,               '[136]16'!$G$6:$G$88</definedName>
    <definedName name="T16?axis?ПФ?ФАКТ">'[136]16'!$K$6:$K$88,               '[136]16'!$F$6:$F$88,               '[136]16'!$M$6:$M$88,               '[136]16'!$H$6:$H$88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1.x_4">#N/A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'[139]16'!$N$7,'[139]16'!$N$10:$N$11,'[139]16'!$N$13:$N$14,'[139]16'!$N$17,'[139]16'!$N$20,'[139]16'!$N$23,'[139]16'!$N$26,'[139]16'!$N$29,'[139]16'!$N$33:$N$34,'[139]16'!$N$38:$N$40,'[139]16'!$N$44</definedName>
    <definedName name="T16_Copy">#REF!</definedName>
    <definedName name="T16_Copy2">#REF!</definedName>
    <definedName name="T16_Data">'[139]16'!$G$7:$M$7,'[139]16'!$G$10:$M$15,'[139]16'!$G$17:$M$18,'[139]16'!$G$20:$M$21,'[139]16'!$G$23:$M$24,'[139]16'!$G$26:$M$27,'[139]16'!$G$29:$M$31,'[139]16'!$G$33:$M$35,'[139]16'!$G$37:$M$41,'[139]16'!$G$43:$M$47</definedName>
    <definedName name="T16_Protect" localSheetId="7">'[97]16'!$G$44:$K$44,'[97]16'!$G$7:$K$8,'Тарифы за 2023 год'!P1_T16_Protect</definedName>
    <definedName name="T16_Protect">'[98]16'!$G$44:$K$44,'[98]16'!$G$7:$K$8,P1_T16_Protect</definedName>
    <definedName name="T17.1?axis?C?НП">'[136]17.1'!$E$6:$L$16, '[136]17.1'!$E$18:$L$28</definedName>
    <definedName name="T17.1?axis?C?НП?">#REF!</definedName>
    <definedName name="T17.1?axis?ПРД?БАЗ">#REF!</definedName>
    <definedName name="T17.1?axis?ПРД?РЕГ">#REF!</definedName>
    <definedName name="T17.1?Data">'[136]17.1'!$E$6:$L$16, '[136]17.1'!$N$6:$N$16, '[136]17.1'!$E$18:$L$28, '[136]17.1'!$N$18:$N$28</definedName>
    <definedName name="T17.1?Equipment">#REF!</definedName>
    <definedName name="T17.1?item_ext?ВСЕГО">'[136]17.1'!$N$6:$N$16, '[136]17.1'!$N$18:$N$28</definedName>
    <definedName name="T17.1?ItemComments">#REF!</definedName>
    <definedName name="T17.1?Items">#REF!</definedName>
    <definedName name="T17.1?L1">'[136]17.1'!$A$6:$N$6, '[136]17.1'!$A$18:$N$18</definedName>
    <definedName name="T17.1?L2">'[136]17.1'!$A$7:$N$7, '[136]17.1'!$A$19:$N$19</definedName>
    <definedName name="T17.1?L3">'[136]17.1'!$A$8:$N$8, '[136]17.1'!$A$20:$N$20</definedName>
    <definedName name="T17.1?L3.1">'[136]17.1'!$A$9:$N$9, '[136]17.1'!$A$21:$N$21</definedName>
    <definedName name="T17.1?L4">'[136]17.1'!$A$10:$N$10, '[136]17.1'!$A$22:$N$22</definedName>
    <definedName name="T17.1?L4.1">'[136]17.1'!$A$11:$N$11, '[136]17.1'!$A$23:$N$23</definedName>
    <definedName name="T17.1?L5">'[136]17.1'!$A$12:$N$12, '[136]17.1'!$A$24:$N$24</definedName>
    <definedName name="T17.1?L5.1">'[136]17.1'!$A$13:$N$13, '[136]17.1'!$A$25:$N$25</definedName>
    <definedName name="T17.1?L6">'[136]17.1'!$A$14:$N$14, '[136]17.1'!$A$26:$N$26</definedName>
    <definedName name="T17.1?L7">'[136]17.1'!$A$15:$N$15, '[136]17.1'!$A$27:$N$27</definedName>
    <definedName name="T17.1?L8">'[136]17.1'!$A$16:$N$16, '[136]17.1'!$A$28:$N$28</definedName>
    <definedName name="T17.1?Name">#REF!</definedName>
    <definedName name="T17.1?Scope">#REF!</definedName>
    <definedName name="T17.1?Table">#REF!</definedName>
    <definedName name="T17.1?Title">#REF!</definedName>
    <definedName name="T17.1?unit?РУБ">'[136]17.1'!$D$9:$N$9, '[136]17.1'!$D$11:$N$11, '[136]17.1'!$D$13:$N$13, '[136]17.1'!$D$21:$N$21, '[136]17.1'!$D$23:$N$23, '[136]17.1'!$D$25:$N$25</definedName>
    <definedName name="T17.1?unit?ТРУБ">'[136]17.1'!$D$8:$N$8, '[136]17.1'!$D$10:$N$10, '[136]17.1'!$D$12:$N$12, '[136]17.1'!$D$14:$N$16, '[136]17.1'!$D$20:$N$20, '[136]17.1'!$D$22:$N$22, '[136]17.1'!$D$24:$N$24, '[136]17.1'!$D$26:$N$28</definedName>
    <definedName name="T17.1?unit?ЧДН">'[136]17.1'!$D$7:$N$7, '[136]17.1'!$D$19:$N$19</definedName>
    <definedName name="T17.1?unit?ЧЕЛ">'[136]17.1'!$D$18:$N$18, '[136]17.1'!$D$6:$N$6</definedName>
    <definedName name="T17.1_Copy">#REF!</definedName>
    <definedName name="T17.1_Protect" localSheetId="7">'[97]17.1'!$D$14:$F$17,'[97]17.1'!$D$19:$F$22,'[97]17.1'!$I$9:$I$12,'[97]17.1'!$I$14:$I$17,'[97]17.1'!$I$19:$I$22,'[97]17.1'!$D$9:$F$12</definedName>
    <definedName name="T17.1_Protect">'[98]17.1'!$D$14:$F$17,'[98]17.1'!$D$19:$F$22,'[98]17.1'!$I$9:$I$12,'[98]17.1'!$I$14:$I$17,'[98]17.1'!$I$19:$I$22,'[98]17.1'!$D$9:$F$12</definedName>
    <definedName name="T17?axis?ПРД?БАЗ">'[136]17'!$I$6:$J$13,'[136]17'!$F$6:$G$13</definedName>
    <definedName name="T17?axis?ПРД?ПРЕД">'[136]17'!$K$6:$L$13,'[136]17'!$D$6:$E$13</definedName>
    <definedName name="T17?axis?ПРД?РЕГ">#REF!</definedName>
    <definedName name="T17?axis?ПФ?ПЛАН">'[136]17'!$I$6:$I$13,'[136]17'!$D$6:$D$13,'[136]17'!$K$6:$K$13,'[136]17'!$F$6:$F$13</definedName>
    <definedName name="T17?axis?ПФ?ФАКТ">'[136]17'!$J$6:$J$13,'[136]17'!$E$6:$E$13,'[136]17'!$L$6:$L$13,'[136]17'!$G$6:$G$13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 localSheetId="7">'[72]29'!$L$60,'[72]29'!$O$60,'[72]29'!$F$60,'[72]29'!$I$60</definedName>
    <definedName name="T17?L7">'[73]29'!$L$60,'[73]29'!$O$60,'[73]29'!$F$60,'[73]29'!$I$60</definedName>
    <definedName name="T17?L8">#REF!</definedName>
    <definedName name="T17?Name">#REF!</definedName>
    <definedName name="T17?Scope">#REF!</definedName>
    <definedName name="T17?Table">#REF!</definedName>
    <definedName name="T17?Title">#REF!</definedName>
    <definedName name="T17?unit?ГКАЛЧ" localSheetId="7">'[72]29'!$M$26:$M$33,'[72]29'!$P$26:$P$33,'[72]29'!$G$52:$G$59,'[72]29'!$J$52:$J$59,'[72]29'!$M$52:$M$59,'[72]29'!$P$52:$P$59,'[72]29'!$G$26:$G$33,'[72]29'!$J$26:$J$33</definedName>
    <definedName name="T17?unit?ГКАЛЧ">'[73]29'!$M$26:$M$33,'[73]29'!$P$26:$P$33,'[73]29'!$G$52:$G$59,'[73]29'!$J$52:$J$59,'[73]29'!$M$52:$M$59,'[73]29'!$P$52:$P$59,'[73]29'!$G$26:$G$33,'[73]29'!$J$26:$J$33</definedName>
    <definedName name="T17?unit?РУБ.ГКАЛ" localSheetId="7">'[72]29'!$O$18:$O$25,'Тарифы за 2023 год'!P1_T17?unit?РУБ.ГКАЛ,'Тарифы за 2023 год'!P2_T17?unit?РУБ.ГКАЛ</definedName>
    <definedName name="T17?unit?РУБ.ГКАЛ">'[73]29'!$O$18:$O$25,P1_T17?unit?РУБ.ГКАЛ,P2_T17?unit?РУБ.ГКАЛ</definedName>
    <definedName name="T17?unit?РУБ.ГКАЛ_4">#N/A</definedName>
    <definedName name="T17?unit?ТГКАЛ" localSheetId="7">'[72]29'!$P$18:$P$25,'Тарифы за 2023 год'!P1_T17?unit?ТГКАЛ,'Тарифы за 2023 год'!P2_T17?unit?ТГКАЛ</definedName>
    <definedName name="T17?unit?ТГКАЛ">'[73]29'!$P$18:$P$25,P1_T17?unit?ТГКАЛ,P2_T17?unit?ТГКАЛ</definedName>
    <definedName name="T17?unit?ТГКАЛ_4">#N/A</definedName>
    <definedName name="T17?unit?ТРУБ">#REF!</definedName>
    <definedName name="T17?unit?ТРУБ.ГКАЛЧ.МЕС" localSheetId="7">'[72]29'!$L$26:$L$33,'[72]29'!$O$26:$O$33,'[72]29'!$F$52:$F$59,'[72]29'!$I$52:$I$59,'[72]29'!$L$52:$L$59,'[72]29'!$O$52:$O$59,'[72]29'!$F$26:$F$33,'[72]29'!$I$26:$I$33</definedName>
    <definedName name="T17?unit?ТРУБ.ГКАЛЧ.МЕС">'[73]29'!$L$26:$L$33,'[73]29'!$O$26:$O$33,'[73]29'!$F$52:$F$59,'[73]29'!$I$52:$I$59,'[73]29'!$L$52:$L$59,'[73]29'!$O$52:$O$59,'[73]29'!$F$26:$F$33,'[73]29'!$I$26:$I$33</definedName>
    <definedName name="T17?unit?ЧДН">#REF!</definedName>
    <definedName name="T17?unit?ЧЕЛ">#REF!</definedName>
    <definedName name="T17_1_Change1">'[139]17.1'!$L$9:$L$12,'[139]17.1'!$L$14:$L$17,'[139]17.1'!$L$19:$L$22</definedName>
    <definedName name="T17_Protect" localSheetId="7">#REF!,#REF!,P1_T17_Protect</definedName>
    <definedName name="T17_Protect">'[98]21.3'!$E$66:$I$69,'[98]21.3'!$E$10:$I$10,P1_T17_Protect</definedName>
    <definedName name="T17_Protection" localSheetId="7">'Тарифы за 2023 год'!P2_T17_Protection,'Тарифы за 2023 год'!P3_T17_Protection,'Тарифы за 2023 год'!P4_T17_Protection,'Тарифы за 2023 год'!P5_T17_Protection,'Тарифы за 2023 год'!P6_T17_Protection</definedName>
    <definedName name="T17_Protection">P2_T17_Protection,P3_T17_Protection,P4_T17_Protection,P5_T17_Protection,P6_T17_Protection</definedName>
    <definedName name="T18.1?Data" localSheetId="7">P1_T18.1?Data,P2_T18.1?Data</definedName>
    <definedName name="T18.1?Data">P1_T18.1?Data,P2_T18.1?Data</definedName>
    <definedName name="T18.1?Data_4">#N/A</definedName>
    <definedName name="T18.2?Columns">#REF!</definedName>
    <definedName name="T18.2?item_ext?СБЫТ" localSheetId="7">'[97]18.2'!#REF!,'[97]18.2'!#REF!</definedName>
    <definedName name="T18.2?item_ext?СБЫТ">'[98]18.2'!#REF!,'[98]18.2'!#REF!</definedName>
    <definedName name="T18.2?ItemComments">#REF!</definedName>
    <definedName name="T18.2?Items">#REF!</definedName>
    <definedName name="T18.2?Scope">#REF!</definedName>
    <definedName name="T18.2?Units">#REF!</definedName>
    <definedName name="T18.2?ВРАС" localSheetId="7">'[97]18.2'!$B$34:$B$36,'[97]18.2'!$B$28:$B$30</definedName>
    <definedName name="T18.2?ВРАС">'[98]18.2'!$B$34:$B$38,'[98]18.2'!$B$28:$B$30</definedName>
    <definedName name="T18.2_Protect" localSheetId="7">'[97]18.2'!$F$56:$J$57,'[97]18.2'!$F$60:$J$60,'[97]18.2'!$F$62:$J$65,'[97]18.2'!$F$6:$J$8,'Тарифы за 2023 год'!P1_T18.2_Protect</definedName>
    <definedName name="T18.2_Protect">'[98]18.2'!$F$58:$J$59,'[98]18.2'!$F$62:$J$62,'[98]18.2'!$F$64:$J$67,'[98]18.2'!$F$6:$J$8,P1_T18.2_Protect</definedName>
    <definedName name="T18?axis?R?ДОГОВОР">'[136]18'!$D$14:$L$16,'[136]18'!$D$20:$L$22,'[136]18'!$D$26:$L$28,'[136]18'!$D$32:$L$34,'[136]18'!$D$38:$L$40,'[136]18'!$D$8:$L$10</definedName>
    <definedName name="T18?axis?R?ДОГОВОР?">'[136]18'!$B$14:$B$16,'[136]18'!$B$20:$B$22,'[136]18'!$B$26:$B$28,'[136]18'!$B$32:$B$34,'[136]18'!$B$38:$B$40,'[136]18'!$B$8:$B$10</definedName>
    <definedName name="T18?axis?ПРД?БАЗ">'[136]18'!$I$6:$J$42,'[136]18'!$F$6:$G$42</definedName>
    <definedName name="T18?axis?ПРД?ПРЕД">'[136]18'!$K$6:$L$42,'[136]18'!$D$6:$E$42</definedName>
    <definedName name="T18?axis?ПФ?ПЛАН">'[136]18'!$I$6:$I$42,'[136]18'!$D$6:$D$42,'[136]18'!$K$6:$K$42,'[136]18'!$F$6:$F$42</definedName>
    <definedName name="T18?axis?ПФ?ФАКТ">'[136]18'!$J$6:$J$42,'[136]18'!$E$6:$E$42,'[136]18'!$L$6:$L$42,'[136]18'!$G$6:$G$42</definedName>
    <definedName name="T18_2_Change1">'[139]18.2'!$M$6:$M$8,'[139]18.2'!$M$12:$M$19,'[139]18.2'!$M$22:$M$25,'[139]18.2'!$M$28:$M$40,'[139]18.2'!$M$42,'[139]18.2'!$M$44:$M$55,'[139]18.2'!$M$59:$M$64,'[139]18.2'!$M$71,'[139]18.2'!$M$75:$M$76,'[139]18.2'!$M$79,'[139]18.2'!$M$81:$M$84</definedName>
    <definedName name="T18_2_Data">'[139]18.2'!$F$6:$L$9,'[139]18.2'!$F$11:$L$20,'[139]18.2'!$F$22:$L$26,'[139]18.2'!$F$28:$L$40,'[139]18.2'!$F$42:$L$42,'[139]18.2'!$F$44:$L$55,'[139]18.2'!$F$59:$L$65,'[139]18.2'!$F$67:$L$73,'[139]18.2'!$F$75:$L$76,'[139]18.2'!$F$57:$K$57</definedName>
    <definedName name="T18_Copy1">[138]страховые!#REF!</definedName>
    <definedName name="T18_Copy2">[138]страховые!#REF!</definedName>
    <definedName name="T18_Copy3">[138]страховые!#REF!</definedName>
    <definedName name="T18_Copy4">[138]страховые!#REF!</definedName>
    <definedName name="T18_Copy5">[138]страховые!#REF!</definedName>
    <definedName name="T18_Copy6">[138]страховые!#REF!</definedName>
    <definedName name="T19.1.1?Data" localSheetId="7">P1_T19.1.1?Data,P2_T19.1.1?Data</definedName>
    <definedName name="T19.1.1?Data">P1_T19.1.1?Data,P2_T19.1.1?Data</definedName>
    <definedName name="T19.1.1?Data_4">#N/A</definedName>
    <definedName name="T19.1.2?Data" localSheetId="7">P1_T19.1.2?Data,P2_T19.1.2?Data</definedName>
    <definedName name="T19.1.2?Data">P1_T19.1.2?Data,P2_T19.1.2?Data</definedName>
    <definedName name="T19.1.2?Data_4">#N/A</definedName>
    <definedName name="T19.2?Data" localSheetId="7">P1_T19.2?Data,P2_T19.2?Data</definedName>
    <definedName name="T19.2?Data">P1_T19.2?Data,P2_T19.2?Data</definedName>
    <definedName name="T19.2?Data_4">#N/A</definedName>
    <definedName name="T19?axis?R?ВРАС?">[138]НИОКР!#REF!</definedName>
    <definedName name="T19?axis?R?ДОГОВОР">'[136]19'!$E$8:$M$9,'[136]19'!$E$13:$M$14,'[136]19'!$E$18:$M$18,'[136]19'!$E$26:$M$27,'[136]19'!$E$22:$M$22</definedName>
    <definedName name="T19?axis?R?ДОГОВОР?">'[136]19'!$A$8:$A$9,'[136]19'!$A$13:$A$14,'[136]19'!$A$18,'[136]19'!$A$26:$A$27,'[136]19'!$A$22</definedName>
    <definedName name="T19?axis?ПРД?БАЗ">'[136]19'!$J$6:$K$30,'[136]19'!$G$6:$H$30</definedName>
    <definedName name="T19?axis?ПРД?ПРЕД">'[136]19'!$L$6:$M$30,'[136]19'!$E$6:$F$30</definedName>
    <definedName name="T19?axis?ПФ?ПЛАН">'[136]19'!$J$6:$J$30,'[136]19'!$E$6:$E$30,'[136]19'!$L$6:$L$30,'[136]19'!$G$6:$G$30</definedName>
    <definedName name="T19?axis?ПФ?ФАКТ">'[136]19'!$K$6:$K$30,'[136]19'!$F$6:$F$30,'[136]19'!$M$6:$M$30,'[136]19'!$H$6:$H$30</definedName>
    <definedName name="T19?Data" localSheetId="7">'[72]19'!$J$8:$M$16,'[72]19'!$C$8:$H$16</definedName>
    <definedName name="T19?Data">'[73]19'!$J$8:$M$16,'[73]19'!$C$8:$H$16</definedName>
    <definedName name="T19?item_ext?РОСТ">[138]НИОКР!#REF!</definedName>
    <definedName name="T19?L1">'[136]19'!$A$16:$M$16, '[136]19'!$A$11:$M$11, '[136]19'!$A$6:$M$6, '[136]19'!$A$20:$M$20, '[136]19'!$A$24:$M$24</definedName>
    <definedName name="T19?L1.x">'[136]19'!$A$18:$M$18, '[136]19'!$A$13:$M$14, '[136]19'!$A$8:$M$9, '[136]19'!$A$22:$M$22, '[136]19'!$A$26:$M$27</definedName>
    <definedName name="T19?Name">[138]НИОКР!#REF!</definedName>
    <definedName name="T19?unit?ПРЦ">[138]НИОКР!#REF!</definedName>
    <definedName name="T19_Copy">[138]НИОКР!#REF!</definedName>
    <definedName name="T19_Copy2">[138]НИОКР!#REF!</definedName>
    <definedName name="T19_Protection" localSheetId="7">'[72]19'!$E$13:$H$13,'[72]19'!$E$15:$H$15,'[72]19'!$J$8:$M$11,'[72]19'!$J$13:$M$13,'[72]19'!$J$15:$M$15,'[72]19'!$E$4:$H$4,'[72]19'!$J$4:$M$4,'[72]19'!$E$8:$H$11</definedName>
    <definedName name="T19_Protection">'[73]19'!$E$13:$H$13,'[73]19'!$E$15:$H$15,'[73]19'!$J$8:$M$11,'[73]19'!$J$13:$M$13,'[73]19'!$J$15:$M$15,'[73]19'!$E$4:$H$4,'[73]19'!$J$4:$M$4,'[73]19'!$E$8:$H$11</definedName>
    <definedName name="T2.1?Data">#N/A</definedName>
    <definedName name="T2.1?Protection">[0]!P6_T2.1?Protection</definedName>
    <definedName name="T2.1?Protection_4">"'рт-передача'!p6_t2.1?protection"</definedName>
    <definedName name="T2.1_DiapProt">[100]Лист1!$G$47:$H$47,[100]Лист1!$K$44:$L$44,[100]Лист1!$K$47:$L$47,[100]Лист1!$O$44:$P$44,[100]Лист1!$O$47:$P$47</definedName>
    <definedName name="T2.1_Protect">P4_T2.1_Protect,P5_T2.1_Protect,P6_T2.1_Protect,P7_T2.1_Protect</definedName>
    <definedName name="T2.2?Protection">P3_T2.2?Protection,P4_T2.2?Protection</definedName>
    <definedName name="T2.2_DiapProt">'[140]2007 (Max)'!$G$28,[0]!P1_T2.2_DiapProt</definedName>
    <definedName name="T2.3_Protect" localSheetId="7">'[97]2.3'!$F$30:$G$34,'[97]2.3'!$H$24:$K$28</definedName>
    <definedName name="T2.3_Protect">'[98]2.3'!$F$30:$G$34,'[98]2.3'!$H$24:$K$28</definedName>
    <definedName name="t2.9.">#N/A</definedName>
    <definedName name="t2.9.2">#N/A</definedName>
    <definedName name="t2.9.2.">#N/A</definedName>
    <definedName name="T2?axis?C?РЕШ">#REF!,#REF!,#REF!,#REF!,#REF!,#REF!</definedName>
    <definedName name="T2?axis?C?РЕШ?">#REF!,#REF!</definedName>
    <definedName name="T2?axis?R?ОРГ">#REF!</definedName>
    <definedName name="T2?axis?R?ОРГ?">#REF!</definedName>
    <definedName name="T2?axis?ПРД?БАЗ">'[136]2'!$I$6:$J$19,'[136]2'!$F$6:$G$19</definedName>
    <definedName name="T2?axis?ПРД?ПРЕД">'[136]2'!$K$6:$L$19,'[136]2'!$D$6:$E$19</definedName>
    <definedName name="T2?axis?ПРД?РЕГ">#REF!</definedName>
    <definedName name="T2?axis?ПРД2?2005">#REF!,#REF!</definedName>
    <definedName name="T2?axis?ПРД2?2006">#REF!,#REF!</definedName>
    <definedName name="T2?axis?ПФ?ПЛАН">'[136]2'!$I$6:$I$19,'[136]2'!$D$6:$D$19,'[136]2'!$K$6:$K$19,'[136]2'!$F$6:$F$19</definedName>
    <definedName name="T2?axis?ПФ?ФАКТ">'[136]2'!$J$6:$J$19,'[136]2'!$E$6:$E$19,'[136]2'!$L$6:$L$19,'[136]2'!$G$6:$G$19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Region">#REF!</definedName>
    <definedName name="T2?Scope">#REF!</definedName>
    <definedName name="T2?Table">#REF!</definedName>
    <definedName name="T2?Title">#REF!</definedName>
    <definedName name="T2?unit?КВТЧ.ГКАЛ">#REF!</definedName>
    <definedName name="T2?unit?МКБ">#REF!,#REF!,#REF!,#REF!</definedName>
    <definedName name="T2?unit?МКВТЧ">'[136]2'!$D$6:$H$8,   '[136]2'!$D$10:$H$10,   '[136]2'!$D$12:$H$13,   '[136]2'!$D$15:$H$15</definedName>
    <definedName name="T2?unit?МКУБ">#REF!,#REF!,#REF!,#REF!</definedName>
    <definedName name="T2?unit?ПРЦ">'[136]2'!$D$9:$H$9,   '[136]2'!$D$14:$H$14,   '[136]2'!$I$6:$L$19,   '[136]2'!$D$18:$H$18</definedName>
    <definedName name="T2?unit?РУБ.МКБ">#REF!,#REF!,#REF!,#REF!</definedName>
    <definedName name="T2?unit?ТГКАЛ">'[136]2'!$D$16:$H$17,   '[136]2'!$D$19:$H$19</definedName>
    <definedName name="T2?unit?ТРУБ">#REF!,#REF!,#REF!,#REF!</definedName>
    <definedName name="T2?unit?ТЫС.МКБ">#REF!,#REF!,#REF!,#REF!</definedName>
    <definedName name="T2_" localSheetId="7">#REF!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#REF!,#REF!</definedName>
    <definedName name="T2_unpr_all">'[137]2'!$G$13:$L$58,'[137]2'!$N$13:$S$58,'[137]2'!$U$13:$Z$58,'[137]2'!$G$74:$L$119,'[137]2'!$N$74:$S$119,'[137]2'!$U$74:$Z$120,'[137]2'!$Z$119:$Z$120,'[137]2'!$N$134:$S$180,'[137]2'!$U$134:$Z$180,'[137]2'!$N$195:$S$241,'[137]2'!$U$195:$Z$241,'[137]2'!$N$257:$R$268,'[137]2'!$S$257:$S$302,'[137]2'!$N$269:$R$302,'[137]2'!$U$257:$Z$302,'[137]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'[136]20'!$G$7:$O$26,       '[136]20'!$G$28:$O$41</definedName>
    <definedName name="T20?axis?R?ДОГОВОР?">'[136]20'!$D$7:$D$26,       '[136]20'!$D$28:$D$41</definedName>
    <definedName name="T20?axis?ПРД?БАЗ">'[136]20'!$L$6:$M$42,  '[136]20'!$I$6:$J$42</definedName>
    <definedName name="T20?axis?ПРД?ПРЕД">'[136]20'!$N$6:$O$41,  '[136]20'!$G$6:$H$42</definedName>
    <definedName name="T20?axis?ПФ?ПЛАН">'[136]20'!$L$6:$L$42,  '[136]20'!$G$6:$G$42,  '[136]20'!$N$6:$N$42,  '[136]20'!$I$6:$I$42</definedName>
    <definedName name="T20?axis?ПФ?ФАКТ">'[136]20'!$M$6:$M$42,  '[136]20'!$H$6:$H$42,  '[136]20'!$O$6:$O$42,  '[136]20'!$J$6:$J$42</definedName>
    <definedName name="T20?Columns">#REF!</definedName>
    <definedName name="T20?Data">'[136]20'!$G$6:$O$6,       '[136]20'!$G$8:$O$25,       '[136]20'!$G$27:$O$27,       '[136]20'!$G$29:$O$40,       '[136]20'!$G$42:$O$42</definedName>
    <definedName name="T20?item_ext?РОСТ">[138]аренда!#REF!</definedName>
    <definedName name="T20?ItemComments">#REF!</definedName>
    <definedName name="T20?Items">#REF!</definedName>
    <definedName name="T20?L1.1">'[136]20'!$A$20:$O$20,'[136]20'!$A$17:$O$17,'[136]20'!$A$8:$O$8,'[136]20'!$A$11:$O$11,'[136]20'!$A$14:$O$14,'[136]20'!$A$23:$O$23</definedName>
    <definedName name="T20?L1.2">'[136]20'!$A$21:$O$21,'[136]20'!$A$18:$O$18,'[136]20'!$A$9:$O$9,'[136]20'!$A$12:$O$12,'[136]20'!$A$15:$O$15,'[136]20'!$A$24:$O$24</definedName>
    <definedName name="T20?L1.3">'[136]20'!$A$22:$O$22,'[136]20'!$A$19:$O$19,'[136]20'!$A$10:$O$10,'[136]20'!$A$13:$O$13,'[136]20'!$A$16:$O$16,'[136]20'!$A$25:$O$25</definedName>
    <definedName name="T20?L2.1">'[136]20'!$A$29:$O$29,   '[136]20'!$A$32:$O$32,   '[136]20'!$A$35:$O$35,   '[136]20'!$A$38:$O$38</definedName>
    <definedName name="T20?L2.2">'[136]20'!$A$30:$O$30,   '[136]20'!$A$33:$O$33,   '[136]20'!$A$36:$O$36,   '[136]20'!$A$39:$O$39</definedName>
    <definedName name="T20?L2.3">'[136]20'!$A$31:$O$31,   '[136]20'!$A$34:$O$34,   '[136]20'!$A$37:$O$37,   '[136]20'!$A$40:$O$40</definedName>
    <definedName name="T20?Name">[138]аренда!#REF!</definedName>
    <definedName name="T20?Scope">#REF!</definedName>
    <definedName name="T20?unit?МКВТЧ" localSheetId="7">'[72]20'!$C$13:$M$13,'[72]20'!$C$15:$M$19,'[72]20'!$C$8:$M$11</definedName>
    <definedName name="T20?unit?МКВТЧ">'[73]20'!$C$13:$M$13,'[73]20'!$C$15:$M$19,'[73]20'!$C$8:$M$11</definedName>
    <definedName name="T20?unit?ПРЦ">[138]аренда!#REF!</definedName>
    <definedName name="T20_Change1">'[139]20'!$L$7,'[139]20'!$L$9:$L$10,'[139]20'!$L$13:$L$20</definedName>
    <definedName name="T20_Copy1">[138]аренда!#REF!</definedName>
    <definedName name="T20_Copy2">[138]аренда!#REF!</definedName>
    <definedName name="T20_Data">'[139]20'!$E$7:$K$7,'[139]20'!$E$9:$K$10,'[139]20'!$E$11:$K$11,'[139]20'!$E$13:$K$22,'[139]20'!$E$24:$K$24,'[139]20'!$E$25:$K$26,'[139]20'!$E$23:$K$23</definedName>
    <definedName name="T20_Protect" localSheetId="7">'[97]20'!$E$13:$I$20,'[97]20'!$E$9:$I$10</definedName>
    <definedName name="T20_Protect">'[98]20'!$E$13:$I$20,'[98]20'!$E$9:$I$10</definedName>
    <definedName name="T20_Protection" localSheetId="7">'[72]20'!$E$8:$H$11,'Тарифы за 2023 год'!P1_T20_Protection</definedName>
    <definedName name="T20_Protection">'[73]20'!$E$8:$H$11,P1_T20_Protection</definedName>
    <definedName name="T21.2.1?Data" localSheetId="7">P1_T21.2.1?Data,P2_T21.2.1?Data</definedName>
    <definedName name="T21.2.1?Data">P1_T21.2.1?Data,P2_T21.2.1?Data</definedName>
    <definedName name="T21.2.1?Data_4">#N/A</definedName>
    <definedName name="T21.2.2?Data" localSheetId="7">P1_T21.2.2?Data,P2_T21.2.2?Data</definedName>
    <definedName name="T21.2.2?Data">P1_T21.2.2?Data,P2_T21.2.2?Data</definedName>
    <definedName name="T21.2.2?Data_4">#N/A</definedName>
    <definedName name="T21.3?Columns" localSheetId="7">#REF!</definedName>
    <definedName name="T21.3?Columns">#REF!</definedName>
    <definedName name="T21.3?item_ext?СБЫТ" localSheetId="7">#REF!,#REF!</definedName>
    <definedName name="T21.3?item_ext?СБЫТ">'[98]21.3'!#REF!,'[98]21.3'!#REF!</definedName>
    <definedName name="T21.3?ItemComments" localSheetId="7">#REF!</definedName>
    <definedName name="T21.3?ItemComments">#REF!</definedName>
    <definedName name="T21.3?Items" localSheetId="7">#REF!</definedName>
    <definedName name="T21.3?Items">#REF!</definedName>
    <definedName name="T21.3?Scope" localSheetId="7">#REF!</definedName>
    <definedName name="T21.3?Scope">#REF!</definedName>
    <definedName name="T21.3?ВРАС" localSheetId="7">#REF!,#REF!</definedName>
    <definedName name="T21.3?ВРАС">'[98]21.3'!$B$28:$B$42,'[98]21.3'!$B$60:$B$62</definedName>
    <definedName name="T21.3_Protect" localSheetId="7">#REF!,#REF!,#REF!,#REF!,#REF!,#REF!,#REF!</definedName>
    <definedName name="T21.3_Protect">'[98]21.3'!$E$19:$I$22,'[98]21.3'!$E$24:$I$25,'[98]21.3'!$B$28:$I$42,'[98]21.3'!$E$44:$I$44,'[98]21.3'!$E$47:$I$57,'[98]21.3'!$B$60:$I$62,'[98]21.3'!$E$13:$I$17</definedName>
    <definedName name="T21.4?Data" localSheetId="7">P1_T21.4?Data,P2_T21.4?Data</definedName>
    <definedName name="T21.4?Data">P1_T21.4?Data,P2_T21.4?Data</definedName>
    <definedName name="T21.4?Data_4">#N/A</definedName>
    <definedName name="T21?axis?R?ДОГОВОР">#REF!</definedName>
    <definedName name="T21?axis?R?ДОГОВОР?">#REF!</definedName>
    <definedName name="T21?axis?R?ПЭ" localSheetId="7">'[72]21'!$D$14:$S$16,'[72]21'!$D$26:$S$28,'[72]21'!$D$20:$S$22</definedName>
    <definedName name="T21?axis?R?ПЭ">'[73]21'!$D$14:$S$16,'[73]21'!$D$26:$S$28,'[73]21'!$D$20:$S$22</definedName>
    <definedName name="T21?axis?R?ПЭ?" localSheetId="7">'[72]21'!$B$14:$B$16,'[72]21'!$B$26:$B$28,'[72]21'!$B$20:$B$22</definedName>
    <definedName name="T21?axis?R?ПЭ?">'[73]21'!$B$14:$B$16,'[73]21'!$B$26:$B$28,'[73]21'!$B$20:$B$22</definedName>
    <definedName name="T21?axis?ПРД?БАЗ">'[136]21'!$I$6:$J$18,'[136]21'!$F$6:$G$18</definedName>
    <definedName name="T21?axis?ПРД?ПРЕД">'[136]21'!$K$6:$L$18,'[136]21'!$D$6:$E$18</definedName>
    <definedName name="T21?axis?ПРД?РЕГ">#REF!</definedName>
    <definedName name="T21?axis?ПФ?ПЛАН">'[136]21'!$I$6:$I$18,'[136]21'!$D$6:$D$18,'[136]21'!$K$6:$K$18,'[136]21'!$F$6:$F$18</definedName>
    <definedName name="T21?axis?ПФ?ФАКТ">'[136]21'!$J$6:$J$18,'[136]21'!$E$6:$E$18,'[136]21'!$L$6:$L$18,'[136]21'!$G$6:$G$18</definedName>
    <definedName name="T21?Data" localSheetId="7">'[72]21'!$D$14:$S$16,'[72]21'!$D$18:$S$18,'[72]21'!$D$20:$S$22,'[72]21'!$D$24:$S$24,'[72]21'!$D$26:$S$28,'[72]21'!$D$31:$S$33,'[72]21'!$D$11:$S$12</definedName>
    <definedName name="T21?Data">'[73]21'!$D$14:$S$16,'[73]21'!$D$18:$S$18,'[73]21'!$D$20:$S$22,'[73]21'!$D$24:$S$24,'[73]21'!$D$26:$S$28,'[73]21'!$D$31:$S$33,'[73]21'!$D$11:$S$12</definedName>
    <definedName name="T21?item_ext?РОСТ">#REF!</definedName>
    <definedName name="T21?L1" localSheetId="7">'[72]21'!$D$11:$S$12,'[72]21'!$D$14:$S$16,'[72]21'!$D$18:$S$18,'[72]21'!$D$20:$S$22,'[72]21'!$D$26:$S$28,'[72]21'!$D$24:$S$24</definedName>
    <definedName name="T21?L1">'[73]21'!$D$11:$S$12,'[73]21'!$D$14:$S$16,'[73]21'!$D$18:$S$18,'[73]21'!$D$20:$S$22,'[73]21'!$D$26:$S$28,'[73]21'!$D$24:$S$24</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'[139]21.3'!$L$10,'[139]21.3'!$L$13:$L$17,'[139]21.3'!$L$19:$L$21,'[139]21.3'!$L$24:$L$25,'[139]21.3'!$L$28:$L$30,'[139]21.3'!$L$40:$L$45,'[139]21.3'!$L$48:$L$50</definedName>
    <definedName name="T21_3_Data">'[139]21.3'!$K$10,'[139]21.3'!$E$12:$K$17,'[139]21.3'!$E$10:$J$10,'[139]21.3'!$E$19:$K$22,'[139]21.3'!$E$24:$K$26,'[139]21.3'!$E$28:$K$30,'[139]21.3'!$E$32:$K$33,'[139]21.3'!$E$35:$K$46,'[139]21.3'!$E$48:$K$50,'[139]21.3'!$E$52:$K$52,'[139]21.3'!$E$54:$K$57</definedName>
    <definedName name="T21_3_write1">'[139]21.3'!$L$10,'[139]21.3'!$L$12:$L$17,'[139]21.3'!$L$19:$L$22,'[139]21.3'!$L$24:$L$26,'[139]21.3'!$L$28:$L$30,'[139]21.3'!$L$32:$L$33,'[139]21.3'!$L$35:$L$46,'[139]21.3'!$L$48:$L$50,'[139]21.3'!$L$52,'[139]21.3'!$L$54:$L$57</definedName>
    <definedName name="T21_Copy">#REF!</definedName>
    <definedName name="T21_Protection" localSheetId="7">'Тарифы за 2023 год'!P2_T21_Protection,'Тарифы за 2023 год'!P3_T21_Protection</definedName>
    <definedName name="T21_Protection">P2_T21_Protection,P3_T21_Protection</definedName>
    <definedName name="T22?axis?R?ДОГОВОР">'[136]22'!$E$8:$M$9,'[136]22'!$E$13:$M$14,'[136]22'!$E$22:$M$23,'[136]22'!$E$18:$M$18</definedName>
    <definedName name="T22?axis?R?ДОГОВОР?">'[136]22'!$A$8:$A$9,'[136]22'!$A$13:$A$14,'[136]22'!$A$22:$A$23,'[136]22'!$A$18</definedName>
    <definedName name="T22?axis?ПРД?БАЗ">'[136]22'!$J$6:$K$26, '[136]22'!$G$6:$H$26</definedName>
    <definedName name="T22?axis?ПРД?ПРЕД">'[136]22'!$L$6:$M$26, '[136]22'!$E$6:$F$26</definedName>
    <definedName name="T22?axis?ПФ?ПЛАН">'[136]22'!$J$6:$J$26,'[136]22'!$E$6:$E$26,'[136]22'!$L$6:$L$26,'[136]22'!$G$6:$G$26</definedName>
    <definedName name="T22?axis?ПФ?ФАКТ">'[136]22'!$K$6:$K$26,'[136]22'!$F$6:$F$26,'[136]22'!$M$6:$M$26,'[136]22'!$H$6:$H$26</definedName>
    <definedName name="T22?item_ext?ВСЕГО" localSheetId="7">'[72]22'!$E$8:$F$31,'[72]22'!$I$8:$J$31</definedName>
    <definedName name="T22?item_ext?ВСЕГО">'[73]22'!$E$8:$F$31,'[73]22'!$I$8:$J$31</definedName>
    <definedName name="T22?item_ext?РОСТ">'[138]другие затраты с-ст'!#REF!</definedName>
    <definedName name="T22?item_ext?ЭС" localSheetId="7">'[72]22'!$K$8:$L$31,'[72]22'!$G$8:$H$31</definedName>
    <definedName name="T22?item_ext?ЭС">'[73]22'!$K$8:$L$31,'[73]22'!$G$8:$H$31</definedName>
    <definedName name="T22?L1" localSheetId="7">'[72]22'!$G$8:$G$31,'[72]22'!$I$8:$I$31,'[72]22'!$K$8:$K$31,'[72]22'!$E$8:$E$31</definedName>
    <definedName name="T22?L1">'[73]22'!$G$8:$G$31,'[73]22'!$I$8:$I$31,'[73]22'!$K$8:$K$31,'[73]22'!$E$8:$E$31</definedName>
    <definedName name="T22?L1.x">'[136]22'!$A$13:$M$14, '[136]22'!$A$8:$M$9, '[136]22'!$A$18:$M$18, '[136]22'!$A$22:$M$23</definedName>
    <definedName name="T22?L2" localSheetId="7">'[72]22'!$H$8:$H$31,'[72]22'!$J$8:$J$31,'[72]22'!$L$8:$L$31,'[72]22'!$F$8:$F$31</definedName>
    <definedName name="T22?L2">'[73]22'!$H$8:$H$31,'[73]22'!$J$8:$J$31,'[73]22'!$L$8:$L$31,'[73]22'!$F$8:$F$31</definedName>
    <definedName name="T22?Name">'[138]другие затраты с-ст'!#REF!</definedName>
    <definedName name="T22?unit?ГКАЛ.Ч" localSheetId="7">'[72]22'!$G$8:$G$31,'[72]22'!$I$8:$I$31,'[72]22'!$K$8:$K$31,'[72]22'!$E$8:$E$31</definedName>
    <definedName name="T22?unit?ГКАЛ.Ч">'[73]22'!$G$8:$G$31,'[73]22'!$I$8:$I$31,'[73]22'!$K$8:$K$31,'[73]22'!$E$8:$E$31</definedName>
    <definedName name="T22?unit?ПРЦ">'[138]другие затраты с-ст'!#REF!</definedName>
    <definedName name="T22?unit?ТГКАЛ" localSheetId="7">'[72]22'!$H$8:$H$31,'[72]22'!$J$8:$J$31,'[72]22'!$L$8:$L$31,'[72]22'!$F$8:$F$31</definedName>
    <definedName name="T22?unit?ТГКАЛ">'[73]22'!$H$8:$H$31,'[73]22'!$J$8:$J$31,'[73]22'!$L$8:$L$31,'[73]22'!$F$8:$F$31</definedName>
    <definedName name="T22_Copy">'[138]другие затраты с-ст'!#REF!</definedName>
    <definedName name="T22_Copy2">'[138]другие затраты с-ст'!#REF!</definedName>
    <definedName name="T22_Protection" localSheetId="7">'[72]22'!$E$19:$L$23,'[72]22'!$E$25:$L$25,'[72]22'!$E$27:$L$31,'[72]22'!$E$17:$L$17</definedName>
    <definedName name="T22_Protection">'[73]22'!$E$19:$L$23,'[73]22'!$E$25:$L$25,'[73]22'!$E$27:$L$31,'[73]22'!$E$17:$L$17</definedName>
    <definedName name="T23?axis?R?ВТОП" localSheetId="7">'[72]23'!$E$8:$P$30,'[72]23'!$E$36:$P$58</definedName>
    <definedName name="T23?axis?R?ВТОП">'[73]23'!$E$8:$P$30,'[73]23'!$E$36:$P$58</definedName>
    <definedName name="T23?axis?R?ВТОП?" localSheetId="7">'[72]23'!$C$8:$C$30,'[72]23'!$C$36:$C$58</definedName>
    <definedName name="T23?axis?R?ВТОП?">'[73]23'!$C$8:$C$30,'[73]23'!$C$36:$C$58</definedName>
    <definedName name="T23?axis?R?ПЭ" localSheetId="7">'[72]23'!$E$8:$P$30,'[72]23'!$E$36:$P$58</definedName>
    <definedName name="T23?axis?R?ПЭ">'[73]23'!$E$8:$P$30,'[73]23'!$E$36:$P$58</definedName>
    <definedName name="T23?axis?R?ПЭ?" localSheetId="7">'[72]23'!$B$8:$B$30,'[72]23'!$B$36:$B$58</definedName>
    <definedName name="T23?axis?R?ПЭ?">'[73]23'!$B$8:$B$30,'[73]23'!$B$36:$B$58</definedName>
    <definedName name="T23?axis?R?СЦТ" localSheetId="7">'[72]23'!$E$32:$P$34,'[72]23'!$E$60:$P$62</definedName>
    <definedName name="T23?axis?R?СЦТ">'[73]23'!$E$32:$P$34,'[73]23'!$E$60:$P$62</definedName>
    <definedName name="T23?axis?R?СЦТ?" localSheetId="7">'[72]23'!$A$60:$A$62,'[72]23'!$A$32:$A$34</definedName>
    <definedName name="T23?axis?R?СЦТ?">'[73]23'!$A$60:$A$62,'[73]23'!$A$32:$A$34</definedName>
    <definedName name="T23?axis?ПРД?БАЗ">'[136]23'!$I$6:$J$13,'[136]23'!$F$6:$G$13</definedName>
    <definedName name="T23?axis?ПРД?ПРЕД">'[136]23'!$K$6:$L$13,'[136]23'!$D$6:$E$13</definedName>
    <definedName name="T23?axis?ПРД?РЕГ">'[138]налоги в с-ст'!#REF!</definedName>
    <definedName name="T23?axis?ПФ?ПЛАН">'[136]23'!$I$6:$I$13,'[136]23'!$D$6:$D$13,'[136]23'!$K$6:$K$13,'[136]23'!$F$6:$F$13</definedName>
    <definedName name="T23?axis?ПФ?ФАКТ">'[136]23'!$J$6:$J$13,'[136]23'!$E$6:$E$13,'[136]23'!$L$6:$L$13,'[136]23'!$G$6:$G$13</definedName>
    <definedName name="T23?Data" localSheetId="7">'[72]23'!$E$37:$P$63,'[72]23'!$E$9:$P$35</definedName>
    <definedName name="T23?Data">'[73]23'!$E$37:$P$63,'[73]23'!$E$9:$P$35</definedName>
    <definedName name="T23?item_ext?ВСЕГО" localSheetId="7">'[72]23'!$A$55:$P$58,'[72]23'!$A$27:$P$30</definedName>
    <definedName name="T23?item_ext?ВСЕГО">'[73]23'!$A$55:$P$58,'[73]23'!$A$27:$P$30</definedName>
    <definedName name="T23?item_ext?ИТОГО" localSheetId="7">'[72]23'!$A$59:$P$59,'[72]23'!$A$31:$P$31</definedName>
    <definedName name="T23?item_ext?ИТОГО">'[73]23'!$A$59:$P$59,'[73]23'!$A$31:$P$31</definedName>
    <definedName name="T23?item_ext?РОСТ">'[138]налоги в с-ст'!#REF!</definedName>
    <definedName name="T23?item_ext?СЦТ" localSheetId="7">'[72]23'!$A$60:$P$62,'[72]23'!$A$32:$P$34</definedName>
    <definedName name="T23?item_ext?СЦТ">'[73]23'!$A$60:$P$62,'[73]23'!$A$32:$P$34</definedName>
    <definedName name="T23?L1">'[138]налоги в с-ст'!#REF!</definedName>
    <definedName name="T23?L1.1">'[138]налоги в с-ст'!#REF!</definedName>
    <definedName name="T23?L1.2">'[138]налоги в с-ст'!#REF!</definedName>
    <definedName name="T23?L2">'[138]налоги в с-ст'!#REF!</definedName>
    <definedName name="T23?L3">'[138]налоги в с-ст'!#REF!</definedName>
    <definedName name="T23?L4">'[138]налоги в с-ст'!#REF!</definedName>
    <definedName name="T23?Name">'[138]налоги в с-ст'!#REF!</definedName>
    <definedName name="T23?Table">'[138]налоги в с-ст'!#REF!</definedName>
    <definedName name="T23?Title">'[138]налоги в с-ст'!#REF!</definedName>
    <definedName name="T23?unit?ПРЦ">'[136]23'!$D$12:$H$12,'[136]23'!$I$6:$L$13</definedName>
    <definedName name="T23?unit?ТРУБ">'[136]23'!$D$9:$H$9,'[136]23'!$D$11:$H$11,'[136]23'!$D$13:$H$13,'[136]23'!$D$6:$H$7</definedName>
    <definedName name="T23_1_Change1">'[139]21.3'!$L$32,'[139]21.3'!$L$19:$L$22,'[139]21.3'!$L$24:$L$25,'[139]21.3'!$L$28:$L$30,'[139]21.3'!$L$13:$L$17,'[139]21.3'!$L$10,'[139]21.3'!$L$40:$L$45,'[139]21.3'!$L$48:$L$50</definedName>
    <definedName name="T23_Protection" localSheetId="7">'[72]23'!$A$60:$A$62,'[72]23'!$F$60:$J$62,'[72]23'!$O$60:$P$62,'[72]23'!$A$9:$A$25,'Тарифы за 2023 год'!P1_T23_Protection</definedName>
    <definedName name="T23_Protection">'[73]23'!$A$60:$A$62,'[73]23'!$F$60:$J$62,'[73]23'!$O$60:$P$62,'[73]23'!$A$9:$A$25,P1_T23_Protection</definedName>
    <definedName name="T23_Protection_4">#N/A</definedName>
    <definedName name="T24.1?Data">'[136]24.1'!$E$6:$J$21, '[136]24.1'!$E$23, '[136]24.1'!$H$23:$J$23, '[136]24.1'!$E$28:$J$42, '[136]24.1'!$E$44, '[136]24.1'!$H$44:$J$44</definedName>
    <definedName name="T24.1?unit?ТРУБ">'[136]24.1'!$E$5:$E$44, '[136]24.1'!$J$5:$J$44</definedName>
    <definedName name="T24.1_Copy1">'[138]% за кредит'!#REF!</definedName>
    <definedName name="T24.1_Copy2">'[138]% за кредит'!#REF!</definedName>
    <definedName name="T24?axis?R?ДОГОВОР">'[136]24'!$D$27:$L$37,'[136]24'!$D$8:$L$18</definedName>
    <definedName name="T24?axis?R?ДОГОВОР?">'[136]24'!$B$27:$B$37,'[136]24'!$B$8:$B$18</definedName>
    <definedName name="T24?axis?ПРД?БАЗ">'[136]24'!$I$6:$J$39,'[136]24'!$F$6:$G$39</definedName>
    <definedName name="T24?axis?ПРД?ПРЕД">'[136]24'!$K$6:$L$39,'[136]24'!$D$6:$E$39</definedName>
    <definedName name="T24?axis?ПРД?РЕГ">#REF!</definedName>
    <definedName name="T24?axis?ПФ?ПЛАН">'[136]24'!$I$6:$I$39,'[136]24'!$D$6:$D$39,'[136]24'!$K$6:$K$39,'[136]24'!$F$6:$F$38</definedName>
    <definedName name="T24?axis?ПФ?ФАКТ">'[136]24'!$J$6:$J$39,'[136]24'!$E$6:$E$39,'[136]24'!$L$6:$L$39,'[136]24'!$G$6:$G$39</definedName>
    <definedName name="T24?Data">'[136]24'!$D$6:$L$6, '[136]24'!$D$8:$L$18, '[136]24'!$D$20:$L$25, '[136]24'!$D$27:$L$37, '[136]24'!$D$39:$L$39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'[136]24'!$D$22:$H$22, '[136]24'!$I$6:$L$6, '[136]24'!$I$8:$L$18, '[136]24'!$I$20:$L$25, '[136]24'!$I$27:$L$37, '[136]24'!$I$39:$L$39</definedName>
    <definedName name="T24?unit?ТРУБ">'[136]24'!$D$6:$H$6, '[136]24'!$D$8:$H$18, '[136]24'!$D$20:$H$21, '[136]24'!$D$23:$H$25, '[136]24'!$D$27:$H$37, '[136]24'!$D$39:$H$39</definedName>
    <definedName name="T24_Copy1">#REF!</definedName>
    <definedName name="T24_Copy2">#REF!</definedName>
    <definedName name="T24_Data">'[139]24'!$G$7:$M$8,'[139]24'!$G$10:$M$12,'[139]24'!$G$14:$M$15,'[139]24'!$G$17:$M$20,'[139]24'!$G$22:$M$23,'[139]24'!$G$25:$M$27,'[139]24'!$G$29:$M$31,'[139]24'!$G$28:$M$28,'[139]24'!$G$33:$M$33,'[139]24'!$G$36:$M$38,'[139]24'!$G$40:$M$40,'[139]24'!$G$43:$M$45</definedName>
    <definedName name="T24_Protection" localSheetId="7">'[72]24'!$E$24:$H$37,'[72]24'!$B$35:$B$37,'[72]24'!$E$41:$H$42,'[72]24'!$J$8:$M$21,'[72]24'!$J$24:$M$37,'[72]24'!$J$41:$M$42,'[72]24'!$E$8:$H$21</definedName>
    <definedName name="T24_Protection">'[73]24'!$E$24:$H$37,'[73]24'!$B$35:$B$37,'[73]24'!$E$41:$H$42,'[73]24'!$J$8:$M$21,'[73]24'!$J$24:$M$37,'[73]24'!$J$41:$M$42,'[73]24'!$E$8:$H$21</definedName>
    <definedName name="T25?axis?R?ВРАС">#REF!</definedName>
    <definedName name="T25?axis?R?ВРАС?">#REF!</definedName>
    <definedName name="T25?axis?R?ДОГОВОР">'[136]25'!$G$19:$O$20, '[136]25'!$G$9:$O$10, '[136]25'!$G$14:$O$15, '[136]25'!$G$24:$O$24, '[136]25'!$G$29:$O$34, '[136]25'!$G$38:$O$40</definedName>
    <definedName name="T25?axis?R?ДОГОВОР?">'[136]25'!$E$19:$E$20, '[136]25'!$E$9:$E$10, '[136]25'!$E$14:$E$15, '[136]25'!$E$24, '[136]25'!$E$29:$E$34, '[136]25'!$E$38:$E$40</definedName>
    <definedName name="T25?axis?ПРД?БАЗ">#REF!</definedName>
    <definedName name="T25?axis?ПРД?ПРЕД">#REF!</definedName>
    <definedName name="T25?axis?ПРД?РЕГ">#REF!</definedName>
    <definedName name="T25?axis?ПФ?ПЛАН">'[136]25'!$I$7:$I$51,         '[136]25'!$L$7:$L$51</definedName>
    <definedName name="T25?axis?ПФ?ФАКТ">'[136]25'!$J$7:$J$51,         '[136]25'!$M$7:$M$51</definedName>
    <definedName name="T25?Data">#REF!</definedName>
    <definedName name="T25?item_ext?РОСТ">#REF!</definedName>
    <definedName name="T25?item_ext?РОСТ2">#REF!</definedName>
    <definedName name="T25?L1" xml:space="preserve"> '[136]25'!$A$17:$O$17,  '[136]25'!$A$7:$O$7,  '[136]25'!$A$12:$O$12,  '[136]25'!$A$22:$O$22,  '[136]25'!$A$26:$O$26,  '[136]25'!$A$36:$O$36</definedName>
    <definedName name="T25?L1.1">'[136]25'!$A$19:$O$20, '[136]25'!$A$31:$O$31, '[136]25'!$A$9:$O$10, '[136]25'!$A$14:$O$15, '[136]25'!$A$24:$O$24, '[136]25'!$A$29:$O$29, '[136]25'!$A$33:$O$33, '[136]25'!$A$38:$O$40</definedName>
    <definedName name="T25?L1.2">#REF!</definedName>
    <definedName name="T25?L1.2.1" xml:space="preserve"> '[136]25'!$A$32:$O$32,     '[136]25'!$A$30:$O$30,     '[136]25'!$A$34:$O$34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'[136]25'!$G$32:$K$32,     '[136]25'!$G$27:$K$27,     '[136]25'!$G$30:$K$30,     '[136]25'!$G$34:$K$34</definedName>
    <definedName name="T25?unit?ПРЦ">#REF!</definedName>
    <definedName name="T25?unit?ТРУБ" xml:space="preserve"> '[136]25'!$G$31:$K$31,     '[136]25'!$G$6:$K$26,     '[136]25'!$G$29:$K$29,     '[136]25'!$G$33:$K$33,     '[136]25'!$G$36:$K$51</definedName>
    <definedName name="T25_Copy1">#REF!</definedName>
    <definedName name="T25_Copy2">#REF!</definedName>
    <definedName name="T25_Copy3">#REF!</definedName>
    <definedName name="T25_Copy4">#REF!</definedName>
    <definedName name="T25_Data">'[139]25'!$G$6:$M$8,'[139]25'!$G$10:$M$11,'[139]25'!$G$13:$M$15,'[139]25'!$G$17:$L$17,'[139]25'!$G$18:$L$18,'[139]25'!$G$20:$L$22,'[139]25'!$G$24:$L$25,'[139]25'!$G$27:$L$29,'[139]25'!$G$31:$M$32,'[139]25'!$M$27:$M$29,'[139]25'!$M$24:$M$25,'[139]25'!$M$20:$M$22,'[139]25'!$M$17,'[139]25'!$G$34:$M$36,'[139]25'!$G$38:$M$39,'[139]25'!$G$41:$M$43</definedName>
    <definedName name="T25_protection" localSheetId="7">'Тарифы за 2023 год'!P1_T25_protection,'Тарифы за 2023 год'!P2_T25_protection</definedName>
    <definedName name="T25_protection">P1_T25_protection,P2_T25_protection</definedName>
    <definedName name="T25_protection_4">#N/A</definedName>
    <definedName name="T26?axis?R?ВРАС" localSheetId="7">'[72]26'!$C$34:$N$36,'[72]26'!$C$22:$N$24</definedName>
    <definedName name="T26?axis?R?ВРАС">'[73]26'!$C$34:$N$36,'[73]26'!$C$22:$N$24</definedName>
    <definedName name="T26?axis?R?ВРАС?" localSheetId="7">'[72]26'!$B$34:$B$36,'[72]26'!$B$22:$B$24</definedName>
    <definedName name="T26?axis?R?ВРАС?">'[73]26'!$B$34:$B$36,'[73]26'!$B$22:$B$24</definedName>
    <definedName name="T26?axis?ПРД?БАЗ">'[136]26'!$I$6:$J$20,'[136]26'!$F$6:$G$20</definedName>
    <definedName name="T26?axis?ПРД?ПРЕД">'[136]26'!$K$6:$L$20,'[136]26'!$D$6:$E$20</definedName>
    <definedName name="T26?axis?ПФ?ПЛАН">'[136]26'!$I$6:$I$20,'[136]26'!$D$6:$D$20,'[136]26'!$K$6:$K$20,'[136]26'!$F$6:$F$20</definedName>
    <definedName name="T26?axis?ПФ?ФАКТ">'[136]26'!$J$6:$J$20,'[136]26'!$E$6:$E$20,'[136]26'!$L$6:$L$20,'[136]26'!$G$6:$G$20</definedName>
    <definedName name="T26?Data">'[136]26'!$D$6:$L$8, '[136]26'!$D$10:$L$20</definedName>
    <definedName name="T26?item_ext?РОСТ">'[138]поощрение (ДВ)'!#REF!</definedName>
    <definedName name="T26?L1" localSheetId="7">'[72]26'!$F$8:$N$8,'[72]26'!$C$8:$D$8</definedName>
    <definedName name="T26?L1">'[73]26'!$F$8:$N$8,'[73]26'!$C$8:$D$8</definedName>
    <definedName name="T26?L1.1" localSheetId="7">'[72]26'!$F$10:$N$10,'[72]26'!$C$10:$D$10</definedName>
    <definedName name="T26?L1.1">'[73]26'!$F$10:$N$10,'[73]26'!$C$10:$D$10</definedName>
    <definedName name="T26?L2" localSheetId="7">'[72]26'!$F$11:$N$11,'[72]26'!$C$11:$D$11</definedName>
    <definedName name="T26?L2">'[73]26'!$F$11:$N$11,'[73]26'!$C$11:$D$11</definedName>
    <definedName name="T26?L2.1" localSheetId="7">'[72]26'!$F$13:$N$13,'[72]26'!$C$13:$D$13</definedName>
    <definedName name="T26?L2.1">'[73]26'!$F$13:$N$13,'[73]26'!$C$13:$D$13</definedName>
    <definedName name="T26?L2.7">'[138]поощрение (ДВ)'!#REF!</definedName>
    <definedName name="T26?L2.8">'[138]поощрение (ДВ)'!#REF!</definedName>
    <definedName name="T26?L3" localSheetId="7">'[72]26'!$F$14:$N$14,'[72]26'!$C$14:$D$14</definedName>
    <definedName name="T26?L3">'[73]26'!$F$14:$N$14,'[73]26'!$C$14:$D$14</definedName>
    <definedName name="T26?L4" localSheetId="7">'[72]26'!$F$15:$N$15,'[72]26'!$C$15:$D$15</definedName>
    <definedName name="T26?L4">'[73]26'!$F$15:$N$15,'[73]26'!$C$15:$D$15</definedName>
    <definedName name="T26?L5" localSheetId="7">'[72]26'!$F$16:$N$16,'[72]26'!$C$16:$D$16</definedName>
    <definedName name="T26?L5">'[73]26'!$F$16:$N$16,'[73]26'!$C$16:$D$16</definedName>
    <definedName name="T26?L5.1" localSheetId="7">'[72]26'!$F$18:$N$18,'[72]26'!$C$18:$D$18</definedName>
    <definedName name="T26?L5.1">'[73]26'!$F$18:$N$18,'[73]26'!$C$18:$D$18</definedName>
    <definedName name="T26?L5.2" localSheetId="7">'[72]26'!$F$19:$N$19,'[72]26'!$C$19:$D$19</definedName>
    <definedName name="T26?L5.2">'[73]26'!$F$19:$N$19,'[73]26'!$C$19:$D$19</definedName>
    <definedName name="T26?L5.3" localSheetId="7">'[72]26'!$F$20:$N$20,'[72]26'!$C$20:$D$20</definedName>
    <definedName name="T26?L5.3">'[73]26'!$F$20:$N$20,'[73]26'!$C$20:$D$20</definedName>
    <definedName name="T26?L5.3.x" localSheetId="7">'[72]26'!$F$22:$N$24,'[72]26'!$C$22:$D$24</definedName>
    <definedName name="T26?L5.3.x">'[73]26'!$F$22:$N$24,'[73]26'!$C$22:$D$24</definedName>
    <definedName name="T26?L6" localSheetId="7">'[72]26'!$F$26:$N$26,'[72]26'!$C$26:$D$26</definedName>
    <definedName name="T26?L6">'[73]26'!$F$26:$N$26,'[73]26'!$C$26:$D$26</definedName>
    <definedName name="T26?L7" localSheetId="7">'[72]26'!$F$27:$N$27,'[72]26'!$C$27:$D$27</definedName>
    <definedName name="T26?L7">'[73]26'!$F$27:$N$27,'[73]26'!$C$27:$D$27</definedName>
    <definedName name="T26?L7.1" localSheetId="7">'[72]26'!$F$29:$N$29,'[72]26'!$C$29:$D$29</definedName>
    <definedName name="T26?L7.1">'[73]26'!$F$29:$N$29,'[73]26'!$C$29:$D$29</definedName>
    <definedName name="T26?L7.2" localSheetId="7">'[72]26'!$F$30:$N$30,'[72]26'!$C$30:$D$30</definedName>
    <definedName name="T26?L7.2">'[73]26'!$F$30:$N$30,'[73]26'!$C$30:$D$30</definedName>
    <definedName name="T26?L7.3" localSheetId="7">'[72]26'!$F$31:$N$31,'[72]26'!$C$31:$D$31</definedName>
    <definedName name="T26?L7.3">'[73]26'!$F$31:$N$31,'[73]26'!$C$31:$D$31</definedName>
    <definedName name="T26?L7.4" localSheetId="7">'[72]26'!$F$32:$N$32,'[72]26'!$C$32:$D$32</definedName>
    <definedName name="T26?L7.4">'[73]26'!$F$32:$N$32,'[73]26'!$C$32:$D$32</definedName>
    <definedName name="T26?L7.4.x" localSheetId="7">'[72]26'!$F$34:$N$36,'[72]26'!$C$34:$D$36</definedName>
    <definedName name="T26?L7.4.x">'[73]26'!$F$34:$N$36,'[73]26'!$C$34:$D$36</definedName>
    <definedName name="T26?L8" localSheetId="7">'[72]26'!$F$38:$N$38,'[72]26'!$C$38:$D$38</definedName>
    <definedName name="T26?L8">'[73]26'!$F$38:$N$38,'[73]26'!$C$38:$D$38</definedName>
    <definedName name="T26?Name">'[138]поощрение (ДВ)'!#REF!</definedName>
    <definedName name="T26?unit?ПРЦ">'[138]поощрение (ДВ)'!#REF!</definedName>
    <definedName name="T26_Protection" localSheetId="7">'[72]26'!$K$34:$N$36,'[72]26'!$B$22:$B$24,'Тарифы за 2023 год'!P1_T26_Protection,'Тарифы за 2023 год'!P2_T26_Protection</definedName>
    <definedName name="T26_Protection">'[73]26'!$K$34:$N$36,'[73]26'!$B$22:$B$24,P1_T26_Protection,P2_T26_Protection</definedName>
    <definedName name="T26_Protection_4">#N/A</definedName>
    <definedName name="T27?axis?R?ВРАС" localSheetId="7">'[72]27'!$C$34:$S$36,'[72]27'!$C$22:$S$24</definedName>
    <definedName name="T27?axis?R?ВРАС">'[73]27'!$C$34:$S$36,'[73]27'!$C$22:$S$24</definedName>
    <definedName name="T27?axis?R?ВРАС?" localSheetId="7">'[72]27'!$B$34:$B$36,'[72]27'!$B$22:$B$24</definedName>
    <definedName name="T27?axis?R?ВРАС?">'[73]27'!$B$34:$B$36,'[73]27'!$B$22:$B$24</definedName>
    <definedName name="T27?axis?ПРД?БАЗ">'[136]27'!$I$6:$J$11,'[136]27'!$F$6:$G$11</definedName>
    <definedName name="T27?axis?ПРД?ПРЕД">'[136]27'!$K$6:$L$11,'[136]27'!$D$6:$E$11</definedName>
    <definedName name="T27?axis?ПРД?РЕГ">#REF!</definedName>
    <definedName name="T27?axis?ПФ?ПЛАН">'[136]27'!$I$6:$I$11,'[136]27'!$D$6:$D$11,'[136]27'!$K$6:$K$11,'[136]27'!$F$6:$F$11</definedName>
    <definedName name="T27?axis?ПФ?ФАКТ">'[136]27'!$J$6:$J$11,'[136]27'!$E$6:$E$11,'[136]27'!$L$6:$L$11,'[136]27'!$G$6:$G$11</definedName>
    <definedName name="T27?Data">#REF!</definedName>
    <definedName name="T27?item_ext?РОСТ">#REF!</definedName>
    <definedName name="T27?Items">#REF!</definedName>
    <definedName name="T27?L1">#REF!</definedName>
    <definedName name="T27?L1.1" localSheetId="7">'[72]27'!$F$10:$S$10,'[72]27'!$C$10:$D$10</definedName>
    <definedName name="T27?L1.1">'[73]27'!$F$10:$S$10,'[73]27'!$C$10:$D$10</definedName>
    <definedName name="T27?L2">#REF!</definedName>
    <definedName name="T27?L2.1" localSheetId="7">'[72]27'!$F$13:$S$13,'[72]27'!$C$13:$D$13</definedName>
    <definedName name="T27?L2.1">'[73]27'!$F$13:$S$13,'[73]27'!$C$13:$D$13</definedName>
    <definedName name="T27?L3">#REF!</definedName>
    <definedName name="T27?L4">#REF!</definedName>
    <definedName name="T27?L5">#REF!</definedName>
    <definedName name="T27?L5.3" localSheetId="7">'[72]27'!$F$20:$S$20,'[72]27'!$C$20:$D$20</definedName>
    <definedName name="T27?L5.3">'[73]27'!$F$20:$S$20,'[73]27'!$C$20:$D$20</definedName>
    <definedName name="T27?L5.3.x" localSheetId="7">'[72]27'!$F$22:$S$24,'[72]27'!$C$22:$D$24</definedName>
    <definedName name="T27?L5.3.x">'[73]27'!$F$22:$S$24,'[73]27'!$C$22:$D$24</definedName>
    <definedName name="T27?L6">#REF!</definedName>
    <definedName name="T27?L7" localSheetId="7">'[72]27'!$F$27:$S$27,'[72]27'!$C$27:$D$27</definedName>
    <definedName name="T27?L7">'[73]27'!$F$27:$S$27,'[73]27'!$C$27:$D$27</definedName>
    <definedName name="T27?L7.1" localSheetId="7">'[72]27'!$F$29:$S$29,'[72]27'!$C$29:$D$29</definedName>
    <definedName name="T27?L7.1">'[73]27'!$F$29:$S$29,'[73]27'!$C$29:$D$29</definedName>
    <definedName name="T27?L7.2" localSheetId="7">'[72]27'!$F$30:$S$30,'[72]27'!$C$30:$D$30</definedName>
    <definedName name="T27?L7.2">'[73]27'!$F$30:$S$30,'[73]27'!$C$30:$D$30</definedName>
    <definedName name="T27?L7.3" localSheetId="7">'[72]27'!$F$31:$S$31,'[72]27'!$C$31:$D$31</definedName>
    <definedName name="T27?L7.3">'[73]27'!$F$31:$S$31,'[73]27'!$C$31:$D$31</definedName>
    <definedName name="T27?L7.4" localSheetId="7">'[72]27'!$F$32:$S$32,'[72]27'!$C$32:$D$32</definedName>
    <definedName name="T27?L7.4">'[73]27'!$F$32:$S$32,'[73]27'!$C$32:$D$32</definedName>
    <definedName name="T27?L7.4.x" localSheetId="7">'[72]27'!$F$34:$S$36,'[72]27'!$C$34:$D$36</definedName>
    <definedName name="T27?L7.4.x">'[73]27'!$F$34:$S$36,'[73]27'!$C$34:$D$36</definedName>
    <definedName name="T27?L8" localSheetId="7">'[72]27'!$F$38:$S$38,'[72]27'!$C$38:$D$38</definedName>
    <definedName name="T27?L8">'[73]27'!$F$38:$S$38,'[73]27'!$C$38:$D$38</definedName>
    <definedName name="T27?Name">#REF!</definedName>
    <definedName name="T27?Scope">#REF!</definedName>
    <definedName name="T27?Table">#REF!</definedName>
    <definedName name="T27?Title">#REF!</definedName>
    <definedName name="T27?unit?ПРЦ">'[136]27'!$D$7:$H$7, '[136]27'!$I$6:$L$11</definedName>
    <definedName name="T27?unit?ТРУБ">'[136]27'!$D$6:$H$6, '[136]27'!$D$8:$H$11</definedName>
    <definedName name="T27?НАП">#REF!</definedName>
    <definedName name="T27?ПОТ">#REF!</definedName>
    <definedName name="T27_Protect" localSheetId="7">'[97]27'!$E$12:$E$13,'[97]27'!$K$4:$AH$4,'[97]27'!$AK$12:$AK$13</definedName>
    <definedName name="T27_Protect">'[98]27'!$E$12:$E$13,'[98]27'!$K$4:$AH$4,'[98]27'!$AK$12:$AK$13</definedName>
    <definedName name="T27_Protection" localSheetId="7">'[72]27'!$P$34:$S$36,'[72]27'!$B$22:$B$24,'Тарифы за 2023 год'!P1_T27_Protection,'Тарифы за 2023 год'!P2_T27_Protection,'Тарифы за 2023 год'!P3_T27_Protection</definedName>
    <definedName name="T27_Protection">'[73]27'!$P$34:$S$36,'[73]27'!$B$22:$B$24,P1_T27_Protection,P2_T27_Protection,P3_T27_Protection</definedName>
    <definedName name="T27_Protection_4">#N/A</definedName>
    <definedName name="T28.3?unit?РУБ.ГКАЛ" localSheetId="7">P1_T28.3?unit?РУБ.ГКАЛ,P2_T28.3?unit?РУБ.ГКАЛ</definedName>
    <definedName name="T28.3?unit?РУБ.ГКАЛ">P1_T28.3?unit?РУБ.ГКАЛ,P2_T28.3?unit?РУБ.ГКАЛ</definedName>
    <definedName name="T28.3?unit?РУБ.ГКАЛ_4">#N/A</definedName>
    <definedName name="T28?axis?R?ПЭ" localSheetId="7">'Тарифы за 2023 год'!P2_T28?axis?R?ПЭ,'Тарифы за 2023 год'!P3_T28?axis?R?ПЭ,'Тарифы за 2023 год'!P4_T28?axis?R?ПЭ,'Тарифы за 2023 год'!P5_T28?axis?R?ПЭ,'Тарифы за 2023 год'!P6_T28?axis?R?ПЭ</definedName>
    <definedName name="T28?axis?R?ПЭ">P2_T28?axis?R?ПЭ,P3_T28?axis?R?ПЭ,P4_T28?axis?R?ПЭ,P5_T28?axis?R?ПЭ,P6_T28?axis?R?ПЭ</definedName>
    <definedName name="T28?axis?R?ПЭ?" localSheetId="7">'Тарифы за 2023 год'!P2_T28?axis?R?ПЭ?,'Тарифы за 2023 год'!P3_T28?axis?R?ПЭ?,'Тарифы за 2023 год'!P4_T28?axis?R?ПЭ?,'Тарифы за 2023 год'!P5_T28?axis?R?ПЭ?,'Тарифы за 2023 год'!P6_T28?axis?R?ПЭ?</definedName>
    <definedName name="T28?axis?R?ПЭ?">P2_T28?axis?R?ПЭ?,P3_T28?axis?R?ПЭ?,P4_T28?axis?R?ПЭ?,P5_T28?axis?R?ПЭ?,P6_T28?axis?R?ПЭ?</definedName>
    <definedName name="T28?axis?R?ПЭ?_4">#N/A</definedName>
    <definedName name="T28?axis?R?ПЭ_4">#N/A</definedName>
    <definedName name="T28?axis?ПРД?БАЗ">'[136]28'!$I$6:$J$17,'[136]28'!$F$6:$G$17</definedName>
    <definedName name="T28?axis?ПРД?ПРЕД">'[136]28'!$K$6:$L$17,'[136]28'!$D$6:$E$17</definedName>
    <definedName name="T28?axis?ПРД?РЕГ">'[138]другие из прибыли'!#REF!</definedName>
    <definedName name="T28?axis?ПФ?ПЛАН">'[136]28'!$I$6:$I$17,'[136]28'!$D$6:$D$17,'[136]28'!$K$6:$K$17,'[136]28'!$F$6:$F$17</definedName>
    <definedName name="T28?axis?ПФ?ФАКТ">'[136]28'!$J$6:$J$17,'[136]28'!$E$6:$E$17,'[136]28'!$L$6:$L$17,'[136]28'!$G$6:$G$17</definedName>
    <definedName name="T28?Data" localSheetId="7">'[72]28'!$D$190:$E$213,'[72]28'!$G$164:$H$187,'[72]28'!$D$164:$E$187,'[72]28'!$D$138:$I$161,'[72]28'!$D$8:$I$109,'[72]28'!$D$112:$I$135,'Тарифы за 2023 год'!P1_T28?Data</definedName>
    <definedName name="T28?Data">'[73]28'!$D$190:$E$213,'[73]28'!$G$164:$H$187,'[73]28'!$D$164:$E$187,'[73]28'!$D$138:$I$161,'[73]28'!$D$8:$I$109,'[73]28'!$D$112:$I$135,P1_T28?Data</definedName>
    <definedName name="T28?item_ext?ВСЕГО" localSheetId="7">'[72]28'!$I$8:$I$292,'[72]28'!$F$8:$F$292</definedName>
    <definedName name="T28?item_ext?ВСЕГО">'[73]28'!$I$8:$I$292,'[73]28'!$F$8:$F$292</definedName>
    <definedName name="T28?item_ext?ТЭ" localSheetId="7">'[72]28'!$E$8:$E$292,'[72]28'!$H$8:$H$292</definedName>
    <definedName name="T28?item_ext?ТЭ">'[73]28'!$E$8:$E$292,'[73]28'!$H$8:$H$292</definedName>
    <definedName name="T28?item_ext?ЭЭ" localSheetId="7">'[72]28'!$D$8:$D$292,'[72]28'!$G$8:$G$292</definedName>
    <definedName name="T28?item_ext?ЭЭ">'[73]28'!$D$8:$D$292,'[73]28'!$G$8:$G$292</definedName>
    <definedName name="T28?L1.1.x" localSheetId="7">'[72]28'!$D$16:$I$18,'[72]28'!$D$11:$I$13</definedName>
    <definedName name="T28?L1.1.x">'[73]28'!$D$16:$I$18,'[73]28'!$D$11:$I$13</definedName>
    <definedName name="T28?L10.1.x" localSheetId="7">'[72]28'!$D$250:$I$252,'[72]28'!$D$245:$I$247</definedName>
    <definedName name="T28?L10.1.x">'[73]28'!$D$250:$I$252,'[73]28'!$D$245:$I$247</definedName>
    <definedName name="T28?L11.1.x" localSheetId="7">'[72]28'!$D$276:$I$278,'[72]28'!$D$271:$I$273</definedName>
    <definedName name="T28?L11.1.x">'[73]28'!$D$276:$I$278,'[73]28'!$D$271:$I$273</definedName>
    <definedName name="T28?L2.1.x" localSheetId="7">'[72]28'!$D$42:$I$44,'[72]28'!$D$37:$I$39</definedName>
    <definedName name="T28?L2.1.x">'[73]28'!$D$42:$I$44,'[73]28'!$D$37:$I$39</definedName>
    <definedName name="T28?L3.1.x" localSheetId="7">'[72]28'!$D$68:$I$70,'[72]28'!$D$63:$I$65</definedName>
    <definedName name="T28?L3.1.x">'[73]28'!$D$68:$I$70,'[73]28'!$D$63:$I$65</definedName>
    <definedName name="T28?L4.1.x" localSheetId="7">'[72]28'!$D$94:$I$96,'[72]28'!$D$89:$I$91</definedName>
    <definedName name="T28?L4.1.x">'[73]28'!$D$94:$I$96,'[73]28'!$D$89:$I$91</definedName>
    <definedName name="T28?L5.1.x" localSheetId="7">'[72]28'!$D$120:$I$122,'[72]28'!$D$115:$I$117</definedName>
    <definedName name="T28?L5.1.x">'[73]28'!$D$120:$I$122,'[73]28'!$D$115:$I$117</definedName>
    <definedName name="T28?L6.1.x" localSheetId="7">'[72]28'!$D$146:$I$148,'[72]28'!$D$141:$I$143</definedName>
    <definedName name="T28?L6.1.x">'[73]28'!$D$146:$I$148,'[73]28'!$D$141:$I$143</definedName>
    <definedName name="T28?L7.1.x" localSheetId="7">'[72]28'!$D$172:$I$174,'[72]28'!$D$167:$I$169</definedName>
    <definedName name="T28?L7.1.x">'[73]28'!$D$172:$I$174,'[73]28'!$D$167:$I$169</definedName>
    <definedName name="T28?L8.1.x" localSheetId="7">'[72]28'!$D$198:$I$200,'[72]28'!$D$193:$I$195</definedName>
    <definedName name="T28?L8.1.x">'[73]28'!$D$198:$I$200,'[73]28'!$D$193:$I$195</definedName>
    <definedName name="T28?L9.1.x" localSheetId="7">'[72]28'!$D$224:$I$226,'[72]28'!$D$219:$I$221</definedName>
    <definedName name="T28?L9.1.x">'[73]28'!$D$224:$I$226,'[73]28'!$D$219:$I$221</definedName>
    <definedName name="T28?Name">'[138]другие из прибыли'!#REF!</definedName>
    <definedName name="T28?unit?ГКАЛЧ" localSheetId="7">'[72]28'!$H$164:$H$187,'[72]28'!$E$164:$E$187</definedName>
    <definedName name="T28?unit?ГКАЛЧ">'[73]28'!$H$164:$H$187,'[73]28'!$E$164:$E$187</definedName>
    <definedName name="T28?unit?МКВТЧ" localSheetId="7">'[72]28'!$G$190:$G$213,'[72]28'!$D$190:$D$213</definedName>
    <definedName name="T28?unit?МКВТЧ">'[73]28'!$G$190:$G$213,'[73]28'!$D$190:$D$213</definedName>
    <definedName name="T28?unit?РУБ.ГКАЛ" localSheetId="7">'[72]28'!$E$216:$E$239,'[72]28'!$E$268:$E$292,'[72]28'!$H$268:$H$292,'[72]28'!$H$216:$H$239</definedName>
    <definedName name="T28?unit?РУБ.ГКАЛ">'[73]28'!$E$216:$E$239,'[73]28'!$E$268:$E$292,'[73]28'!$H$268:$H$292,'[73]28'!$H$216:$H$239</definedName>
    <definedName name="T28?unit?РУБ.ГКАЛЧ.МЕС" localSheetId="7">'[72]28'!$H$242:$H$265,'[72]28'!$E$242:$E$265</definedName>
    <definedName name="T28?unit?РУБ.ГКАЛЧ.МЕС">'[73]28'!$H$242:$H$265,'[73]28'!$E$242:$E$265</definedName>
    <definedName name="T28?unit?РУБ.ТКВТ.МЕС" localSheetId="7">'[72]28'!$G$242:$G$265,'[72]28'!$D$242:$D$265</definedName>
    <definedName name="T28?unit?РУБ.ТКВТ.МЕС">'[73]28'!$G$242:$G$265,'[73]28'!$D$242:$D$265</definedName>
    <definedName name="T28?unit?РУБ.ТКВТЧ" localSheetId="7">'[72]28'!$G$216:$G$239,'[72]28'!$D$268:$D$292,'[72]28'!$G$268:$G$292,'[72]28'!$D$216:$D$239</definedName>
    <definedName name="T28?unit?РУБ.ТКВТЧ">'[73]28'!$G$216:$G$239,'[73]28'!$D$268:$D$292,'[73]28'!$G$268:$G$292,'[73]28'!$D$216:$D$239</definedName>
    <definedName name="T28?unit?ТГКАЛ" localSheetId="7">'[72]28'!$H$190:$H$213,'[72]28'!$E$190:$E$213</definedName>
    <definedName name="T28?unit?ТГКАЛ">'[73]28'!$H$190:$H$213,'[73]28'!$E$190:$E$213</definedName>
    <definedName name="T28?unit?ТКВТ" localSheetId="7">'[72]28'!$G$164:$G$187,'[72]28'!$D$164:$D$187</definedName>
    <definedName name="T28?unit?ТКВТ">'[73]28'!$G$164:$G$187,'[73]28'!$D$164:$D$187</definedName>
    <definedName name="T28?unit?ТРУБ" localSheetId="7">'[72]28'!$D$138:$I$161,'[72]28'!$D$8:$I$109</definedName>
    <definedName name="T28?unit?ТРУБ">'[73]28'!$D$138:$I$161,'[73]28'!$D$8:$I$109</definedName>
    <definedName name="T28_Copy">'[138]другие из прибыли'!#REF!</definedName>
    <definedName name="T28_Protection" localSheetId="7">'Тарифы за 2023 год'!P9_T28_Protection,'Тарифы за 2023 год'!P10_T28_Protection,'Тарифы за 2023 год'!P11_T28_Protection,'Тарифы за 2023 год'!P12_T28_Protection</definedName>
    <definedName name="T28_Protection">P9_T28_Protection,P10_T28_Protection,P11_T28_Protection,P12_T28_Protection</definedName>
    <definedName name="T29?axis?ПФ?ПЛАН">'[136]29'!$F$5:$F$11,'[136]29'!$D$5:$D$11</definedName>
    <definedName name="T29?axis?ПФ?ФАКТ">'[136]29'!$G$5:$G$11,'[136]29'!$E$5:$E$11</definedName>
    <definedName name="T29?Data">'[136]29'!$D$6:$H$9, '[136]29'!$D$11:$H$11</definedName>
    <definedName name="T29?item_ext?1СТ" localSheetId="7">P1_T29?item_ext?1СТ</definedName>
    <definedName name="T29?item_ext?1СТ">P1_T29?item_ext?1СТ</definedName>
    <definedName name="T29?item_ext?1СТ_4">#N/A</definedName>
    <definedName name="T29?item_ext?2СТ.М" localSheetId="7">P1_T29?item_ext?2СТ.М</definedName>
    <definedName name="T29?item_ext?2СТ.М">P1_T29?item_ext?2СТ.М</definedName>
    <definedName name="T29?item_ext?2СТ.М_4">#N/A</definedName>
    <definedName name="T29?item_ext?2СТ.Э" localSheetId="7">P1_T29?item_ext?2СТ.Э</definedName>
    <definedName name="T29?item_ext?2СТ.Э">P1_T29?item_ext?2СТ.Э</definedName>
    <definedName name="T29?item_ext?2СТ.Э_4">#N/A</definedName>
    <definedName name="T29?L10" localSheetId="7">P1_T29?L10</definedName>
    <definedName name="T29?L10">P1_T29?L10</definedName>
    <definedName name="T29?L10_4">#N/A</definedName>
    <definedName name="T29_Copy">[138]выпадающие!#REF!</definedName>
    <definedName name="T3?axis?C?РЕШ">#REF!,#REF!,#REF!,#REF!</definedName>
    <definedName name="T3?axis?C?РЕШ?">#REF!,#REF!</definedName>
    <definedName name="T3?axis?R?ОРГ">#REF!</definedName>
    <definedName name="T3?axis?R?ОРГ?">#REF!</definedName>
    <definedName name="T3?axis?ПРД?БАЗ">'[136]3'!$I$6:$J$20,'[136]3'!$F$6:$G$20</definedName>
    <definedName name="T3?axis?ПРД?ПРЕД">'[136]3'!$K$6:$L$20,'[136]3'!$D$6:$E$20</definedName>
    <definedName name="T3?axis?ПРД?РЕГ">#REF!</definedName>
    <definedName name="T3?axis?ПРД2?2005">#REF!,#REF!</definedName>
    <definedName name="T3?axis?ПРД2?2006">#REF!,#REF!</definedName>
    <definedName name="T3?axis?ПФ?ПЛАН">'[136]3'!$I$6:$I$20,'[136]3'!$D$6:$D$20,'[136]3'!$K$6:$K$20,'[136]3'!$F$6:$F$20</definedName>
    <definedName name="T3?axis?ПФ?ФАКТ">'[136]3'!$J$6:$J$20,'[136]3'!$E$6:$E$20,'[136]3'!$L$6:$L$20,'[136]3'!$G$6:$G$20</definedName>
    <definedName name="T3?Data">#REF!</definedName>
    <definedName name="T3?item_ext?РОСТ">#REF!</definedName>
    <definedName name="T3?ItemComments">#REF!</definedName>
    <definedName name="T3?Items">'[139]3'!#REF!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'[136]3'!$D$13:$H$13,   '[136]3'!$D$16:$H$16</definedName>
    <definedName name="T3?unit?МКВТЧ">#REF!</definedName>
    <definedName name="T3?unit?ПРЦ">'[136]3'!$D$20:$H$20,   '[136]3'!$I$6:$L$20</definedName>
    <definedName name="T3?unit?РУБ.МКБ">#REF!,#REF!,#REF!,#REF!</definedName>
    <definedName name="T3?unit?ТГКАЛ">'[136]3'!$D$12:$H$12,   '[136]3'!$D$15:$H$15</definedName>
    <definedName name="T3?unit?ТРУБ">#REF!,#REF!,#REF!,#REF!</definedName>
    <definedName name="T3?unit?ТТУТ">'[136]3'!$D$10:$H$11,   '[136]3'!$D$14:$H$14,   '[136]3'!$D$17:$H$19</definedName>
    <definedName name="T3?unit?ТЫС.МКБ">#REF!,#REF!,#REF!,#REF!</definedName>
    <definedName name="T3?НАП">#REF!</definedName>
    <definedName name="T3_Add_Town">#REF!</definedName>
    <definedName name="T3_Copy">#REF!</definedName>
    <definedName name="T3_Protect">#REF!</definedName>
    <definedName name="T3_unpr_all">'[137]3'!$G$14:$L$58,'[137]3'!$N$14:$S$58,'[137]3'!$U$14:$Z$58,'[137]3'!$U$74:$Z$119,'[137]3'!$N$74:$S$119,'[137]3'!$G$74:$L$119,'[137]3'!$G$133:$L$178,'[137]3'!$N$133:$S$178,'[137]3'!$U$133:$Z$178,'[137]3'!$U$192:$Z$237,'[137]3'!$N$192:$S$237,'[137]3'!$G$192:$L$237,'[137]3'!$G$253:$L$298,'[137]3'!$N$253:$S$298,'[137]3'!$U$253:$Z$298</definedName>
    <definedName name="T3_Unprotected">#REF!,#REF!,#REF!,#REF!,#REF!,#REF!</definedName>
    <definedName name="T4.1?axis?R?ВТОП">'[136]4.1'!$E$5:$I$8, '[136]4.1'!$E$12:$I$15, '[136]4.1'!$E$18:$I$21</definedName>
    <definedName name="T4.1?axis?R?ВТОП?">'[136]4.1'!$C$5:$C$8, '[136]4.1'!$C$12:$C$15, '[136]4.1'!$C$18:$C$21</definedName>
    <definedName name="T4.1?axis?ПРД?БАЗ">#REF!</definedName>
    <definedName name="T4.1?axis?ПРД?ПРЕД">#REF!</definedName>
    <definedName name="T4.1?axis?ПРД?ПРЕД2">#REF!</definedName>
    <definedName name="T4.1?axis?ПРД?РЕГ">#REF!</definedName>
    <definedName name="T4.1?Data">'[136]4.1'!$E$4:$I$9, '[136]4.1'!$E$11:$I$15, '[136]4.1'!$E$18:$I$21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'[136]4'!$E$7:$M$10,   '[136]4'!$E$14:$M$17,   '[136]4'!$E$20:$M$23,   '[136]4'!$E$26:$M$29,   '[136]4'!$E$32:$M$35,   '[136]4'!$E$38:$M$41,   '[136]4'!$E$45:$M$48,   '[136]4'!$E$51:$M$54,   '[136]4'!$E$58:$M$61,   '[136]4'!$E$65:$M$68,   '[136]4'!$E$72:$M$75</definedName>
    <definedName name="T4?axis?R?ВТОП?">'[136]4'!$C$7:$C$10,   '[136]4'!$C$14:$C$17,   '[136]4'!$C$20:$C$23,   '[136]4'!$C$26:$C$29,   '[136]4'!$C$32:$C$35,   '[136]4'!$C$38:$C$41,   '[136]4'!$C$45:$C$48,   '[136]4'!$C$51:$C$54,   '[136]4'!$C$58:$C$61,   '[136]4'!$C$65:$C$68,   '[136]4'!$C$72:$C$75</definedName>
    <definedName name="T4?axis?R?ОРГ?">#REF!</definedName>
    <definedName name="T4?axis?ОРГ">#REF!</definedName>
    <definedName name="T4?axis?ПРД?БАЗ">'[136]4'!$J$6:$K$81,'[136]4'!$G$6:$H$81</definedName>
    <definedName name="T4?axis?ПРД?ПРЕД">'[136]4'!$L$6:$M$81,'[136]4'!$E$6:$F$81</definedName>
    <definedName name="T4?axis?ПРД?РЕГ">#REF!</definedName>
    <definedName name="T4?axis?ПРД2?2005">#REF!,#REF!</definedName>
    <definedName name="T4?axis?ПРД2?2006">#REF!,#REF!</definedName>
    <definedName name="T4?axis?ПФ?ПЛАН">'[136]4'!$J$6:$J$81,'[136]4'!$E$6:$E$81,'[136]4'!$L$6:$L$81,'[136]4'!$G$6:$G$81</definedName>
    <definedName name="T4?axis?ПФ?ФАКТ">'[136]4'!$K$6:$K$81,'[136]4'!$F$6:$F$81,'[136]4'!$M$6:$M$81,'[136]4'!$H$6:$H$81</definedName>
    <definedName name="T4?Data">'[136]4'!$E$6:$M$11, '[136]4'!$E$13:$M$17, '[136]4'!$E$20:$M$23, '[136]4'!$E$26:$M$29, '[136]4'!$E$32:$M$35, '[136]4'!$E$37:$M$42, '[136]4'!$E$45:$M$48, '[136]4'!$E$50:$M$55, '[136]4'!$E$57:$M$62, '[136]4'!$E$64:$M$69, '[136]4'!$E$72:$M$75, '[136]4'!$E$77:$M$78, '[136]4'!$E$80:$M$80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'[136]4'!$J$6:$M$81, '[136]4'!$E$13:$I$17, '[136]4'!$E$78:$I$78</definedName>
    <definedName name="T4?unit?РУБ.МКБ">'[136]4'!$E$34:$I$34, '[136]4'!$E$47:$I$47, '[136]4'!$E$74:$I$74</definedName>
    <definedName name="T4?unit?РУБ.ТКВТЧ">#REF!</definedName>
    <definedName name="T4?unit?РУБ.ТНТ">'[136]4'!$E$32:$I$33, '[136]4'!$E$35:$I$35, '[136]4'!$E$45:$I$46, '[136]4'!$E$48:$I$48, '[136]4'!$E$72:$I$73, '[136]4'!$E$75:$I$75</definedName>
    <definedName name="T4?unit?РУБ.ТУТ">#REF!</definedName>
    <definedName name="T4?unit?ТРУБ">'[136]4'!$E$37:$I$42, '[136]4'!$E$50:$I$55, '[136]4'!$E$57:$I$62</definedName>
    <definedName name="T4?unit?ТТНТ">'[136]4'!$E$26:$I$27, '[136]4'!$E$29:$I$29</definedName>
    <definedName name="T4?unit?ТТУТ">#REF!</definedName>
    <definedName name="T4?unit?ТЫС.МКБ">#REF!,#REF!,#REF!,#REF!</definedName>
    <definedName name="T4_Add_Town">#REF!</definedName>
    <definedName name="T4_Change1">'[139]4'!$AP$11:$AP$17,'[139]4'!$AP$20,'[139]4'!$AP$22,'[139]4'!$AP$24:$AP$28</definedName>
    <definedName name="T4_Change2">'[139]4'!$AQ$11:$AQ$17,'[139]4'!$AQ$20,'[139]4'!$AQ$22,'[139]4'!$AQ$24:$AQ$28</definedName>
    <definedName name="T4_Change3">'[139]4'!$AR$11:$AR$17,'[139]4'!$AR$20,'[139]4'!$AR$22,'[139]4'!$AR$24:$AR$28</definedName>
    <definedName name="T4_Change4">'[139]4'!$AS$11:$AS$17,'[139]4'!$AS$20,'[139]4'!$AS$22,'[139]4'!$AS$24:$AS$28</definedName>
    <definedName name="T4_Copy">#REF!</definedName>
    <definedName name="T4_Data">'[139]4'!$F$8:$AN$9,'[139]4'!$F$11:$AN$22,'[139]4'!$F$24:$AN$28</definedName>
    <definedName name="T4_Protect" localSheetId="7">'[97]4'!$AA$24:$AD$28,'[97]4'!$G$11:$J$17,'Тарифы за 2023 год'!P1_T4_Protect,'Тарифы за 2023 год'!P2_T4_Protect</definedName>
    <definedName name="T4_Protect">'[98]4'!$AA$24:$AD$28,'[98]4'!$G$11:$J$17,P1_T4_Protect,P2_T4_Protect</definedName>
    <definedName name="T4_Protected">'[139]4'!$F$11:$AN$22,'[139]4'!$F$24:$AN$28,'[139]4'!$F$8:$AN$9</definedName>
    <definedName name="T4_unpr_all">'[137]4'!$G$192:$L$237,'[137]4'!$G$253:$L$298,'[137]4'!$N$253:$S$298,'[137]4'!$U$253:$Z$298,'[137]4'!$N$192:$S$237,'[137]4'!$U$192:$Z$237,'[137]4'!$N$133:$S$177,'[137]4'!$N$178:$S$178,'[137]4'!$G$133:$L$178,'[137]4'!$U$133:$Z$178,'[137]4'!$G$74:$L$119,'[137]4'!$N$74:$S$119,'[137]4'!$U$74:$Z$119,'[137]4'!$G$13:$L$58,'[137]4'!$N$13:$S$58,'[137]4'!$U$13:$Z$58</definedName>
    <definedName name="T4_Unprotected">#REF!,#REF!,#REF!,#REF!,#REF!,#REF!</definedName>
    <definedName name="T4_write1">'[139]4'!$AP$11:$AP$17,'[139]4'!$AP$20,'[139]4'!$AP$22,'[139]4'!$AP$24:$AP$28,'[139]4'!$AP$18:$AP$19,'[139]4'!$AP$21,'[139]4'!$AP$8:$AP$9</definedName>
    <definedName name="T4_write2">'[139]4'!$AQ$8:$AQ$9,'[139]4'!$AQ$11:$AQ$22,'[139]4'!$AQ$24:$AQ$28</definedName>
    <definedName name="T4_write3">'[139]4'!$AR$8:$AR$9,'[139]4'!$AR$11:$AR$22,'[139]4'!$AR$24:$AR$28</definedName>
    <definedName name="T4_write4">'[139]4'!$AS$8:$AS$9,'[139]4'!$AS$11:$AS$22,'[139]4'!$AS$24:$AS$28</definedName>
    <definedName name="T4_write5">'[139]4'!$AO$8:$AO$9,'[139]4'!$AO$15:$AO$20,'[139]4'!$AO$22,'[139]4'!$AO$24:$AO$28</definedName>
    <definedName name="T5?axis?R?ВРАС">#REF!</definedName>
    <definedName name="T5?axis?R?ВРАС?">#REF!</definedName>
    <definedName name="T5?axis?R?ОС">'[136]5'!$E$7:$Q$18, '[136]5'!$E$21:$Q$32, '[136]5'!$E$35:$Q$46, '[136]5'!$E$49:$Q$60, '[136]5'!$E$63:$Q$74, '[136]5'!$E$77:$Q$88</definedName>
    <definedName name="T5?axis?R?ОС?">'[136]5'!$C$77:$C$88, '[136]5'!$C$63:$C$74, '[136]5'!$C$49:$C$60, '[136]5'!$C$35:$C$46, '[136]5'!$C$21:$C$32, '[136]5'!$C$7:$C$18</definedName>
    <definedName name="T5?axis?ПРД?БАЗ">'[136]5'!$N$6:$O$89,'[136]5'!$G$6:$H$89</definedName>
    <definedName name="T5?axis?ПРД?ПРЕД">'[136]5'!$P$6:$Q$89,'[136]5'!$E$6:$F$89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'[136]5'!$E$6:$Q$18, '[136]5'!$E$20:$Q$32, '[136]5'!$E$34:$Q$46, '[136]5'!$E$48:$Q$60, '[136]5'!$E$63:$Q$74, '[136]5'!$E$76:$Q$88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'[136]5'!$N$6:$Q$18, '[136]5'!$N$20:$Q$32, '[136]5'!$N$34:$Q$46, '[136]5'!$N$48:$Q$60, '[136]5'!$E$63:$Q$74, '[136]5'!$N$76:$Q$88</definedName>
    <definedName name="T5?unit?РУБ">#REF!,#REF!</definedName>
    <definedName name="T5?unit?ТРУБ">'[136]5'!$E$76:$M$88, '[136]5'!$E$48:$M$60, '[136]5'!$E$34:$M$46, '[136]5'!$E$20:$M$32, '[136]5'!$E$6:$M$18</definedName>
    <definedName name="T5?unit?ЧЕЛ">#REF!,#REF!</definedName>
    <definedName name="T5_Change1">'[139]5'!$AP$11:$AP$18,'[139]5'!$AP$20,'[139]5'!$AP$22,'[139]5'!$AP$24:$AP$28</definedName>
    <definedName name="T5_Change2">'[139]5'!$AQ$11:$AQ$18,'[139]5'!$AQ$20,'[139]5'!$AQ$22,'[139]5'!$AQ$24:$AQ$28</definedName>
    <definedName name="T5_Change3">'[139]5'!$AR$11:$AR$18,'[139]5'!$AR$20,'[139]5'!$AR$22,'[139]5'!$AR$24:$AR$28</definedName>
    <definedName name="T5_Change4">'[139]5'!$AS$11:$AS$18,'[139]5'!$AS$20,'[139]5'!$AS$22,'[139]5'!$AS$24:$AS$28</definedName>
    <definedName name="T5_Data">'[139]5'!$F$24:$AN$28,'[139]5'!$F$11:$AN$22,'[139]5'!$F$8:$AN$9</definedName>
    <definedName name="T5_Protect">#REF!,#REF!,#REF!,#REF!</definedName>
    <definedName name="T5_Protected">'[139]5'!$F$11:$AN$22,'[139]5'!$F$24:$AN$28,'[139]5'!$F$8:$AN$9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'[136]6'!$I$6:$J$47,'[136]6'!$F$6:$G$47</definedName>
    <definedName name="T6?axis?ПРД?ПРЕД">'[136]6'!$K$6:$L$47,'[136]6'!$D$6:$E$47</definedName>
    <definedName name="T6?axis?ПРД?РЕГ">#REF!</definedName>
    <definedName name="T6?axis?ПФ?ПЛАН">'[136]6'!$I$6:$I$47,'[136]6'!$D$6:$D$47,'[136]6'!$K$6:$K$47,'[136]6'!$F$6:$F$47</definedName>
    <definedName name="T6?axis?ПФ?ФАКТ">'[136]6'!$J$6:$J$47,'[136]6'!$L$6:$L$47,'[136]6'!$E$6:$E$47,'[136]6'!$G$6:$G$47</definedName>
    <definedName name="T6?Columns">#REF!</definedName>
    <definedName name="T6?Data">'[136]6'!$D$7:$L$14, '[136]6'!$D$16:$L$19, '[136]6'!$D$21:$L$22, '[136]6'!$D$24:$L$25, '[136]6'!$D$27:$L$28, '[136]6'!$D$30:$L$31, '[136]6'!$D$33:$L$35, '[136]6'!$D$37:$L$39, '[136]6'!$D$41:$L$47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'[136]6'!$D$12:$H$12, '[136]6'!$D$21:$H$21, '[136]6'!$D$24:$H$24, '[136]6'!$D$27:$H$27, '[136]6'!$D$30:$H$30, '[136]6'!$D$33:$H$33, '[136]6'!$D$47:$H$47, '[136]6'!$I$7:$L$47</definedName>
    <definedName name="T6?unit?РУБ">'[136]6'!$D$16:$H$16, '[136]6'!$D$19:$H$19, '[136]6'!$D$22:$H$22, '[136]6'!$D$25:$H$25, '[136]6'!$D$28:$H$28, '[136]6'!$D$31:$H$31, '[136]6'!$D$34:$H$35, '[136]6'!$D$43:$H$43</definedName>
    <definedName name="T6?unit?ТРУБ">'[136]6'!$D$37:$H$39, '[136]6'!$D$44:$H$46</definedName>
    <definedName name="T6?unit?ЧЕЛ">'[136]6'!$D$41:$H$42, '[136]6'!$D$13:$H$14, '[136]6'!$D$7:$H$11</definedName>
    <definedName name="T6?НАП">#REF!</definedName>
    <definedName name="T6?ПОТ">#REF!</definedName>
    <definedName name="T6_Protect" localSheetId="7">'[97]6'!$B$28:$B$37,'[97]6'!$D$28:$H$37,'[97]6'!$J$28:$N$37,'[97]6'!$D$39:$H$41,'[97]6'!$J$39:$N$41,'[97]6'!$B$46:$B$55,'Тарифы за 2023 год'!P1_T6_Protect</definedName>
    <definedName name="T6_Protect">'[98]6'!$B$28:$B$37,'[98]6'!$D$28:$H$37,'[98]6'!$J$28:$N$37,'[98]6'!$D$39:$H$41,'[98]6'!$J$39:$N$41,'[98]6'!$B$46:$B$55,P1_T6_Protect</definedName>
    <definedName name="T7?axis?ПРД?БАЗ">[138]материалы!$K$6:$L$10,[138]материалы!$H$6:$I$10</definedName>
    <definedName name="T7?axis?ПРД?ПРЕД">[138]материалы!$M$6:$N$10,[138]материалы!$F$6:$G$10</definedName>
    <definedName name="T7?axis?ПФ?ПЛАН">[138]материалы!$K$6:$K$10,[138]материалы!$F$6:$F$10,[138]материалы!$M$6:$M$10,[138]материалы!$H$6:$H$10</definedName>
    <definedName name="T7?axis?ПФ?ФАКТ">[138]материалы!$L$6:$L$10,[138]материалы!$G$6:$G$10,[138]материалы!$N$6:$N$10,[138]материалы!$I$6:$I$10</definedName>
    <definedName name="T7?Data">#N/A</definedName>
    <definedName name="T7?L3">[138]материалы!#REF!</definedName>
    <definedName name="T7?L4">[138]материалы!#REF!</definedName>
    <definedName name="t7t7t7t7t7t7t7t7t7t7">#N/A</definedName>
    <definedName name="T8?axis?ПРД?БАЗ">'[136]8'!$I$6:$J$42, '[136]8'!$F$6:$G$42</definedName>
    <definedName name="T8?axis?ПРД?ПРЕД">'[136]8'!$K$6:$L$42, '[136]8'!$D$6:$E$42</definedName>
    <definedName name="T8?axis?ПФ?ПЛАН">'[136]8'!$I$6:$I$42, '[136]8'!$D$6:$D$42, '[136]8'!$K$6:$K$42, '[136]8'!$F$6:$F$42</definedName>
    <definedName name="T8?axis?ПФ?ФАКТ">'[136]8'!$G$6:$G$42, '[136]8'!$J$6:$J$42, '[136]8'!$L$6:$L$42, '[136]8'!$E$6:$E$42</definedName>
    <definedName name="T8?Data">'[136]8'!$D$10:$L$12,'[136]8'!$D$14:$L$16,'[136]8'!$D$18:$L$20,'[136]8'!$D$22:$L$24,'[136]8'!$D$26:$L$28,'[136]8'!$D$30:$L$32,'[136]8'!$D$36:$L$38,'[136]8'!$D$40:$L$42,'[136]8'!$D$6:$L$8</definedName>
    <definedName name="T8?item_ext?РОСТ">[138]ремонты!#REF!</definedName>
    <definedName name="T8?Name">[138]ремонты!#REF!</definedName>
    <definedName name="T8?unit?ПРЦ">[138]ремонты!#REF!</definedName>
    <definedName name="T8?unit?ТРУБ">'[136]8'!$D$40:$H$42,'[136]8'!$D$6:$H$32</definedName>
    <definedName name="T9?axis?ПРД?БАЗ">'[136]9'!$I$6:$J$16,'[136]9'!$F$6:$G$16</definedName>
    <definedName name="T9?axis?ПРД?ПРЕД">'[136]9'!$K$6:$L$16,'[136]9'!$D$6:$E$16</definedName>
    <definedName name="T9?axis?ПРД?РЕГ">#REF!</definedName>
    <definedName name="T9?axis?ПФ?ПЛАН">'[136]9'!$I$6:$I$16,'[136]9'!$D$6:$D$16,'[136]9'!$K$6:$K$16,'[136]9'!$F$6:$F$16</definedName>
    <definedName name="T9?axis?ПФ?ФАКТ">'[136]9'!$J$6:$J$16,'[136]9'!$E$6:$E$16,'[136]9'!$L$6:$L$16,'[136]9'!$G$6:$G$16</definedName>
    <definedName name="T9?Data">'[136]9'!$D$6:$L$6, '[136]9'!$D$8:$L$9, '[136]9'!$D$11:$L$16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'[136]9'!$D$8:$H$8, '[136]9'!$D$11:$H$11</definedName>
    <definedName name="T9?unit?ТРУБ">'[136]9'!$D$9:$H$9, '[136]9'!$D$12:$H$16</definedName>
    <definedName name="Tab">[141]FES!#REF!</definedName>
    <definedName name="tab0">[22]MAIN!$A$13:$F$30</definedName>
    <definedName name="TABL1">[58]Lists!$B$2:$D$69</definedName>
    <definedName name="TABLE" localSheetId="0">стр.1_9!#REF!</definedName>
    <definedName name="TABLE" localSheetId="2">стр.10_12!#REF!</definedName>
    <definedName name="Table">#REF!</definedName>
    <definedName name="TABLE_2" localSheetId="0">стр.1_9!#REF!</definedName>
    <definedName name="TABLE_2" localSheetId="2">стр.10_12!#REF!</definedName>
    <definedName name="Table01">#REF!</definedName>
    <definedName name="Table01end">#REF!</definedName>
    <definedName name="Table02">#REF!</definedName>
    <definedName name="Table021">#REF!</definedName>
    <definedName name="Table021end">#REF!</definedName>
    <definedName name="Table022">#REF!</definedName>
    <definedName name="Table022end">#REF!</definedName>
    <definedName name="Table02end">#REF!</definedName>
    <definedName name="Table03">#REF!</definedName>
    <definedName name="Table032">#REF!</definedName>
    <definedName name="Table032end">#REF!</definedName>
    <definedName name="Table03end">#REF!</definedName>
    <definedName name="Table04">#REF!</definedName>
    <definedName name="Table04end">#REF!</definedName>
    <definedName name="Table05">#REF!</definedName>
    <definedName name="Table05end">#REF!</definedName>
    <definedName name="Table51651">#REF!</definedName>
    <definedName name="Table51651end">#REF!</definedName>
    <definedName name="TANK">[35]Heads!$B$79:$W$81</definedName>
    <definedName name="tanya" hidden="1">{#N/A,#N/A,FALSE,"Aging Summary";#N/A,#N/A,FALSE,"Ratio Analysis";#N/A,#N/A,FALSE,"Test 120 Day Accts";#N/A,#N/A,FALSE,"Tickmarks"}</definedName>
    <definedName name="TARGET" localSheetId="7">[142]TEHSHEET!$I$42:$I$45</definedName>
    <definedName name="TARGET">[94]TEHSHEET!$I$42:$I$45</definedName>
    <definedName name="targets">'[143]Служебный лист'!$B$34:$B$48</definedName>
    <definedName name="tavrich">[77]таврическая!$A$4:$G$31</definedName>
    <definedName name="tax">#REF!</definedName>
    <definedName name="Tax_Amortization">#REF!</definedName>
    <definedName name="TAXE1">[22]MAIN!$641:$646</definedName>
    <definedName name="TAXE2">[22]MAIN!$674:$679</definedName>
    <definedName name="Taxes" hidden="1">{"Supporting Schedules",#N/A,FALSE,"Results"}</definedName>
    <definedName name="tblSuppliers">[144]Организации!$A$4:$C$27</definedName>
    <definedName name="tdkltuls">[7]!tdkltuls</definedName>
    <definedName name="tel_ruk">#REF!</definedName>
    <definedName name="TEMA_09">[35]Tables!$B$28:$AA$31</definedName>
    <definedName name="TEMP">#REF!,#REF!</definedName>
    <definedName name="TEMP_4">"#REF!,#REF!"</definedName>
    <definedName name="tertw" hidden="1">{#N/A,#N/A,FALSE,"Aging Summary";#N/A,#N/A,FALSE,"Ratio Analysis";#N/A,#N/A,FALSE,"Test 120 Day Accts";#N/A,#N/A,FALSE,"Tickmarks"}</definedName>
    <definedName name="TES">#REF!</definedName>
    <definedName name="TES_4">"#REF!"</definedName>
    <definedName name="TES_DATA">#REF!</definedName>
    <definedName name="TES_LIST">#REF!</definedName>
    <definedName name="TESList">[42]Лист!$A$220</definedName>
    <definedName name="TESQnt">[42]Лист!$B$221</definedName>
    <definedName name="TEST_DS">[35]Dbase!$AE$6</definedName>
    <definedName name="TEST0">#REF!</definedName>
    <definedName name="test1" hidden="1">{#N/A,#N/A,FALSE,"Umsatz";#N/A,#N/A,FALSE,"Base V.02";#N/A,#N/A,FALSE,"Charts"}</definedName>
    <definedName name="TEST2">#REF!,#REF!</definedName>
    <definedName name="TESTHKEY">#REF!</definedName>
    <definedName name="TESTKEYS">#REF!</definedName>
    <definedName name="TESTVKEY">#REF!</definedName>
    <definedName name="TextRefCopyRangeCount" hidden="1">1</definedName>
    <definedName name="tfggggggggggggggg">#N/A</definedName>
    <definedName name="tfhgfhvfv">#N/A</definedName>
    <definedName name="tfjhgjk">#N/A</definedName>
    <definedName name="thk_x_li_1">'[55]Dati Caricati'!$Z$7:$Z$135</definedName>
    <definedName name="thk_x_li_2">'[55]Dati Caricati'!$Z$139:$Z$357</definedName>
    <definedName name="thk_x_li_3">'[55]Dati Caricati'!$Z$361:$Z$394</definedName>
    <definedName name="thk_x_li_4">'[55]Dati Caricati'!$Z$398:$Z$511</definedName>
    <definedName name="TICO">[35]Dbase!$B$10</definedName>
    <definedName name="time">#REF!</definedName>
    <definedName name="TIP">[48]TEHSHEET!$F$8:$F$9</definedName>
    <definedName name="TITAN">#REF!</definedName>
    <definedName name="title">'[145]Огл. Графиков'!$B$2:$B$31</definedName>
    <definedName name="TitleLabel4">[146]Отчет!$H$3</definedName>
    <definedName name="TitlesSubEntries">'[118]Проводки''02'!$A$3,'[118]Проводки''02'!$A$73,'[118]Проводки''02'!$A$93,'[118]Проводки''02'!$A$117,'[118]Проводки''02'!$A$138,'[118]Проводки''02'!$A$159,'[118]Проводки''02'!$A$179,'[118]Проводки''02'!$A$204,'[118]Проводки''02'!$A$231,'[118]Проводки''02'!$A$251,'[118]Проводки''02'!$A$271,'[118]Проводки''02'!$A$291,'[118]Проводки''02'!$A$310,'[118]Проводки''02'!$A$331,'[118]Проводки''02'!$A$351,'[118]Проводки''02'!$A$370</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1REBUILDOPTION">1</definedName>
    <definedName name="TM1RPTDATARNG1">#REF!</definedName>
    <definedName name="TOT_1_2">'[55]Dati Caricati'!$P$139:$P$357</definedName>
    <definedName name="TOT_2_1">'[55]Dati Caricati'!$Q$7:$Q$135</definedName>
    <definedName name="TOT_2_2">'[55]Dati Caricati'!$Q$139:$Q$357</definedName>
    <definedName name="TOT_2_3">'[55]Dati Caricati'!$Q$361:$Q$394</definedName>
    <definedName name="TOT_2_4">'[55]Dati Caricati'!$Q$398:$Q$511</definedName>
    <definedName name="TOT_3_1">'[55]Dati Caricati'!$R$7:$R$135</definedName>
    <definedName name="TOT_3_2">'[55]Dati Caricati'!$R$139:$R$357</definedName>
    <definedName name="TOT_3_3">'[55]Dati Caricati'!$R$361:$R$394</definedName>
    <definedName name="TOT_3_4">'[55]Dati Caricati'!$R$398:$R$511</definedName>
    <definedName name="TOT_4_1">'[55]Dati Caricati'!$S$7:$S$135</definedName>
    <definedName name="TOT_4_2">'[55]Dati Caricati'!$S$139:$S$357</definedName>
    <definedName name="TOT_4_3">'[55]Dati Caricati'!$S$361:$S$394</definedName>
    <definedName name="TOT_4_4">'[55]Dati Caricati'!$S$398:$S$511</definedName>
    <definedName name="TOTWC">[22]MAIN!$C$1341</definedName>
    <definedName name="TOWE">[35]Heads!$B$35:$W$37</definedName>
    <definedName name="TP2.1?Columns">'[147]P2.1'!$A$6:$H$6</definedName>
    <definedName name="TP2.1?Scope">'[147]P2.1'!$F$7:$H$44</definedName>
    <definedName name="TP2.1_Protect" localSheetId="7">'[97]P2.1'!$F$28:$G$37,'[97]P2.1'!$F$40:$G$43,'[97]P2.1'!$F$7:$G$26</definedName>
    <definedName name="TP2.1_Protect">'[148]P2.1'!$F$28:$G$37,'[148]P2.1'!$F$40:$G$43,'[148]P2.1'!$F$7:$G$26</definedName>
    <definedName name="TP2.2?Columns">'[147]P2.2'!$A$6:$H$6</definedName>
    <definedName name="TP2.2?Scope">'[147]P2.2'!$F$7:$H$51</definedName>
    <definedName name="TP2_1_Data">'[139]P2.1'!$F$7:$J$26,'[139]P2.1'!$H$27:$J$44,'[139]P2.1'!$F$40:$G$43,'[139]P2.1'!$F$28:$G$37</definedName>
    <definedName name="TP2_2_Data">'[139]P2.2'!$H$7:$J$51,'[139]P2.2'!$F$7:$G$47</definedName>
    <definedName name="TPER_Data">[139]перекрестка!$F$13:$G$24,[139]перекрестка!$H$20:$H$24,[139]перекрестка!$H$14:$H$18,[139]перекрестка!$J$13:$J$24,[139]перекрестка!$K$20:$K$24,[139]перекрестка!$K$14:$K$18,[139]перекрестка!$J$26:$K$30,[139]перекрестка!$N$13:$N$24,[139]перекрестка!$F$26:$H$30,[139]перекрестка!$F$32:$H$36,[139]перекрестка!$J$32:$K$36,[139]перекрестка!$N$32:$N$36,[139]перекрестка!$N$26:$N$30,[139]перекрестка!$F$38:$H$42,[139]перекрестка!$J$38:$K$42,[139]перекрестка!$N$38:$N$42,[139]перекрестка!$F$44:$H$48,[139]перекрестка!$J$44:$K$48,[139]перекрестка!$N$44:$N$48</definedName>
    <definedName name="TPLRP">#REF!</definedName>
    <definedName name="tr">#N/A</definedName>
    <definedName name="trade_pay">#REF!</definedName>
    <definedName name="trade_rec">#REF!</definedName>
    <definedName name="TRADE2">#REF!</definedName>
    <definedName name="TRANSFORMER">'[69]NEW-PANEL'!#REF!</definedName>
    <definedName name="TRAY">[35]Heads!$B$39:$W$41</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yagain">"comp 1!ticker"</definedName>
    <definedName name="trygy">#N/A</definedName>
    <definedName name="trytuy">#N/A</definedName>
    <definedName name="tryyyu">#N/A</definedName>
    <definedName name="tt">#N/A</definedName>
    <definedName name="TTLB1">#REF!</definedName>
    <definedName name="TTLB2">#REF!</definedName>
    <definedName name="TTLB3">#REF!</definedName>
    <definedName name="TTT">#REF!</definedName>
    <definedName name="tttt">#N/A</definedName>
    <definedName name="tu">[7]!tu</definedName>
    <definedName name="tuklyl">[7]!tuklyl</definedName>
    <definedName name="tul">[7]!tul</definedName>
    <definedName name="TUList">[42]Лист!$A$210</definedName>
    <definedName name="TUQnt">[42]Лист!$B$211</definedName>
    <definedName name="tuyuuiuoui">#N/A</definedName>
    <definedName name="ty">[8]FES!#REF!</definedName>
    <definedName name="tyk">[7]!tyk</definedName>
    <definedName name="tyki">[7]!tyki</definedName>
    <definedName name="TYPE">[35]Tables!$AD$2:$AE$20</definedName>
    <definedName name="tyrctddfg">#N/A</definedName>
    <definedName name="tyrttttttttttttt">#N/A</definedName>
    <definedName name="TYT">BlankMacro1</definedName>
    <definedName name="tyty">#N/A</definedName>
    <definedName name="tyyht">[0]!tyyht</definedName>
    <definedName name="tyyyyyyyyy">#N/A</definedName>
    <definedName name="Tтопливо??">#REF!</definedName>
    <definedName name="u">'[59]Предлагаемая новая форма СТРС'!$C$23</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hhhhhhhhhhhhhhhhh">#N/A</definedName>
    <definedName name="uhhjhjg">#N/A</definedName>
    <definedName name="uhjhhhhhhhhhhhhh" hidden="1">{#N/A,#N/A,TRUE,"Лист1";#N/A,#N/A,TRUE,"Лист2";#N/A,#N/A,TRUE,"Лист3"}</definedName>
    <definedName name="uhuyguftyf">#N/A</definedName>
    <definedName name="UIL">[0]!UIL</definedName>
    <definedName name="UILI">[0]!UILI</definedName>
    <definedName name="uiuiuiu">#N/A</definedName>
    <definedName name="uiyuyuy" hidden="1">{#N/A,#N/A,TRUE,"Лист1";#N/A,#N/A,TRUE,"Лист2";#N/A,#N/A,TRUE,"Лист3"}</definedName>
    <definedName name="ujyhjggggggggggggggggggggg">#N/A</definedName>
    <definedName name="UK">[0]!UK</definedName>
    <definedName name="uka">#N/A</definedName>
    <definedName name="ULRI">[35]Dbase!$AB$27</definedName>
    <definedName name="unal">[149]Adj2002!$A$2:$IV$2,[149]Adj2002!$A$65:$IV$65,[149]Adj2002!$A$120:$IV$121,[149]Adj2002!$A$132:$IV$133,[149]Adj2002!$A$178:$IV$178,[149]Adj2002!$A$186:$IV$186,[149]Adj2002!$A$203:$IV$203,[149]Adj2002!$A$211:$IV$211,[149]Adj2002!$A$242:$IV$242,[149]Adj2002!$A$263:$IV$263,[149]Adj2002!$A$294:$IV$294,[149]Adj2002!$A$308:$IV$308,[149]Adj2002!$A$312:$IV$312,[149]Adj2002!$A$322:$IV$323</definedName>
    <definedName name="unhjjjjjjjjjjjjjjjj">#N/A</definedName>
    <definedName name="UNIT">'[35]Page 2'!$AP$28</definedName>
    <definedName name="unitt">BlankMacro1</definedName>
    <definedName name="upr">#N/A</definedName>
    <definedName name="upr_4">"'рт-передача'!upr"</definedName>
    <definedName name="usd">[60]Сводка!$C$33</definedName>
    <definedName name="USD_RUR_RATE">#REF!</definedName>
    <definedName name="USDконец">#REF!</definedName>
    <definedName name="USDначало">#REF!</definedName>
    <definedName name="USE">#REF!</definedName>
    <definedName name="USED">#REF!</definedName>
    <definedName name="UsrPd">#REF!</definedName>
    <definedName name="UsrYr">#REF!</definedName>
    <definedName name="ut">BlankMacro1</definedName>
    <definedName name="uu">#N/A</definedName>
    <definedName name="ůůů" localSheetId="7">#N/A</definedName>
    <definedName name="ůůů">#N/A</definedName>
    <definedName name="ůůů_4">"'рт-передача'!ůůů"</definedName>
    <definedName name="uuuuuuuuuuuuuuuuu">#N/A</definedName>
    <definedName name="uy">#N/A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#N/A</definedName>
    <definedName name="Val_OptClick">[2]!Val_OptClick</definedName>
    <definedName name="ValuationSummary">#REF!</definedName>
    <definedName name="ValuationYear">#REF!</definedName>
    <definedName name="VARIINST">#REF!</definedName>
    <definedName name="VARIPURC">#REF!</definedName>
    <definedName name="VAT">[150]Assumptions!$E$23</definedName>
    <definedName name="VBC">#REF!</definedName>
    <definedName name="vbcvfgdfdsa">#N/A</definedName>
    <definedName name="vbfffffffffffffff">#N/A</definedName>
    <definedName name="vbgffdds">#N/A</definedName>
    <definedName name="vbvvcxxxxxxxxxxxx">#N/A</definedName>
    <definedName name="vccfddfsd">#N/A</definedName>
    <definedName name="vcfdfs" hidden="1">{#N/A,#N/A,TRUE,"Лист1";#N/A,#N/A,TRUE,"Лист2";#N/A,#N/A,TRUE,"Лист3"}</definedName>
    <definedName name="vcfee">[46]!vcfee</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Maket" hidden="1">1.01</definedName>
    <definedName name="version">[41]Set!$A$2</definedName>
    <definedName name="VESS">[35]Heads!$B$51:$W$53</definedName>
    <definedName name="vffffffffffffffffffff">#N/A</definedName>
    <definedName name="vfgfffffffffffffffff">#N/A</definedName>
    <definedName name="vggf">[7]!vggf</definedName>
    <definedName name="vghfgddfsdaas">#N/A</definedName>
    <definedName name="vn" hidden="1">{#N/A,#N/A,TRUE,"Лист1";#N/A,#N/A,TRUE,"Лист2";#N/A,#N/A,TRUE,"Лист3"}</definedName>
    <definedName name="vTCZW">[151]справочник!$A$1:$A$13</definedName>
    <definedName name="VV">#N/A</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cc_buildup" hidden="1">#REF!</definedName>
    <definedName name="waddddddddddddddddddd" hidden="1">{#N/A,#N/A,TRUE,"Лист1";#N/A,#N/A,TRUE,"Лист2";#N/A,#N/A,TRUE,"Лист3"}</definedName>
    <definedName name="waterway">#REF!</definedName>
    <definedName name="wdsfdsssssssssssssssssss">#N/A</definedName>
    <definedName name="we" localSheetId="7">#N/A</definedName>
    <definedName name="we">#N/A</definedName>
    <definedName name="we_4">"'рт-передача'!we"</definedName>
    <definedName name="wefwce">[46]!wefwce</definedName>
    <definedName name="wefwef">[46]!wefwef</definedName>
    <definedName name="werrytruy">#N/A</definedName>
    <definedName name="wertryt">#N/A</definedName>
    <definedName name="wesddddddddddddddddd" hidden="1">{#N/A,#N/A,TRUE,"Лист1";#N/A,#N/A,TRUE,"Лист2";#N/A,#N/A,TRUE,"Лист3"}</definedName>
    <definedName name="wetrtyruy">#N/A</definedName>
    <definedName name="WHSEMHR01">#REF!</definedName>
    <definedName name="WHSEMHRLE">#REF!</definedName>
    <definedName name="WHSEVOL01">#REF!</definedName>
    <definedName name="WHSEVOLLE">#REF!</definedName>
    <definedName name="WiP">#REF!</definedName>
    <definedName name="WIPMargin">#REF!</definedName>
    <definedName name="WIRE1">5</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qw">#REF!</definedName>
    <definedName name="wrn" hidden="1">{"glc1",#N/A,FALSE,"GLC";"glc2",#N/A,FALSE,"GLC";"glc3",#N/A,FALSE,"GLC";"glc4",#N/A,FALSE,"GLC";"glc5",#N/A,FALSE,"GLC"}</definedName>
    <definedName name="wrn.1." hidden="1">{"konoplin - Личное представление",#N/A,TRUE,"ФинПлан_1кв";"konoplin - Личное представление",#N/A,TRUE,"ФинПлан_2кв"}</definedName>
    <definedName name="wrn.10yp._.balance._.sheet." hidden="1">{"10yp balance sheet",#N/A,FALSE,"Celtel alternative 6"}</definedName>
    <definedName name="wrn.10yp._.capex." hidden="1">{"10yp capex",#N/A,FALSE,"Celtel alternative 6"}</definedName>
    <definedName name="wrn.10yp._.customers." hidden="1">{"10yp customers",#N/A,FALSE,"Celtel alternative 6"}</definedName>
    <definedName name="wrn.10yp._.graphs." hidden="1">{"10yp graphs",#N/A,FALSE,"Market Data"}</definedName>
    <definedName name="wrn.10yp._.key._.data." hidden="1">{"10yp key data",#N/A,FALSE,"Market Data"}</definedName>
    <definedName name="wrn.10yp._.profit._.and._.loss." hidden="1">{"10yp profit and loss",#N/A,FALSE,"Celtel alternative 6"}</definedName>
    <definedName name="wrn.10yp._.tariffs." hidden="1">{"10yp tariffs",#N/A,FALSE,"Celtel alternative 6"}</definedName>
    <definedName name="wrn.2." hidden="1">{"konoplin - Личное представление",#N/A,TRUE,"ФинПлан_1кв";"konoplin - Личное представление",#N/A,TRUE,"ФинПлан_2кв"}</definedName>
    <definedName name="wrn.Aging._.and._.Trend._.Analysis."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L." hidden="1">{#N/A,#N/A,FALSE,"DCF";#N/A,#N/A,FALSE,"WACC";#N/A,#N/A,FALSE,"Sales_EBIT";#N/A,#N/A,FALSE,"Capex_Depreciation";#N/A,#N/A,FALSE,"WC";#N/A,#N/A,FALSE,"Interest";#N/A,#N/A,FALSE,"Assumptions"}</definedName>
    <definedName name="wrn.All._.Financials." hidden="1">{#N/A,#N/A,TRUE,"Assumptions";#N/A,#N/A,TRUE,"Op Projection";#N/A,#N/A,TRUE,"Capital";#N/A,#N/A,TRUE,"Income";#N/A,#N/A,TRUE,"Balance";#N/A,#N/A,TRUE,"Sources&amp;Uses"}</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sicfin." hidden="1">{"assets",#N/A,FALSE,"historicBS";"liab",#N/A,FALSE,"historicBS";"is",#N/A,FALSE,"historicIS";"ratios",#N/A,FALSE,"ratios"}</definedName>
    <definedName name="wrn.basicfin.2" hidden="1">{"assets",#N/A,FALSE,"historicBS";"liab",#N/A,FALSE,"historicBS";"is",#N/A,FALSE,"historicIS";"ratios",#N/A,FALSE,"ratios"}</definedName>
    <definedName name="wrn.BPlan." hidden="1">{#N/A,#N/A,FALSE,"F_Plan";#N/A,#N/A,FALSE,"Parameter"}</definedName>
    <definedName name="wrn.budget._.balance._.sheet." hidden="1">{"bugdet992000 balance sheet",#N/A,FALSE,"Celtel alternative 6"}</definedName>
    <definedName name="wrn.budget._.capex." hidden="1">{"budget992000 capex",#N/A,FALSE,"Celtel alternative 6"}</definedName>
    <definedName name="wrn.budget._.customers." hidden="1">{"budget992000_customers",#N/A,FALSE,"Celtel alternative 6"}</definedName>
    <definedName name="wrn.budget._.profit._.and._.loss." hidden="1">{"budget992000 profit and loss",#N/A,FALSE,"Celtel alternative 6"}</definedName>
    <definedName name="wrn.budget._.tariffs._.and._.usage." hidden="1">{"budget992000 tariff and usage",#N/A,FALSE,"Celtel alternative 6"}</definedName>
    <definedName name="wrn.Cash._.Plan." hidden="1">{"cash plan",#N/A,FALSE,"fccashflow"}</definedName>
    <definedName name="wrn.Cover." hidden="1">{"coverall",#N/A,FALSE,"Definitions";"cover1",#N/A,FALSE,"Definitions";"cover2",#N/A,FALSE,"Definitions";"cover3",#N/A,FALSE,"Definitions";"cover4",#N/A,FALSE,"Definitions";"cover5",#N/A,FALSE,"Definitions";"blank",#N/A,FALSE,"Definitions"}</definedName>
    <definedName name="wrn.dcf." hidden="1">{"mgmt forecast",#N/A,FALSE,"Mgmt Forecast";"dcf table",#N/A,FALSE,"Mgmt Forecast";"sensitivity",#N/A,FALSE,"Mgmt Forecast";"table inputs",#N/A,FALSE,"Mgmt Forecast";"calculations",#N/A,FALSE,"Mgmt Forecast"}</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glc." hidden="1">{"glcbs",#N/A,FALSE,"GLCBS";"glccsbs",#N/A,FALSE,"GLCCSBS";"glcis",#N/A,FALSE,"GLCIS";"glccsis",#N/A,FALSE,"GLCCSIS";"glcrat1",#N/A,FALSE,"GLC-ratios1"}</definedName>
    <definedName name="wrn.glcpromonte." hidden="1">{"glc1",#N/A,FALSE,"GLC";"glc2",#N/A,FALSE,"GLC";"glc3",#N/A,FALSE,"GLC";"glc4",#N/A,FALSE,"GLC";"glc5",#N/A,FALSE,"GLC"}</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lbscf." hidden="1">{"p_l",#N/A,FALSE,"Summary Accounts"}</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hidden="1">{"sum of the parts",#N/A,FALSE,"Sum-of-the-Parts";"LBO analysis",#N/A,FALSE,"LBO P&amp;L";"p&amp;L",#N/A,FALSE,"LBO P&amp;L";"cash flow",#N/A,FALSE,"CF";"cap struct",#N/A,FALSE,"LBO P&amp;L";"equity return",#N/A,FALSE,"return"}</definedName>
    <definedName name="wrn.Print._.All._.Exhibits." hidden="1">{"Inc Stmt Dollar",#N/A,FALSE,"IS";"Inc Stmt CS",#N/A,FALSE,"IS";"BS Dollar",#N/A,FALSE,"BS";"BS CS",#N/A,FALSE,"BS";"CF Dollar",#N/A,FALSE,"CF";"Ratio No.1",#N/A,FALSE,"Ratio";"Ratio No.2",#N/A,FALSE,"Ratio"}</definedName>
    <definedName name="wrn.Print._.BS._.Exhibits." hidden="1">{"BS Dollar",#N/A,FALSE,"BS";"BS CS",#N/A,FALSE,"BS"}</definedName>
    <definedName name="wrn.Print._.CF._.Exhibit." hidden="1">{"CF Dollar",#N/A,FALSE,"CF"}</definedName>
    <definedName name="wrn.Print._.IS._.Exhibits." hidden="1">{"Inc Stmt Dollar",#N/A,FALSE,"IS";"Inc Stmt CS",#N/A,FALSE,"IS"}</definedName>
    <definedName name="wrn.Print._.Ratio._.Exhibits." hidden="1">{"Ratio No.1",#N/A,FALSE,"Ratio";"Ratio No.2",#N/A,FALSE,"Ratio"}</definedName>
    <definedName name="wrn.Print_All." hidden="1">{"Summary",#N/A,FALSE,"Valuation Summary";"Financial Statements",#N/A,FALSE,"Results";"FCF",#N/A,FALSE,"Results"}</definedName>
    <definedName name="wrn.Print_All_S2" hidden="1">{"Summary",#N/A,FALSE,"Valuation Summary";"Financial Statements",#N/A,FALSE,"Results";"FCF",#N/A,FALSE,"Results"}</definedName>
    <definedName name="wrn.Print_FCF." hidden="1">{"FCF",#N/A,FALSE,"Results"}</definedName>
    <definedName name="wrn.Print_FCF_S2" hidden="1">{"FCF",#N/A,FALSE,"Results"}</definedName>
    <definedName name="wrn.Print_Financials." hidden="1">{"Financial Statements",#N/A,FALSE,"Results"}</definedName>
    <definedName name="wrn.Print_Financials_S2" hidden="1">{"Financial Statements",#N/A,FALSE,"Results"}</definedName>
    <definedName name="wrn.Print_Summary." hidden="1">{"Summary",#N/A,FALSE,"Valuation Summary"}</definedName>
    <definedName name="wrn.Print_Summary_S2" hidden="1">{"Summary",#N/A,FALSE,"Valuation Summary"}</definedName>
    <definedName name="wrn.ratios." hidden="1">{"ratios",#N/A,FALSE,"Summary Accounts"}</definedName>
    <definedName name="wrn.sensitivity." hidden="1">{"sensitivity",#N/A,FALSE,"Sensitivity"}</definedName>
    <definedName name="wrn.test." hidden="1">{"Valuation_Common",#N/A,FALSE,"Valuation"}</definedName>
    <definedName name="wrn.Umsatz." hidden="1">{#N/A,#N/A,FALSE,"Umsatz";#N/A,#N/A,FALSE,"Base V.02";#N/A,#N/A,FALSE,"Charts"}</definedName>
    <definedName name="wrn.UTL._.Position." hidden="1">{"UTL effect",#N/A,FALSE,"Sensitivity"}</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Виробництво._.11._.міс." hidden="1">{#N/A,#N/A,TRUE,"попередні"}</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Потери." hidden="1">{#N/A,#N/A,TRUE,"ИсхМстржд";#N/A,#N/A,TRUE,"Исх-Центр";#N/A,#N/A,TRUE,"Исх-2рт ";#N/A,#N/A,TRUE,"Исх-2рт ";#N/A,#N/A,TRUE,"Исх-3рт";#N/A,#N/A,TRUE,"Вар1";#N/A,#N/A,TRUE,"Вар2";#N/A,#N/A,TRUE,"Вар2-блоки";#N/A,#N/A,TRUE,"В3-Центр";#N/A,#N/A,TRUE,"В3-2рт";#N/A,#N/A,TRUE,"В3-3рт"}</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7" hidden="1">{#N/A,#N/A,TRUE,"Лист1";#N/A,#N/A,TRUE,"Лист2";#N/A,#N/A,TRUE,"Лист3"}</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s" hidden="1">{#N/A,#N/A,FALSE,"Aging Summary";#N/A,#N/A,FALSE,"Ratio Analysis";#N/A,#N/A,FALSE,"Test 120 Day Accts";#N/A,#N/A,FALSE,"Tickmarks"}</definedName>
    <definedName name="WT">#N/A</definedName>
    <definedName name="wtre" hidden="1">{#N/A,#N/A,FALSE,"Aging Summary";#N/A,#N/A,FALSE,"Ratio Analysis";#N/A,#N/A,FALSE,"Test 120 Day Accts";#N/A,#N/A,FALSE,"Tickmarks"}</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erty" hidden="1">#REF!,#REF!,#REF!,#REF!,#REF!,#REF!</definedName>
    <definedName name="wwwwwwwwww">#N/A</definedName>
    <definedName name="wwwwwwwwwww">#N/A</definedName>
    <definedName name="wwwwwwwwwwww">#N/A</definedName>
    <definedName name="wwwwwwwwwwwww">[0]!wwwwwwwwwwwww</definedName>
    <definedName name="X">#REF!</definedName>
    <definedName name="XAT_Sum_Legend__1_35946">[152]TB!$D$95,[152]TB!$B$95</definedName>
    <definedName name="XAT_Sum_Legend__1_35978">[152]IS_With_Intl!$W$44,[152]IS_With_Intl!$W$5</definedName>
    <definedName name="XAT_Sum_Legend__2_35949">[152]TB!$D$96,[152]TB!$B$96</definedName>
    <definedName name="XAT_Sum_Legend__2_35982">[152]IS_With_Intl!$W$52,[152]IS_With_Intl!$V$52</definedName>
    <definedName name="XAT_Sum_Legend__3_35952">[152]TB!$D$97,[152]TB!$B$97</definedName>
    <definedName name="XAT_Sum_Legend__3_35997">[152]IS_With_Intl!#REF!,[152]IS_With_Intl!$AA$40</definedName>
    <definedName name="XAT_Sum_Legend__4_35962">[152]TB!$D$98,[152]TB!$B$98</definedName>
    <definedName name="xcbvbnbm">#N/A</definedName>
    <definedName name="xcfdfdfffffffffffff">#N/A</definedName>
    <definedName name="xczn">[7]!xczn</definedName>
    <definedName name="xdsfds">#N/A</definedName>
    <definedName name="xfh">[7]!xfh</definedName>
    <definedName name="XLRPARAMS_CENTRE" hidden="1">"не задано"</definedName>
    <definedName name="XLRPARAMS_CONNECTION" hidden="1">"не задано"</definedName>
    <definedName name="XLRPARAMS_CONTRAGENT" hidden="1">"не задано"</definedName>
    <definedName name="XLRPARAMS_DATE" hidden="1">" 29.08.2013"</definedName>
    <definedName name="XLRPARAMS_DISTR" hidden="1">"КЭС Сухобузимский РЭС"</definedName>
    <definedName name="XLRPARAMS_DISTRICT" hidden="1">"БЭС Кабанский"</definedName>
    <definedName name="XLRPARAMS_DISTRICTNAME" hidden="1">"ЮЭС Прокопьевский РЭС"</definedName>
    <definedName name="XLRPARAMS_Kat" hidden="1">[153]XLR_NoRangeSheet!$AH$6</definedName>
    <definedName name="XLRPARAMS_NAME" hidden="1">"Обходной листок по дог. 8946 barкод"</definedName>
    <definedName name="XLRPARAMS_PARAMSTR" hidden="1">", по подразделению БЭС Кабанский,  за период с 01.01.2013 по 31.01.2013"</definedName>
    <definedName name="XLRPARAMS_PERIOD" hidden="1">"за февраль 2013"</definedName>
    <definedName name="XLRPARAMS_PERIOD1STR" hidden="1">41456</definedName>
    <definedName name="XLRPARAMS_PERIOD2STR" hidden="1">41456</definedName>
    <definedName name="XLRPARAMS_PERIODSTR" hidden="1">"за март 2013"</definedName>
    <definedName name="XLRPARAMS_PROGRAMID" hidden="1">"физические лица"</definedName>
    <definedName name="XLRPARAMS_PS" hidden="1">"Нерчинск 110/35/10/6кВ"</definedName>
    <definedName name="XLRPARAMS_REPORT2553" hidden="1">"учитывая точки поставки, по диапазону напряжения"</definedName>
    <definedName name="XLRPARAMS_REPORTDATE" hidden="1">" 10.04.2013"</definedName>
    <definedName name="XLRPARAMS_RES" hidden="1">"Восточные электрические сети/ Нерчинский РЭС"</definedName>
    <definedName name="XLRPARAMS_RSK" hidden="1">"Читаэнерго"</definedName>
    <definedName name="XLRPARAMS_STREET" hidden="1">"не задано"</definedName>
    <definedName name="XLRPARAMS_WITHPHYS" hidden="1">"False"</definedName>
    <definedName name="xoz_r">#REF!</definedName>
    <definedName name="xsds" hidden="1">{"Summary",#N/A,FALSE,"Valuation Summary";"Financial Statements",#N/A,FALSE,"Results";"FCF",#N/A,FALSE,"Results"}</definedName>
    <definedName name="xvcbvcbn">#N/A</definedName>
    <definedName name="xvccvcbn">#N/A</definedName>
    <definedName name="xvdsvf">[0]!xvdsvf</definedName>
    <definedName name="xwxc">[0]!xwxc</definedName>
    <definedName name="xx">#REF!</definedName>
    <definedName name="xxxxx">#N/A</definedName>
    <definedName name="xxxxxx" hidden="1">{"10yp graphs",#N/A,FALSE,"Market Data"}</definedName>
    <definedName name="xxxxxxxxxxxxxxxx">#N/A</definedName>
    <definedName name="xzxsassssssssssssssss">#N/A</definedName>
    <definedName name="y">#N/A</definedName>
    <definedName name="Yana">#N/A</definedName>
    <definedName name="year">[83]Справочники!$J$1:$J$15</definedName>
    <definedName name="YEAR_4">"#REF!"</definedName>
    <definedName name="year_list">[154]TEHSHEET!$B$2:$B$7</definedName>
    <definedName name="year_list_2013">[155]TEHSHEET!$F$4:$H$4</definedName>
    <definedName name="year_list_2014">#REF!</definedName>
    <definedName name="year_list_2015">#REF!</definedName>
    <definedName name="year_list_2016">#REF!</definedName>
    <definedName name="Years">INDIRECT("Списки!$Q$3:$Q$"&amp;ROW([47]Списки!$Q$19)-1)</definedName>
    <definedName name="YearStart1">#REF!</definedName>
    <definedName name="YearStart2">#REF!</definedName>
    <definedName name="YearStart3">#REF!</definedName>
    <definedName name="YearStart4">#REF!</definedName>
    <definedName name="YearStart5">#REF!</definedName>
    <definedName name="YearStart6">#REF!</definedName>
    <definedName name="YearStart7">#REF!</definedName>
    <definedName name="yfgdfdfffffffffffff" hidden="1">{#N/A,#N/A,TRUE,"Лист1";#N/A,#N/A,TRUE,"Лист2";#N/A,#N/A,TRUE,"Лист3"}</definedName>
    <definedName name="yggfgffffffffff">#N/A</definedName>
    <definedName name="yghk">[7]!yghk</definedName>
    <definedName name="ygthf">#N/A</definedName>
    <definedName name="yhiuyhiuyhi">#N/A</definedName>
    <definedName name="yi">[7]!yi</definedName>
    <definedName name="yiujhuuuuuuuuuuuuuuuuu">#N/A</definedName>
    <definedName name="yiuyiub">#N/A</definedName>
    <definedName name="YN">#REF!</definedName>
    <definedName name="yt">[0]!yt</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[7]!yu</definedName>
    <definedName name="yuk">[7]!yuk</definedName>
    <definedName name="yukyukyukuyk">[0]!yukyukyukuyk</definedName>
    <definedName name="yuo">#N/A</definedName>
    <definedName name="yutghhhhhhhhhhhhhhhhhh">#N/A</definedName>
    <definedName name="yutyttry">#N/A</definedName>
    <definedName name="yuuuuuuu" hidden="1">{"ratios",#N/A,FALSE,"Summary Accounts"}</definedName>
    <definedName name="yuuyjhg">#N/A</definedName>
    <definedName name="yuyuy">#N/A</definedName>
    <definedName name="yy">#N/A</definedName>
    <definedName name="yyu">#N/A</definedName>
    <definedName name="yyy">#N/A</definedName>
    <definedName name="yyyjjjj" hidden="1">{#N/A,#N/A,FALSE,"Себестоимсть-97"}</definedName>
    <definedName name="yyyuuppmm">#REF!</definedName>
    <definedName name="yyyyyy" hidden="1">{"p_l",#N/A,FALSE,"Summary Accounts"}</definedName>
    <definedName name="z">#REF!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#N/A</definedName>
    <definedName name="zdnm">[7]!zdnm</definedName>
    <definedName name="ZERO">#REF!</definedName>
    <definedName name="zip">#N/A</definedName>
    <definedName name="zw">#N/A</definedName>
    <definedName name="ZYX">#REF!</definedName>
    <definedName name="zz">[156]Pile径1m･27!#REF!</definedName>
    <definedName name="zzz" hidden="1">{"FCF",#N/A,FALSE,"Results"}</definedName>
    <definedName name="zzzxxxcccvvv555vv">#REF!</definedName>
    <definedName name="zzzz">#N/A</definedName>
    <definedName name="zzzz5555zzzz">#REF!</definedName>
    <definedName name="zzzzzzzzzzzzzzzzz">#N/A</definedName>
    <definedName name="zzzzzzzzzzzzzzzzzzzzz">#REF!,#REF!,#REF!,#REF!,#REF!,#REF!</definedName>
    <definedName name="zzzzzzzzzzzzzzzzzzzzzzz">#N/A</definedName>
    <definedName name="а">#REF!</definedName>
    <definedName name="А1" localSheetId="7">#REF!</definedName>
    <definedName name="а1">#REF!</definedName>
    <definedName name="А21">'[157]35'!#REF!</definedName>
    <definedName name="А27">#N/A</definedName>
    <definedName name="А27_34">"$#ССЫЛ!.$B$27"</definedName>
    <definedName name="А4">#REF!</definedName>
    <definedName name="А77">[158]Рейтинг!$A$14</definedName>
    <definedName name="А8" localSheetId="7">#REF!</definedName>
    <definedName name="А8">#REF!</definedName>
    <definedName name="аа">#N/A</definedName>
    <definedName name="аа_4">"'рт-передача'!аа"</definedName>
    <definedName name="ааа" hidden="1">{#N/A,#N/A,TRUE,"Лист1";#N/A,#N/A,TRUE,"Лист2";#N/A,#N/A,TRUE,"Лист3"}</definedName>
    <definedName name="аааа">[52]I!$C$2</definedName>
    <definedName name="ааааа">#N/A</definedName>
    <definedName name="АААААААА">#N/A</definedName>
    <definedName name="АААААААА_4">"'рт-передача'!аааааааа"</definedName>
    <definedName name="ааагнннаш">#N/A</definedName>
    <definedName name="ааппп" hidden="1">{"Valuation_Common",#N/A,FALSE,"Valuation"}</definedName>
    <definedName name="абон.пл">#N/A</definedName>
    <definedName name="ав">#N/A</definedName>
    <definedName name="ав_4">"'рт-передача'!ав"</definedName>
    <definedName name="ававпаврпв">#N/A</definedName>
    <definedName name="Авансы_выд">#REF!</definedName>
    <definedName name="Авансы_получ">#REF!</definedName>
    <definedName name="авауеу">#N/A</definedName>
    <definedName name="авг" localSheetId="7">#REF!</definedName>
    <definedName name="авг">#REF!</definedName>
    <definedName name="авг2" localSheetId="7">#REF!</definedName>
    <definedName name="авг2">#REF!</definedName>
    <definedName name="авепо" hidden="1">{"Valuation_Common",#N/A,FALSE,"Valuation"}</definedName>
    <definedName name="авт">#N/A</definedName>
    <definedName name="_xlnm.Auto_Open">#REF!</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дрес_индик">[159]Содержание!$C$37</definedName>
    <definedName name="аи">'[160]ИТ-бюджет'!$L$5:$L$99</definedName>
    <definedName name="аичавыукфцу">#N/A</definedName>
    <definedName name="ал">#REF!</definedName>
    <definedName name="АМ">[0]!АМ</definedName>
    <definedName name="АМВА">[0]!АМВА</definedName>
    <definedName name="аморт">#REF!</definedName>
    <definedName name="Амортизация">#REF!</definedName>
    <definedName name="АмортизацияНМА">#REF!</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_отклонений">#REF!</definedName>
    <definedName name="анализ2">#REF!</definedName>
    <definedName name="анблоки_вн">#REF!</definedName>
    <definedName name="анблоки_ВСЕГО">#REF!</definedName>
    <definedName name="анблоки_РА">#REF!</definedName>
    <definedName name="АнМ">'[161]Гр5(о)'!#REF!</definedName>
    <definedName name="АО_Ремонт">'[162]4'!#REF!</definedName>
    <definedName name="АО_экспл">'[162]4'!#REF!</definedName>
    <definedName name="АОЛАЛЛ">[0]!АОЛАЛЛ</definedName>
    <definedName name="аотр">'[163]ИТ-бюджет'!$L$5:$L$99</definedName>
    <definedName name="ап">#N/A</definedName>
    <definedName name="ап_4">"'рт-передача'!ап"</definedName>
    <definedName name="апапарп">#N/A</definedName>
    <definedName name="апиав">#N/A</definedName>
    <definedName name="апир">'[164]ИТ-бюджет'!$L$5:$L$99</definedName>
    <definedName name="апор">[165]Справочники!$J$18:$J$22</definedName>
    <definedName name="аппрр" hidden="1">{"Valuation_Common",#N/A,FALSE,"Valuation"}</definedName>
    <definedName name="аппячфы">#N/A</definedName>
    <definedName name="апр" localSheetId="7">#REF!</definedName>
    <definedName name="апр">#REF!</definedName>
    <definedName name="апр2" localSheetId="7">#REF!</definedName>
    <definedName name="апр2">#REF!</definedName>
    <definedName name="апрель">#N/A</definedName>
    <definedName name="аптпат">[0]!аптпат</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[0]!АРВЕР</definedName>
    <definedName name="Арендая_плата">#REF!</definedName>
    <definedName name="Арт">#N/A</definedName>
    <definedName name="Архэнерго">#REF!</definedName>
    <definedName name="асссм">#REF!</definedName>
    <definedName name="атапчь">#N/A</definedName>
    <definedName name="АТП" localSheetId="7">#REF!</definedName>
    <definedName name="АТП">#REF!</definedName>
    <definedName name="АТЭС">#REF!</definedName>
    <definedName name="ау">'[166]ИТ-бюджет'!$L$5:$L$99</definedName>
    <definedName name="аш">#N/A</definedName>
    <definedName name="аэ">#REF!</definedName>
    <definedName name="аяыпамыпмипи">#N/A</definedName>
    <definedName name="аяыпамыпмипи_4">"'рт-передача'!аяыпамыпмипи"</definedName>
    <definedName name="б">#N/A</definedName>
    <definedName name="баз">[167]См.1!$AN$67</definedName>
    <definedName name="база" localSheetId="7">[168]SHPZ!$A$1:$BC$4313</definedName>
    <definedName name="база">[169]SHPZ!$A$1:$BC$4313</definedName>
    <definedName name="база_2">#REF!</definedName>
    <definedName name="база_4">'[167]4НКУ'!$AH$30</definedName>
    <definedName name="_xlnm.Database" localSheetId="7">#REF!</definedName>
    <definedName name="_xlnm.Database">#REF!</definedName>
    <definedName name="база1">#REF!</definedName>
    <definedName name="база2">#REF!</definedName>
    <definedName name="база3">#REF!</definedName>
    <definedName name="Базовые" localSheetId="7">'[170]Производство электроэнергии'!$A$95</definedName>
    <definedName name="Базовые">'[171]Производство электроэнергии'!$A$95</definedName>
    <definedName name="базовый_год">#REF!</definedName>
    <definedName name="БазовыйПериод" localSheetId="7">[94]Заголовок!$B$15</definedName>
    <definedName name="БазовыйПериод">[172]Заголовок!$B$15</definedName>
    <definedName name="баир">#REF!</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[173]Баланс!$D$60</definedName>
    <definedName name="балансовая">#REF!</definedName>
    <definedName name="бб">#N/A</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1_1">#REF!</definedName>
    <definedName name="БД_2_11">#REF!</definedName>
    <definedName name="БД_2_13">#REF!</definedName>
    <definedName name="БД_2_15">#REF!</definedName>
    <definedName name="БД_2_2">#REF!</definedName>
    <definedName name="БД_2_3">'[174]БД 2.3'!#REF!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ДДР">#N/A</definedName>
    <definedName name="БДДС_">#REF!</definedName>
    <definedName name="БДДС_2012">#REF!</definedName>
    <definedName name="БДДС_ИД_Вып">#REF!</definedName>
    <definedName name="БДДС_ИД_Выпл">#REF!</definedName>
    <definedName name="БДДС_ИД_Пост">#REF!</definedName>
    <definedName name="БДДС_ОД_Вып">#REF!</definedName>
    <definedName name="БДДС_ОД_Выпл">#REF!</definedName>
    <definedName name="БДДС_ОД_Пост">#REF!</definedName>
    <definedName name="БДДС_ФД_Выпл">#REF!</definedName>
    <definedName name="БДДС_ФД_Пост">#REF!</definedName>
    <definedName name="БДР_5">#N/A</definedName>
    <definedName name="БДР_ПроцДох">#REF!</definedName>
    <definedName name="БДР_ПроцРасх">#REF!</definedName>
    <definedName name="БДР_ПрочиеДох">#REF!</definedName>
    <definedName name="БДР_ПрочиеРасх">#REF!</definedName>
    <definedName name="БИ_1_1">#REF!</definedName>
    <definedName name="БИ_1_10">#REF!</definedName>
    <definedName name="БИ_1_2">#REF!</definedName>
    <definedName name="БИ_2_11_П">'[175]БИ-2-18-П'!$B$8</definedName>
    <definedName name="БИ_2_14">'[175]БИ-2-19-П'!$B$8</definedName>
    <definedName name="БИ_2_3">#REF!</definedName>
    <definedName name="БИ_2_4">#REF!</definedName>
    <definedName name="БИ_2_5">'[175]БИ-2-7-П'!$B$8</definedName>
    <definedName name="БИ_2_6">'[175]БИ-2-9-П'!$B$8</definedName>
    <definedName name="БИ_2_7">#REF!</definedName>
    <definedName name="БИ_2_8">'[175]БИ-2-14-П'!$B$8</definedName>
    <definedName name="БИ_2_9">'[175]БИ-2-16-П'!$B$8</definedName>
    <definedName name="борт" hidden="1">{#N/A,#N/A,TRUE,"ИсхМстржд";#N/A,#N/A,TRUE,"Исх-Центр";#N/A,#N/A,TRUE,"Исх-2рт ";#N/A,#N/A,TRUE,"Исх-2рт ";#N/A,#N/A,TRUE,"Исх-3рт";#N/A,#N/A,TRUE,"Вар1";#N/A,#N/A,TRUE,"Вар2";#N/A,#N/A,TRUE,"Вар2-блоки";#N/A,#N/A,TRUE,"В3-Центр";#N/A,#N/A,TRUE,"В3-2рт";#N/A,#N/A,TRUE,"В3-3рт"}</definedName>
    <definedName name="борт2" hidden="1">{#N/A,#N/A,TRUE,"ИсхМстржд";#N/A,#N/A,TRUE,"Исх-Центр";#N/A,#N/A,TRUE,"Исх-2рт ";#N/A,#N/A,TRUE,"Исх-2рт ";#N/A,#N/A,TRUE,"Исх-3рт";#N/A,#N/A,TRUE,"Вар1";#N/A,#N/A,TRUE,"Вар2";#N/A,#N/A,TRUE,"Вар2-блоки";#N/A,#N/A,TRUE,"В3-Центр";#N/A,#N/A,TRUE,"В3-2рт";#N/A,#N/A,TRUE,"В3-3рт"}</definedName>
    <definedName name="БП">#REF!</definedName>
    <definedName name="БПтехприсоед">[80]TEHSHEET!$K$2:$K$3</definedName>
    <definedName name="БПТПП">[165]Справочники!$B$1:$B$15</definedName>
    <definedName name="бр" hidden="1">'[176]на 1 тут'!#REF!</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 localSheetId="7">[169]Справочники!$A$4:$A$6</definedName>
    <definedName name="БС">[177]Справочники!$A$4:$A$6</definedName>
    <definedName name="БЩ">[0]!БЩ</definedName>
    <definedName name="бюд">'[178]Т-18-Инвестиции'!#REF!</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'[179]Закупки центр'!$B$9</definedName>
    <definedName name="Бюджет_закупок_сводный">#REF!</definedName>
    <definedName name="Бюджет_коммерч_расходов">#REF!</definedName>
    <definedName name="Бюджет_кредит_займ_МРСК">'[180]БФ-1-8-П'!$B$6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'[180]БФ-2-6-П'!$B$6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#REF!</definedName>
    <definedName name="Бюджет_Расчетов_по_ФВ_АУ_МРСК">'[181]БФ-2-13-П'!#REF!</definedName>
    <definedName name="Бюджет_расчетов_по_ФВ_РСК">'[182]БФ-2-13-П'!$B$6</definedName>
    <definedName name="Бюджет_РБП_РСК">#REF!</definedName>
    <definedName name="Бюджет_усл_подрядчиков_ТОиР_РСК">#REF!</definedName>
    <definedName name="Бюджет_ФВ_МРСК">'[180]БФ-1-10-П'!$B$6</definedName>
    <definedName name="Бюджет_ФОТ_ТОиР_РСК">#REF!</definedName>
    <definedName name="Бюджетные_электроэнергии" localSheetId="7">'[170]Производство электроэнергии'!$A$111</definedName>
    <definedName name="Бюджетные_электроэнергии">'[171]Производство электроэнергии'!$A$111</definedName>
    <definedName name="в">#N/A</definedName>
    <definedName name="в_4">"'рт-передача'!в"</definedName>
    <definedName name="В1">#REF!</definedName>
    <definedName name="в23ё" localSheetId="10">'1.24'!в23ё</definedName>
    <definedName name="в23ё" localSheetId="9">'1.5'!в23ё</definedName>
    <definedName name="в23ё" localSheetId="7">#N/A</definedName>
    <definedName name="в23ё">'1.24'!в23ё</definedName>
    <definedName name="в23ё_4">"'рт-передача'!в23ё"</definedName>
    <definedName name="в23е1" localSheetId="9">'1.5'!в23е1</definedName>
    <definedName name="в23е1">#N/A</definedName>
    <definedName name="в23ё1">#N/A</definedName>
    <definedName name="В779">#REF!</definedName>
    <definedName name="ва">#N/A</definedName>
    <definedName name="валоы">[7]!валоы</definedName>
    <definedName name="вамвапм">'[183]ИТ-бюджет'!$L$5:$L$98</definedName>
    <definedName name="ваорлап" hidden="1">{#N/A,#N/A,TRUE,"Лист1";#N/A,#N/A,TRUE,"Лист2";#N/A,#N/A,TRUE,"Лист3"}</definedName>
    <definedName name="вап" localSheetId="7">#REF!</definedName>
    <definedName name="вап">#N/A</definedName>
    <definedName name="вап_4">"'рт-передача'!вап"</definedName>
    <definedName name="вапа" hidden="1">#REF!</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7">#N/A</definedName>
    <definedName name="Вар.их">#N/A</definedName>
    <definedName name="Вар.их_4">"'рт-передача'!вар.их"</definedName>
    <definedName name="Вар.КАЛМЭ" localSheetId="7">#N/A</definedName>
    <definedName name="Вар.КАЛМЭ">#N/A</definedName>
    <definedName name="Вар.КАЛМЭ_4">"'рт-передача'!вар.калмэ"</definedName>
    <definedName name="Вар2">'[61]14б ДПН отчет'!#REF!</definedName>
    <definedName name="ВАРЕР">[0]!ВАРЕР</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 localSheetId="10">'1.24'!вв</definedName>
    <definedName name="вв" localSheetId="9">'1.5'!вв</definedName>
    <definedName name="вв" localSheetId="7">#N/A</definedName>
    <definedName name="вв">'1.24'!вв</definedName>
    <definedName name="вв_4">"'рт-передача'!вв"</definedName>
    <definedName name="вв1" localSheetId="9">'1.5'!вв1</definedName>
    <definedName name="вв1">#N/A</definedName>
    <definedName name="вв110">'[184]ПС рек'!#REF!</definedName>
    <definedName name="вв20">'[184]ПС рек'!#REF!</definedName>
    <definedName name="вв220">'[184]ПС рек'!#REF!</definedName>
    <definedName name="вв330">'[184]ПС рек'!#REF!</definedName>
    <definedName name="вв35">'[184]ПС рек'!#REF!</definedName>
    <definedName name="вв500">'[184]ПС рек'!#REF!</definedName>
    <definedName name="вв750">'[184]ПС рек'!#REF!</definedName>
    <definedName name="ввв">#REF!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одыИАМЭС">'[178]Т-18-Инвестиции'!#REF!</definedName>
    <definedName name="ВводыИТСиКИСУ">'[178]Т-18-Инвестиции'!#REF!</definedName>
    <definedName name="ВводыНИОКР">'[178]Т-18-Инвестиции'!#REF!</definedName>
    <definedName name="ВводыНС">'[178]Т-18-Инвестиции'!#REF!</definedName>
    <definedName name="ВводыПИР">'[178]Т-18-Инвестиции'!#REF!</definedName>
    <definedName name="ВводыПОЗ">'[178]Т-18-Инвестиции'!#REF!</definedName>
    <definedName name="ВводыРеновация">'[178]Т-18-Инвестиции'!#REF!</definedName>
    <definedName name="ВводыТПиР">'[178]Т-18-Инвестиции'!#REF!</definedName>
    <definedName name="ВводыЧР">'[178]Т-18-Инвестиции'!#REF!</definedName>
    <definedName name="веоонеше">#N/A</definedName>
    <definedName name="Версии">#REF!</definedName>
    <definedName name="Вид_Бизнеса">[185]t_настройки!#REF!</definedName>
    <definedName name="Вид_деят">#REF!</definedName>
    <definedName name="Вид_мероприятия">#REF!</definedName>
    <definedName name="вид_работ_ПВР">[186]ПВР_9!$AT$2:$AT$5745</definedName>
    <definedName name="Вид_резерв">#REF!</definedName>
    <definedName name="Видтарифпонаселению">[187]Const!$Q$35</definedName>
    <definedName name="Виды_деятельности">#REF!</definedName>
    <definedName name="витт" localSheetId="7" hidden="1">{#N/A,#N/A,TRUE,"Лист1";#N/A,#N/A,TRUE,"Лист2";#N/A,#N/A,TRUE,"Лист3"}</definedName>
    <definedName name="витт" hidden="1">{#N/A,#N/A,TRUE,"Лист1";#N/A,#N/A,TRUE,"Лист2";#N/A,#N/A,TRUE,"Лист3"}</definedName>
    <definedName name="вка">#N/A</definedName>
    <definedName name="вла" hidden="1">{#N/A,#N/A,FALSE,"Aging Summary";#N/A,#N/A,FALSE,"Ratio Analysis";#N/A,#N/A,FALSE,"Test 120 Day Accts";#N/A,#N/A,FALSE,"Tickmarks"}</definedName>
    <definedName name="ВЛТРАССА">'[184]ЛЭП нов'!#REF!</definedName>
    <definedName name="вм">#N/A</definedName>
    <definedName name="вм_4">"'рт-передача'!вм"</definedName>
    <definedName name="вмивртвр">#N/A</definedName>
    <definedName name="вмивртвр_4">"'рт-передача'!вмивртвр"</definedName>
    <definedName name="вн20">'[184]ПС рек'!#REF!</definedName>
    <definedName name="Возврат">[188]!Возврат</definedName>
    <definedName name="Возврат___0">NA()</definedName>
    <definedName name="Возврат1">[188]!Возврат</definedName>
    <definedName name="Вологдаэнерго">#REF!</definedName>
    <definedName name="восемь" localSheetId="7">#REF!</definedName>
    <definedName name="восемь">#REF!</definedName>
    <definedName name="вп">'[183]ИТ-бюджет'!$L$5:$L$98</definedName>
    <definedName name="впаавп">#REF!</definedName>
    <definedName name="впававапв">#N/A</definedName>
    <definedName name="впавпапаарп">#N/A</definedName>
    <definedName name="впарп">'[189]ИТ-бюджет'!$L$5:$L$99</definedName>
    <definedName name="впвноноао">#REF!</definedName>
    <definedName name="вралгн">#N/A</definedName>
    <definedName name="вртт">#N/A</definedName>
    <definedName name="вртт_4">"'рт-передача'!вртт"</definedName>
    <definedName name="вс" localSheetId="7">[190]расшифровка!#REF!</definedName>
    <definedName name="вс">[191]расшифровка!#REF!</definedName>
    <definedName name="всего">'[184]ПС рек'!#REF!</definedName>
    <definedName name="ВсегоУЕ">'[192]Пер-Вл'!#REF!</definedName>
    <definedName name="вск_вн">#REF!</definedName>
    <definedName name="вск_ВСЕГО">#REF!</definedName>
    <definedName name="ВТОП">#REF!</definedName>
    <definedName name="ВТОП_4">"#REF!"</definedName>
    <definedName name="второй" localSheetId="7">#REF!</definedName>
    <definedName name="второй">#REF!</definedName>
    <definedName name="вуавпаорпл">#N/A</definedName>
    <definedName name="вуквпапрпорлд">#N/A</definedName>
    <definedName name="вукке">#N/A</definedName>
    <definedName name="вуув" localSheetId="7" hidden="1">{#N/A,#N/A,TRUE,"Лист1";#N/A,#N/A,TRUE,"Лист2";#N/A,#N/A,TRUE,"Лист3"}</definedName>
    <definedName name="вуув" hidden="1">{#N/A,#N/A,TRUE,"Лист1";#N/A,#N/A,TRUE,"Лист2";#N/A,#N/A,TRUE,"Лист3"}</definedName>
    <definedName name="вшщз">#N/A</definedName>
    <definedName name="выап" hidden="1">#REF!</definedName>
    <definedName name="выв">#REF!</definedName>
    <definedName name="Вып_н_2003">'[193]Текущие цены'!#REF!</definedName>
    <definedName name="вып_н_2004">'[193]Текущие цены'!#REF!</definedName>
    <definedName name="Вып_ОФ_с_пц">[145]рабочий!$Y$202:$AP$224</definedName>
    <definedName name="Вып_оф_с_цпг">'[193]Текущие цены'!#REF!</definedName>
    <definedName name="Вып_с_новых_ОФ">[145]рабочий!$Y$277:$AP$299</definedName>
    <definedName name="ВЫР">'[194]Баланс по ТЭЦ-1'!$J$6</definedName>
    <definedName name="выручка">#N/A</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hidden="1">{#N/A,#N/A,TRUE,"Лист1";#N/A,#N/A,TRUE,"Лист2";#N/A,#N/A,TRUE,"Лист3"}</definedName>
    <definedName name="вяр">#N/A</definedName>
    <definedName name="г">#N/A</definedName>
    <definedName name="газ_кокс">#REF!</definedName>
    <definedName name="Газстройдет">[188]!Возврат</definedName>
    <definedName name="галя">[0]!галя</definedName>
    <definedName name="гг">#N/A</definedName>
    <definedName name="ггг">#N/A</definedName>
    <definedName name="гггр">#N/A</definedName>
    <definedName name="генерация">#N/A</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#N/A</definedName>
    <definedName name="гн">[2]!гн</definedName>
    <definedName name="гнгепнапра" hidden="1">{#N/A,#N/A,TRUE,"Лист1";#N/A,#N/A,TRUE,"Лист2";#N/A,#N/A,TRUE,"Лист3"}</definedName>
    <definedName name="гнгопропрппра">#N/A</definedName>
    <definedName name="гненгпг">#REF!</definedName>
    <definedName name="гнеорпопорпропр">#N/A</definedName>
    <definedName name="гнлзщ">#N/A</definedName>
    <definedName name="гнлзщ_4">"'рт-передача'!гнлзщ"</definedName>
    <definedName name="гнн">#N/A</definedName>
    <definedName name="гннрпррапапв">#N/A</definedName>
    <definedName name="гнортимв">#N/A</definedName>
    <definedName name="гнрпрпап">#N/A</definedName>
    <definedName name="Год">#REF!</definedName>
    <definedName name="Год_без_ХВО">#N/A</definedName>
    <definedName name="Год_выбрано">#REF!</definedName>
    <definedName name="Год_Выбрано_Название">#REF!</definedName>
    <definedName name="Годы">[195]Source!$E$1:$E$2</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#REF!</definedName>
    <definedName name="График_3_параметр">#REF!</definedName>
    <definedName name="грприрцфв00ав98" localSheetId="7" hidden="1">{#N/A,#N/A,TRUE,"Лист1";#N/A,#N/A,TRUE,"Лист2";#N/A,#N/A,TRUE,"Лист3"}</definedName>
    <definedName name="грприрцфв00ав98" hidden="1">{#N/A,#N/A,TRUE,"Лист1";#N/A,#N/A,TRUE,"Лист2";#N/A,#N/A,TRUE,"Лист3"}</definedName>
    <definedName name="группировка">#REF!</definedName>
    <definedName name="грфинцкавг98Х" localSheetId="7" hidden="1">{#N/A,#N/A,TRUE,"Лист1";#N/A,#N/A,TRUE,"Лист2";#N/A,#N/A,TRUE,"Лист3"}</definedName>
    <definedName name="грфинцкавг98Х" hidden="1">{#N/A,#N/A,TRUE,"Лист1";#N/A,#N/A,TRUE,"Лист2";#N/A,#N/A,TRUE,"Лист3"}</definedName>
    <definedName name="гш">#N/A</definedName>
    <definedName name="гш1">#N/A</definedName>
    <definedName name="гшгш" localSheetId="7" hidden="1">{#N/A,#N/A,TRUE,"Лист1";#N/A,#N/A,TRUE,"Лист2";#N/A,#N/A,TRUE,"Лист3"}</definedName>
    <definedName name="гшгш" hidden="1">{#N/A,#N/A,TRUE,"Лист1";#N/A,#N/A,TRUE,"Лист2";#N/A,#N/A,TRUE,"Лист3"}</definedName>
    <definedName name="гшпд">#REF!</definedName>
    <definedName name="гшщ">#N/A</definedName>
    <definedName name="гэс3">#N/A</definedName>
    <definedName name="д">#N/A</definedName>
    <definedName name="да">[196]Списки!$D$1:$D$3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начала">[41]Set!$A$112:$A$136</definedName>
    <definedName name="дата_подписи_ПВР">[186]ПВР_9!$AW$2:$AW$5745</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таТекст">'[197]Титульный лист С-П'!#REF!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[0]!ДГШ</definedName>
    <definedName name="дд">#N/A</definedName>
    <definedName name="ддд">#N/A</definedName>
    <definedName name="дддд">#N/A</definedName>
    <definedName name="ддддд">#REF!</definedName>
    <definedName name="ддддддддд" hidden="1">{"Valuation_Common",#N/A,FALSE,"Valuation"}</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 localSheetId="7">#REF!</definedName>
    <definedName name="дек">#REF!</definedName>
    <definedName name="дек2" localSheetId="7">#REF!</definedName>
    <definedName name="дек2">#REF!</definedName>
    <definedName name="Дефл_ц_пред_год">'[145]Текущие цены'!$AT$36:$BK$58</definedName>
    <definedName name="Дефлятор_годовой">'[145]Текущие цены'!$Y$4:$AP$27</definedName>
    <definedName name="Дефлятор_цепной">'[145]Текущие цены'!$Y$36:$AP$58</definedName>
    <definedName name="дж">#N/A</definedName>
    <definedName name="дж_4">"'рт-передача'!дж"</definedName>
    <definedName name="ДЗ">#REF!</definedName>
    <definedName name="ДЗ_Покуп">#REF!</definedName>
    <definedName name="ДЗ_Просроч">#REF!</definedName>
    <definedName name="ДЗО">#REF!</definedName>
    <definedName name="ДЗО_Выбрано">#REF!</definedName>
    <definedName name="ДЗО_Выбрано_Название">#REF!</definedName>
    <definedName name="ДиапазонЗащиты" localSheetId="7">#REF!,#REF!,#REF!,#REF!,[0]!P1_ДиапазонЗащиты,[0]!P2_ДиапазонЗащиты,[0]!P3_ДиапазонЗащиты,[0]!P4_ДиапазонЗащиты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[0]!длдлд</definedName>
    <definedName name="дллллоиммссч">#N/A</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орлд">#REF!</definedName>
    <definedName name="длорпд">#N/A</definedName>
    <definedName name="дляРСТРО">#N/A</definedName>
    <definedName name="ДМС_АУП">'[192]Пер-Вл'!$A$47:$IV$47</definedName>
    <definedName name="ДМС_ПЭЭ">'[192]Пер-Вл'!$A$44:$IV$44</definedName>
    <definedName name="ДМС_ТП">'[192]Пер-Вл'!$A$45:$IV$45</definedName>
    <definedName name="дни">#REF!</definedName>
    <definedName name="дол">#REF!</definedName>
    <definedName name="доли1" localSheetId="7">'[198]эл ст'!$A$368:$IV$368</definedName>
    <definedName name="доли1">'[199]эл ст'!$A$368:$IV$368</definedName>
    <definedName name="доллар_единный">28.5</definedName>
    <definedName name="Доллар_Единый">33.7</definedName>
    <definedName name="доо">#N/A</definedName>
    <definedName name="доопатмо">#N/A</definedName>
    <definedName name="доопатмо_4">"'рт-передача'!доопатмо"</definedName>
    <definedName name="Дополнение" localSheetId="7">#N/A</definedName>
    <definedName name="Дополнение">#N/A</definedName>
    <definedName name="Дополнение_4">"'рт-передача'!дополнение"</definedName>
    <definedName name="Доход">#N/A</definedName>
    <definedName name="др.матер">#REF!</definedName>
    <definedName name="ДРУГОЕ" localSheetId="7">[172]Справочники!$A$26:$A$28</definedName>
    <definedName name="ДРУГОЕ">[200]Справочники!$A$26:$A$28</definedName>
    <definedName name="ДРУГОЕ_5">#N/A</definedName>
    <definedName name="ДС">#REF!</definedName>
    <definedName name="дтп">'[184]ПС рек'!#REF!</definedName>
    <definedName name="дунит_об._тонн">#REF!</definedName>
    <definedName name="дунит_обож.">#REF!</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#N/A</definedName>
    <definedName name="еапапарорппис" hidden="1">{#N/A,#N/A,TRUE,"Лист1";#N/A,#N/A,TRUE,"Лист2";#N/A,#N/A,TRUE,"Лист3"}</definedName>
    <definedName name="еапарпорпол">#N/A</definedName>
    <definedName name="еаш">#N/A</definedName>
    <definedName name="евапараорплор" hidden="1">{#N/A,#N/A,TRUE,"Лист1";#N/A,#N/A,TRUE,"Лист2";#N/A,#N/A,TRUE,"Лист3"}</definedName>
    <definedName name="евншшш">#N/A</definedName>
    <definedName name="ед">'[162]4'!#REF!</definedName>
    <definedName name="ед_изм">#REF!</definedName>
    <definedName name="ее">#N/A</definedName>
    <definedName name="еее">#N/A</definedName>
    <definedName name="еееее">#N/A</definedName>
    <definedName name="екваппрмрп">#N/A</definedName>
    <definedName name="екнкеын">#N/A</definedName>
    <definedName name="ен">#N/A</definedName>
    <definedName name="епке">#N/A</definedName>
    <definedName name="епор" hidden="1">#REF!,#REF!,#REF!,#REF!</definedName>
    <definedName name="ера">#N/A</definedName>
    <definedName name="ЕРОЕО">[0]!ЕРОЕО</definedName>
    <definedName name="ЕСН2004">#REF!</definedName>
    <definedName name="еще" localSheetId="7">#N/A</definedName>
    <definedName name="еще">#N/A</definedName>
    <definedName name="еще_4">"'рт-передача'!еще"</definedName>
    <definedName name="ж">#N/A</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_4">"'рт-передача'!жд"</definedName>
    <definedName name="жддлолпраапва">#N/A</definedName>
    <definedName name="ждждлдлодл" hidden="1">{#N/A,#N/A,TRUE,"Лист1";#N/A,#N/A,TRUE,"Лист2";#N/A,#N/A,TRUE,"Лист3"}</definedName>
    <definedName name="ждРАО">'[201]14'!$F$34</definedName>
    <definedName name="жж" hidden="1">{#N/A,#N/A,TRUE,"Лист1";#N/A,#N/A,TRUE,"Лист2";#N/A,#N/A,TRUE,"Лист3"}</definedName>
    <definedName name="жжж">#N/A</definedName>
    <definedName name="жжжжж">#N/A</definedName>
    <definedName name="жжжжжжжжжж">#N/A</definedName>
    <definedName name="жздлдооррапав">#N/A</definedName>
    <definedName name="жзлдолорапрв">#N/A</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[0]!жшжщжж</definedName>
    <definedName name="жщшжщжж">[0]!жщшжщжж</definedName>
    <definedName name="жэ">#N/A</definedName>
    <definedName name="з">'[202]1.11'!$M$24</definedName>
    <definedName name="З_рао">'[201]14'!$F$25</definedName>
    <definedName name="з4" localSheetId="7">#REF!</definedName>
    <definedName name="з4">#REF!</definedName>
    <definedName name="з5">#REF!</definedName>
    <definedName name="заголовки_для_передачи">'[203]охрана по нов.договорам'!$A$6:$IV$7</definedName>
    <definedName name="_xlnm.Print_Titles" localSheetId="8">'1.4'!$A:$B</definedName>
    <definedName name="_xlnm.Print_Titles" localSheetId="9">'1.5'!$A:$B</definedName>
    <definedName name="_xlnm.Print_Titles" localSheetId="0">стр.1_9!$28:$28</definedName>
    <definedName name="_xlnm.Print_Titles" localSheetId="2">стр.10_12!$3:$4</definedName>
    <definedName name="_xlnm.Print_Titles" localSheetId="7">'Тарифы за 2023 год'!$8:$9</definedName>
    <definedName name="_xlnm.Print_Titles">'[204]ИТОГИ  по Н,Р,Э,Q'!$A$2:$IV$4</definedName>
    <definedName name="ЗаданиеГС_КМ">#REF!</definedName>
    <definedName name="ЗаданиеЭСС_КМ">#REF!</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#N/A</definedName>
    <definedName name="ззз">#N/A</definedName>
    <definedName name="зззз">#N/A</definedName>
    <definedName name="Зитп">#REF!</definedName>
    <definedName name="Зиэ">#REF!</definedName>
    <definedName name="Знн">#REF!</definedName>
    <definedName name="ЗП1" localSheetId="7">[171]Лист13!$A$2</definedName>
    <definedName name="ЗП1">[205]Лист13!$A$2</definedName>
    <definedName name="ЗП2" localSheetId="7">[171]Лист13!$B$2</definedName>
    <definedName name="ЗП2">[205]Лист13!$B$2</definedName>
    <definedName name="ЗП3" localSheetId="7">[171]Лист13!$C$2</definedName>
    <definedName name="ЗП3">[205]Лист13!$C$2</definedName>
    <definedName name="ЗП4" localSheetId="7">[171]Лист13!$D$2</definedName>
    <definedName name="ЗП4">[205]Лист13!$D$2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hidden="1">{#N/A,#N/A,TRUE,"Лист1";#N/A,#N/A,TRUE,"Лист2";#N/A,#N/A,TRUE,"Лист3"}</definedName>
    <definedName name="ЗЭС">#N/A</definedName>
    <definedName name="и">#N/A</definedName>
    <definedName name="и_эсо_вн">#REF!</definedName>
    <definedName name="и_эсо_сн1">#REF!</definedName>
    <definedName name="ИА">[196]Списки!$B$1:$B$12</definedName>
    <definedName name="ивд010">#REF!</definedName>
    <definedName name="ивд020">#REF!</definedName>
    <definedName name="ивд030">#REF!</definedName>
    <definedName name="ивд040">#REF!</definedName>
    <definedName name="ивд050">#REF!</definedName>
    <definedName name="ивд060">#REF!</definedName>
    <definedName name="ивд070">#REF!</definedName>
    <definedName name="ивд080">#REF!</definedName>
    <definedName name="ивд090">#REF!</definedName>
    <definedName name="ивд100">#REF!</definedName>
    <definedName name="ивд110">#REF!</definedName>
    <definedName name="ивд120">#REF!</definedName>
    <definedName name="ивд130">#REF!</definedName>
    <definedName name="ивд140">#REF!</definedName>
    <definedName name="ивд150">#REF!</definedName>
    <definedName name="ивд160">#REF!</definedName>
    <definedName name="ивд170">#REF!</definedName>
    <definedName name="ивд180">#REF!</definedName>
    <definedName name="ивд190">#REF!</definedName>
    <definedName name="ивд200">#REF!</definedName>
    <definedName name="ивд210">#REF!</definedName>
    <definedName name="ивд220">#REF!</definedName>
    <definedName name="ивд230">#REF!</definedName>
    <definedName name="ивд240">#REF!</definedName>
    <definedName name="ивд250">#REF!</definedName>
    <definedName name="ивд260">#REF!</definedName>
    <definedName name="Иди">#REF!</definedName>
    <definedName name="иеркаецуф">#N/A</definedName>
    <definedName name="Извлечение_ИМ" localSheetId="7">#REF!</definedName>
    <definedName name="Извлечение_ИМ">#REF!</definedName>
    <definedName name="_xlnm.Extract">#REF!</definedName>
    <definedName name="изыскание_форма">#REF!</definedName>
    <definedName name="ии">#N/A</definedName>
    <definedName name="иии">#N/A</definedName>
    <definedName name="ииии">#N/A</definedName>
    <definedName name="ииииит">#N/A</definedName>
    <definedName name="иииьбьбббюбюю.ю.ю">#REF!</definedName>
    <definedName name="ИИМбал">#REF!</definedName>
    <definedName name="ИиНИ">#REF!</definedName>
    <definedName name="иипиииии">#N/A</definedName>
    <definedName name="ий" localSheetId="7">#N/A</definedName>
    <definedName name="ий">#N/A</definedName>
    <definedName name="ий_4">"'рт-передача'!ий"</definedName>
    <definedName name="имп">'[206]ИТ-бюджет'!$L$5:$L$99</definedName>
    <definedName name="Имя_периода">[207]Настройки!$A$14</definedName>
    <definedName name="имя_файла">[159]Служебный!$A$79</definedName>
    <definedName name="Инвестиции">#N/A</definedName>
    <definedName name="инвестпрограмма">#N/A</definedName>
    <definedName name="инд1">#REF!</definedName>
    <definedName name="ИНДЕКСЫ">'[17]См-2 Шатурс сети  проект работы'!#REF!</definedName>
    <definedName name="индцкавг98" localSheetId="7" hidden="1">{#N/A,#N/A,TRUE,"Лист1";#N/A,#N/A,TRUE,"Лист2";#N/A,#N/A,TRUE,"Лист3"}</definedName>
    <definedName name="индцкавг98" hidden="1">{#N/A,#N/A,TRUE,"Лист1";#N/A,#N/A,TRUE,"Лист2";#N/A,#N/A,TRUE,"Лист3"}</definedName>
    <definedName name="Ини">#REF!</definedName>
    <definedName name="ИО">[208]Const!$Q$7</definedName>
    <definedName name="иорироио">#N/A</definedName>
    <definedName name="ИОСост">#REF!</definedName>
    <definedName name="ИОСпс">#REF!</definedName>
    <definedName name="ИОСсг">#REF!</definedName>
    <definedName name="ИП_ТЭК_МАрт">#REF!</definedName>
    <definedName name="иполрж" hidden="1">'[18]на 1 тут'!#REF!</definedName>
    <definedName name="Ипос">#REF!</definedName>
    <definedName name="ИПР_Инв">#REF!</definedName>
    <definedName name="ИПР_ПривлСр">#REF!</definedName>
    <definedName name="Ипц">#REF!</definedName>
    <definedName name="ирина">#N/A</definedName>
    <definedName name="иририр">#REF!</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спол_код">[186]Source!$A$32:$B$47</definedName>
    <definedName name="Исполнители">[209]Source!$I$17:$I$62</definedName>
    <definedName name="Источники">'[210]Служебный лист '!$B$4:$B$8</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ь">#N/A</definedName>
    <definedName name="иу">[2]!иу</definedName>
    <definedName name="Иуе">#REF!</definedName>
    <definedName name="ИуеРЭО">#REF!</definedName>
    <definedName name="Ицпп">#REF!</definedName>
    <definedName name="июл" localSheetId="7">#REF!</definedName>
    <definedName name="июл">#REF!</definedName>
    <definedName name="июл2" localSheetId="7">#REF!</definedName>
    <definedName name="июл2">#REF!</definedName>
    <definedName name="июн" localSheetId="7">#REF!</definedName>
    <definedName name="июн">#REF!</definedName>
    <definedName name="июн2">#REF!</definedName>
    <definedName name="Июнь_Влажность">#REF!</definedName>
    <definedName name="июнь_темп">#REF!</definedName>
    <definedName name="й" localSheetId="10">'1.24'!й</definedName>
    <definedName name="й" localSheetId="9">'1.5'!й</definedName>
    <definedName name="й" localSheetId="7">#N/A</definedName>
    <definedName name="й">'1.24'!й</definedName>
    <definedName name="й_4">"'рт-передача'!й"</definedName>
    <definedName name="й1" localSheetId="9">'1.5'!й1</definedName>
    <definedName name="й1">#N/A</definedName>
    <definedName name="йена">[60]Сводка!$C$35</definedName>
    <definedName name="йй" localSheetId="10">'1.24'!йй</definedName>
    <definedName name="йй" localSheetId="9">'1.5'!йй</definedName>
    <definedName name="йй" localSheetId="7">#N/A</definedName>
    <definedName name="йй">'1.24'!йй</definedName>
    <definedName name="йй_4">"'рт-передача'!йй"</definedName>
    <definedName name="йй1" localSheetId="9">'1.5'!йй1</definedName>
    <definedName name="йй1">#N/A</definedName>
    <definedName name="ййй">#N/A</definedName>
    <definedName name="йййййййййййййй">[211]FES!#REF!</definedName>
    <definedName name="йййййййййййййййййййййййй">#N/A</definedName>
    <definedName name="йфц">#N/A</definedName>
    <definedName name="йфц_4">"'рт-передача'!йфц"</definedName>
    <definedName name="йц">#N/A</definedName>
    <definedName name="йц_4">"'рт-передача'!йц"</definedName>
    <definedName name="йцу">#N/A</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110">#REF!</definedName>
    <definedName name="к111">#REF!</definedName>
    <definedName name="к112">#REF!</definedName>
    <definedName name="к120">#REF!</definedName>
    <definedName name="к121">#REF!</definedName>
    <definedName name="к122">#REF!</definedName>
    <definedName name="к123">#REF!</definedName>
    <definedName name="к130">#REF!</definedName>
    <definedName name="к131">#REF!</definedName>
    <definedName name="к132">#REF!</definedName>
    <definedName name="к133">#REF!</definedName>
    <definedName name="к134">#REF!</definedName>
    <definedName name="к135">#REF!</definedName>
    <definedName name="к136">#REF!</definedName>
    <definedName name="к140">#REF!</definedName>
    <definedName name="к190">#REF!</definedName>
    <definedName name="к210">#REF!</definedName>
    <definedName name="к211">#REF!</definedName>
    <definedName name="к212">#REF!</definedName>
    <definedName name="к213">#REF!</definedName>
    <definedName name="к214">#REF!</definedName>
    <definedName name="к215">#REF!</definedName>
    <definedName name="к216">#REF!</definedName>
    <definedName name="к217">#REF!</definedName>
    <definedName name="к218">#REF!</definedName>
    <definedName name="к220">#REF!</definedName>
    <definedName name="к221">#REF!</definedName>
    <definedName name="к222">#REF!</definedName>
    <definedName name="к223">#REF!</definedName>
    <definedName name="к224">#REF!</definedName>
    <definedName name="к225">#REF!</definedName>
    <definedName name="к226">#REF!</definedName>
    <definedName name="к230">#REF!</definedName>
    <definedName name="к231">#REF!</definedName>
    <definedName name="к232">#REF!</definedName>
    <definedName name="к233">#REF!</definedName>
    <definedName name="к234">#REF!</definedName>
    <definedName name="к235">#REF!</definedName>
    <definedName name="к236">#REF!</definedName>
    <definedName name="к240">#REF!</definedName>
    <definedName name="к241">#REF!</definedName>
    <definedName name="к242">#REF!</definedName>
    <definedName name="к243">#REF!</definedName>
    <definedName name="к250">#REF!</definedName>
    <definedName name="к251">#REF!</definedName>
    <definedName name="к252">#REF!</definedName>
    <definedName name="к253">#REF!</definedName>
    <definedName name="к254">#REF!</definedName>
    <definedName name="к260">#REF!</definedName>
    <definedName name="к290">#REF!</definedName>
    <definedName name="к310">#REF!</definedName>
    <definedName name="к320">#REF!</definedName>
    <definedName name="к390">#REF!</definedName>
    <definedName name="к399">#REF!</definedName>
    <definedName name="к410">#REF!</definedName>
    <definedName name="к413">#REF!</definedName>
    <definedName name="к420">#REF!</definedName>
    <definedName name="к421">#REF!</definedName>
    <definedName name="к430">#REF!</definedName>
    <definedName name="к431">#REF!</definedName>
    <definedName name="к432">#REF!</definedName>
    <definedName name="к440">#REF!</definedName>
    <definedName name="к450">#REF!</definedName>
    <definedName name="к460">#REF!</definedName>
    <definedName name="к470">#REF!</definedName>
    <definedName name="к480">#REF!</definedName>
    <definedName name="к490">#REF!</definedName>
    <definedName name="к510">#REF!</definedName>
    <definedName name="к511">#REF!</definedName>
    <definedName name="к512">#REF!</definedName>
    <definedName name="к513">#REF!</definedName>
    <definedName name="к590">#REF!</definedName>
    <definedName name="к610">#REF!</definedName>
    <definedName name="к611">#REF!</definedName>
    <definedName name="к612">#REF!</definedName>
    <definedName name="к620">#REF!</definedName>
    <definedName name="к621">#REF!</definedName>
    <definedName name="к622">#REF!</definedName>
    <definedName name="к623">#REF!</definedName>
    <definedName name="к624">#REF!</definedName>
    <definedName name="к625">#REF!</definedName>
    <definedName name="к626">#REF!</definedName>
    <definedName name="к627">#REF!</definedName>
    <definedName name="к628">#REF!</definedName>
    <definedName name="к630">#REF!</definedName>
    <definedName name="к640">#REF!</definedName>
    <definedName name="к650">#REF!</definedName>
    <definedName name="к660">#REF!</definedName>
    <definedName name="к670">#REF!</definedName>
    <definedName name="к690">#REF!</definedName>
    <definedName name="к699">#REF!</definedName>
    <definedName name="К7">#REF!</definedName>
    <definedName name="КАПКШ">#N/A</definedName>
    <definedName name="капстр_ОГП">#REF!</definedName>
    <definedName name="карбамид">#REF!</definedName>
    <definedName name="Карелэнерго">#REF!</definedName>
    <definedName name="КАТХ">#N/A</definedName>
    <definedName name="катя">#REF!</definedName>
    <definedName name="КачГОК">#REF!</definedName>
    <definedName name="Кв">#REF!</definedName>
    <definedName name="кв3">#N/A</definedName>
    <definedName name="Квартал">[212]t_Настройки!$B$70:$B$73</definedName>
    <definedName name="квартал_подписи">[186]ПВР_9!$BC$2:$BC$5745</definedName>
    <definedName name="Квартал_посл_месяц">[186]Source!$A$63:$B$66</definedName>
    <definedName name="КВол">#N/A</definedName>
    <definedName name="КВост">#N/A</definedName>
    <definedName name="КВЦ">#N/A</definedName>
    <definedName name="квырмпро">#N/A</definedName>
    <definedName name="кг">#N/A</definedName>
    <definedName name="КГРЭС24">#N/A</definedName>
    <definedName name="КГРЭС3">#N/A</definedName>
    <definedName name="КГРЭС4">#N/A</definedName>
    <definedName name="КГРЭС5">#N/A</definedName>
    <definedName name="КГЭС1">#N/A</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Дм">#N/A</definedName>
    <definedName name="ке" localSheetId="10">'1.24'!ке</definedName>
    <definedName name="ке" localSheetId="9">'1.5'!ке</definedName>
    <definedName name="ке" localSheetId="7">#N/A</definedName>
    <definedName name="ке">'1.24'!ке</definedName>
    <definedName name="ке_4">"'рт-передача'!ке"</definedName>
    <definedName name="ке1" localSheetId="9">'1.5'!ке1</definedName>
    <definedName name="ке1">#N/A</definedName>
    <definedName name="кег">#N/A</definedName>
    <definedName name="кей">#N/A</definedName>
    <definedName name="кеппппппппппп" localSheetId="7" hidden="1">{#N/A,#N/A,TRUE,"Лист1";#N/A,#N/A,TRUE,"Лист2";#N/A,#N/A,TRUE,"Лист3"}</definedName>
    <definedName name="кеппппппппппп" hidden="1">{#N/A,#N/A,TRUE,"Лист1";#N/A,#N/A,TRUE,"Лист2";#N/A,#N/A,TRUE,"Лист3"}</definedName>
    <definedName name="КЗ_Имущество">#REF!</definedName>
    <definedName name="КЗ_ИП">#REF!</definedName>
    <definedName name="КЗ_НИОКР">#REF!</definedName>
    <definedName name="КЗ_Постав">#REF!</definedName>
    <definedName name="КЗаг">#N/A</definedName>
    <definedName name="КЗап">#N/A</definedName>
    <definedName name="КИВЦ">#N/A</definedName>
    <definedName name="КиП_АУП">'[192]Пер-Вл'!$A$54:$IV$54</definedName>
    <definedName name="КиП_ПЭЭ">'[192]Пер-Вл'!$A$51:$IV$51</definedName>
    <definedName name="КиП_ТП">'[192]Пер-Вл'!$A$52:$IV$52</definedName>
    <definedName name="кисел">#REF!</definedName>
    <definedName name="кк">#N/A</definedName>
    <definedName name="ккк" localSheetId="7">#N/A</definedName>
    <definedName name="ккк">[213]тар!#REF!</definedName>
    <definedName name="КККК">#N/A</definedName>
    <definedName name="ккккк" hidden="1">{#N/A,#N/A,FALSE,"Aging Summary";#N/A,#N/A,FALSE,"Ratio Analysis";#N/A,#N/A,FALSE,"Test 120 Day Accts";#N/A,#N/A,FALSE,"Tickmarks"}</definedName>
    <definedName name="ККол">#N/A</definedName>
    <definedName name="Классификатор">[196]Списки!$C$2:$C$36</definedName>
    <definedName name="КЛиц">#N/A</definedName>
    <definedName name="КМКС">#N/A</definedName>
    <definedName name="КМКЭР">#N/A</definedName>
    <definedName name="КМож">#N/A</definedName>
    <definedName name="КМСЧ">#N/A</definedName>
    <definedName name="КМТЭР">#N/A</definedName>
    <definedName name="КМЦПК">#N/A</definedName>
    <definedName name="КМЭН">#N/A</definedName>
    <definedName name="КМЭРЭ">#N/A</definedName>
    <definedName name="КМЭСР">#N/A</definedName>
    <definedName name="Кн">#REF!</definedName>
    <definedName name="КНаг">#N/A</definedName>
    <definedName name="книга">#REF!</definedName>
    <definedName name="Код_испол">[186]Source!$B$32:$C$47</definedName>
    <definedName name="Код_колонки_свода">[100]Лист1!$B$12</definedName>
    <definedName name="Код_колонки_свода_2">'[162]4'!#REF!</definedName>
    <definedName name="код_месяц">[186]Source!$B$17:$C$28</definedName>
    <definedName name="код_месяца_квартал">[186]Source!$A$69:$B$80</definedName>
    <definedName name="код_смр">[186]Source!$B$2:$C$14</definedName>
    <definedName name="код_январь">[195]Source!$B$1:$C$12</definedName>
    <definedName name="КОЗАП">#N/A</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кт">#N/A</definedName>
    <definedName name="кола">#REF!</definedName>
    <definedName name="Колбаса_сырье">#REF!</definedName>
    <definedName name="КолонВариант">[159]Содержание!$B$32</definedName>
    <definedName name="КолонКаретка">[159]Служебный!$A$21</definedName>
    <definedName name="КолонКОД">[159]Содержание!$B$35</definedName>
    <definedName name="КолонНижний">[159]Содержание!$B$33</definedName>
    <definedName name="Колэнерго">#REF!</definedName>
    <definedName name="команд">#N/A</definedName>
    <definedName name="командир">[100]Лист1!$B$15</definedName>
    <definedName name="комитеты">#REF!</definedName>
    <definedName name="Комиэнерго">#REF!</definedName>
    <definedName name="коммерч_КХП">#REF!</definedName>
    <definedName name="Компания">#REF!</definedName>
    <definedName name="компенсация" localSheetId="7">#N/A</definedName>
    <definedName name="компенсация">#N/A</definedName>
    <definedName name="компенсация_4">"'рт-передача'!компенсация"</definedName>
    <definedName name="комплект">#REF!</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2" hidden="1">{#N/A,#N/A,FALSE,"Aging Summary";#N/A,#N/A,FALSE,"Ratio Analysis";#N/A,#N/A,FALSE,"Test 120 Day Accts";#N/A,#N/A,FALSE,"Tickmarks"}</definedName>
    <definedName name="корректировка">#REF!</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#N/A</definedName>
    <definedName name="кп_4">"'рт-передача'!кп"</definedName>
    <definedName name="кпгэс">#N/A</definedName>
    <definedName name="кпнрг">#N/A</definedName>
    <definedName name="кпнрг_4">"'рт-передача'!кпнрг"</definedName>
    <definedName name="КПод">#N/A</definedName>
    <definedName name="КППТК">#N/A</definedName>
    <definedName name="кптлакц">#REF!</definedName>
    <definedName name="кптлакц1">[159]Таблица9!$C$21</definedName>
    <definedName name="кптлбюдж">#REF!</definedName>
    <definedName name="кптлзаем">#REF!</definedName>
    <definedName name="кптлприб">#REF!</definedName>
    <definedName name="КРЕДИТ_кон">#REF!</definedName>
    <definedName name="КРЕДИТ_нач">#REF!</definedName>
    <definedName name="криолит_БРАЗ_РА">#REF!</definedName>
    <definedName name="криолит_РА">#REF!</definedName>
    <definedName name="_xlnm.Criteria" localSheetId="7">#REF!</definedName>
    <definedName name="_xlnm.Criteria">#REF!</definedName>
    <definedName name="Критерии_ИМ" localSheetId="7">#REF!</definedName>
    <definedName name="Критерии_ИМ">#REF!</definedName>
    <definedName name="критерий" localSheetId="7">#REF!</definedName>
    <definedName name="критерий">#REF!</definedName>
    <definedName name="крпр">'[189]ИТ-бюджет'!$L$5:$L$99</definedName>
    <definedName name="КрсрКЗ_Постав">#REF!</definedName>
    <definedName name="КРЭС">[2]!КРЭС</definedName>
    <definedName name="КРЭТО">#N/A</definedName>
    <definedName name="КСев">#N/A</definedName>
    <definedName name="КСКТБ">#N/A</definedName>
    <definedName name="КСПКБ">#N/A</definedName>
    <definedName name="ктджщз">#N/A</definedName>
    <definedName name="ктджщз_4">"'рт-передача'!ктджщз"</definedName>
    <definedName name="ктр">'[82]5'!#REF!</definedName>
    <definedName name="КТС">#N/A</definedName>
    <definedName name="Ктэс1э">#REF!</definedName>
    <definedName name="Ктэс2э">#REF!</definedName>
    <definedName name="Ктэсэ">#REF!</definedName>
    <definedName name="Ктэсэ1">#REF!</definedName>
    <definedName name="Ктэсэ2">#REF!</definedName>
    <definedName name="КТЭЦ11">#N/A</definedName>
    <definedName name="КТЭЦ12">#N/A</definedName>
    <definedName name="КТЭЦ16">#N/A</definedName>
    <definedName name="КТЭЦ17">#N/A</definedName>
    <definedName name="КТЭЦ20">#N/A</definedName>
    <definedName name="КТЭЦ21">#N/A</definedName>
    <definedName name="КТЭЦ22">#N/A</definedName>
    <definedName name="КТЭЦ23">#N/A</definedName>
    <definedName name="КТЭЦ25">#N/A</definedName>
    <definedName name="КТЭЦ26">#N/A</definedName>
    <definedName name="КТЭЦ27">#N/A</definedName>
    <definedName name="КТЭЦ28">#N/A</definedName>
    <definedName name="КТЭЦ6">#N/A</definedName>
    <definedName name="КТЭЦ8">#N/A</definedName>
    <definedName name="КТЭЦ9">#N/A</definedName>
    <definedName name="ку">#N/A</definedName>
    <definedName name="Кубаньэнерго">#REF!</definedName>
    <definedName name="кувп">'[214]ИТ-бюджет'!$L$5:$L$99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ЦРМЗ">#N/A</definedName>
    <definedName name="КШат">#N/A</definedName>
    <definedName name="КЭН">#N/A</definedName>
    <definedName name="КЭС">#N/A</definedName>
    <definedName name="КЮж">#N/A</definedName>
    <definedName name="л">[2]!л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#N/A</definedName>
    <definedName name="лара_4">"'рт-передача'!лара"</definedName>
    <definedName name="ЛГОК_тонн">#REF!</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#N/A</definedName>
    <definedName name="лена">#N/A</definedName>
    <definedName name="Ленэнерго">#REF!</definedName>
    <definedName name="лжр">#REF!</definedName>
    <definedName name="лимит" hidden="1">{#N/A,#N/A,FALSE,"Себестоимсть-97"}</definedName>
    <definedName name="лирра">#N/A</definedName>
    <definedName name="лист">[159]Таблица9!$C$21</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'[13]MTO REV.2(ARMOR)'!#REF!</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#N/A</definedName>
    <definedName name="ллл">#N/A</definedName>
    <definedName name="лллл">#N/A</definedName>
    <definedName name="ллллл">[165]Справочники!$M$1:$M$4</definedName>
    <definedName name="лллллллллллл" hidden="1">{"Valuation_Common",#N/A,FALSE,"Valuation"}</definedName>
    <definedName name="ло">#N/A</definedName>
    <definedName name="ло_4">"'рт-передача'!ло"</definedName>
    <definedName name="лод">#N/A</definedName>
    <definedName name="лоититмим">#N/A</definedName>
    <definedName name="лолориапвав">#N/A</definedName>
    <definedName name="лолорорм">#N/A</definedName>
    <definedName name="лолроипр">#N/A</definedName>
    <definedName name="лом_ВСЕГО">#REF!</definedName>
    <definedName name="лоорпрсмп">#N/A</definedName>
    <definedName name="лор">#N/A</definedName>
    <definedName name="лор_4">"'рт-передача'!лор"</definedName>
    <definedName name="лоридо">#N/A</definedName>
    <definedName name="лормрл">#N/A</definedName>
    <definedName name="лоролропапрапапа">#N/A</definedName>
    <definedName name="лорп">[159]Таблица14!$K$21</definedName>
    <definedName name="лорппаа">#REF!</definedName>
    <definedName name="лорпрмисмсчвааычв">#N/A</definedName>
    <definedName name="лорроакеа">#N/A</definedName>
    <definedName name="лщд">#N/A</definedName>
    <definedName name="лщжо" localSheetId="7" hidden="1">{#N/A,#N/A,TRUE,"Лист1";#N/A,#N/A,TRUE,"Лист2";#N/A,#N/A,TRUE,"Лист3"}</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льэлэ">#N/A</definedName>
    <definedName name="м">#N/A</definedName>
    <definedName name="М1">[215]ПРОГНОЗ_1!#REF!</definedName>
    <definedName name="М10_2">#N/A</definedName>
    <definedName name="м8">#N/A</definedName>
    <definedName name="ма">#REF!</definedName>
    <definedName name="МАВПРНО">[0]!МАВПРНО</definedName>
    <definedName name="май" localSheetId="7">#REF!</definedName>
    <definedName name="май">#REF!</definedName>
    <definedName name="май2" localSheetId="7">#REF!</definedName>
    <definedName name="май2">#REF!</definedName>
    <definedName name="мам">#N/A</definedName>
    <definedName name="мам_4">"'рт-передача'!мам"</definedName>
    <definedName name="мама">BlankMacro1</definedName>
    <definedName name="мар" localSheetId="7">#REF!</definedName>
    <definedName name="мар">#REF!</definedName>
    <definedName name="мар2" localSheetId="7">#REF!</definedName>
    <definedName name="мар2">#REF!</definedName>
    <definedName name="март">#N/A</definedName>
    <definedName name="марэм" hidden="1">'[18]на 1 тут'!#REF!</definedName>
    <definedName name="матер">#REF!</definedName>
    <definedName name="матер.">#REF!</definedName>
    <definedName name="матер.рем">#REF!</definedName>
    <definedName name="материалы">#REF!</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Дата">[194]Настройки!$B$8</definedName>
    <definedName name="месяц">#REF!</definedName>
    <definedName name="Месяц_акта_ПВР">[186]ПВР_9!$AZ$2:$AZ$5745</definedName>
    <definedName name="месяц_код">[186]Source!$A$17:$B$28</definedName>
    <definedName name="Месяц_оплаты_ПВР">[186]ПВР_9!$BB$2:$BB$5745</definedName>
    <definedName name="месяц_отчета">[186]Source!$A$49:$A$60</definedName>
    <definedName name="Месяц_подписи_ПВР">[186]ПВР_9!$BA$2:$BA$5745</definedName>
    <definedName name="Месяцы">[195]Source!$A$1:$A$12</definedName>
    <definedName name="мииапвв">#N/A</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#N/A</definedName>
    <definedName name="ммм">#N/A</definedName>
    <definedName name="мммм">#N/A</definedName>
    <definedName name="ммммм">#N/A</definedName>
    <definedName name="Модель2">#REF!</definedName>
    <definedName name="Мониторинг1">'[216]Гр5(о)'!#REF!</definedName>
    <definedName name="МОЭСК">#REF!</definedName>
    <definedName name="мпачывя" hidden="1">'[18]на 1 тут'!#REF!</definedName>
    <definedName name="мпрмрпсвачва">#N/A</definedName>
    <definedName name="МПС_опл_ден">#REF!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_4">"#REF!"</definedName>
    <definedName name="мрпоп">#N/A</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К">'[184]ЛЭП нов'!#REF!</definedName>
    <definedName name="мсмсс">BlankMacro1</definedName>
    <definedName name="мсчвавя">#N/A</definedName>
    <definedName name="мсчч">#N/A</definedName>
    <definedName name="мтп">'[184]ПС рек'!#REF!</definedName>
    <definedName name="мым" localSheetId="10">'1.24'!мым</definedName>
    <definedName name="мым" localSheetId="9">'1.5'!мым</definedName>
    <definedName name="мым" localSheetId="7">#N/A</definedName>
    <definedName name="мым">'1.24'!мым</definedName>
    <definedName name="мым_4">"'рт-передача'!мым"</definedName>
    <definedName name="мым1" localSheetId="9">'1.5'!мым1</definedName>
    <definedName name="мым1">#N/A</definedName>
    <definedName name="н">#N/A</definedName>
    <definedName name="н110">#REF!</definedName>
    <definedName name="н111">#REF!</definedName>
    <definedName name="н112">#REF!</definedName>
    <definedName name="н120">#REF!</definedName>
    <definedName name="н121">#REF!</definedName>
    <definedName name="н122">#REF!</definedName>
    <definedName name="н123">#REF!</definedName>
    <definedName name="н130">#REF!</definedName>
    <definedName name="н131">#REF!</definedName>
    <definedName name="н132">#REF!</definedName>
    <definedName name="н133">#REF!</definedName>
    <definedName name="н134">#REF!</definedName>
    <definedName name="н135">#REF!</definedName>
    <definedName name="н136">#REF!</definedName>
    <definedName name="н140">#REF!</definedName>
    <definedName name="н190">#REF!</definedName>
    <definedName name="н210">#REF!</definedName>
    <definedName name="н211">#REF!</definedName>
    <definedName name="н212">#REF!</definedName>
    <definedName name="н213">#REF!</definedName>
    <definedName name="н214">#REF!</definedName>
    <definedName name="н215">#REF!</definedName>
    <definedName name="н216">#REF!</definedName>
    <definedName name="н217">#REF!</definedName>
    <definedName name="н218">#REF!</definedName>
    <definedName name="н220">#REF!</definedName>
    <definedName name="н221">#REF!</definedName>
    <definedName name="н222">#REF!</definedName>
    <definedName name="н223">#REF!</definedName>
    <definedName name="н224">#REF!</definedName>
    <definedName name="н225">#REF!</definedName>
    <definedName name="н226">#REF!</definedName>
    <definedName name="н230">#REF!</definedName>
    <definedName name="н231">#REF!</definedName>
    <definedName name="н232">#REF!</definedName>
    <definedName name="н233">#REF!</definedName>
    <definedName name="н234">#REF!</definedName>
    <definedName name="н235">#REF!</definedName>
    <definedName name="н236">#REF!</definedName>
    <definedName name="н240">#REF!</definedName>
    <definedName name="н241">#REF!</definedName>
    <definedName name="н242">#REF!</definedName>
    <definedName name="н243">#REF!</definedName>
    <definedName name="н250">#REF!</definedName>
    <definedName name="н251">#REF!</definedName>
    <definedName name="н252">#REF!</definedName>
    <definedName name="н253">#REF!</definedName>
    <definedName name="н254">#REF!</definedName>
    <definedName name="н260">#REF!</definedName>
    <definedName name="н290">#REF!</definedName>
    <definedName name="н310">#REF!</definedName>
    <definedName name="н320">#REF!</definedName>
    <definedName name="н390">#REF!</definedName>
    <definedName name="н399">#REF!</definedName>
    <definedName name="н410">#REF!</definedName>
    <definedName name="н413">#REF!</definedName>
    <definedName name="н420">#REF!</definedName>
    <definedName name="н421">#REF!</definedName>
    <definedName name="н430">#REF!</definedName>
    <definedName name="н431">#REF!</definedName>
    <definedName name="н432">#REF!</definedName>
    <definedName name="н440">#REF!</definedName>
    <definedName name="н450">#REF!</definedName>
    <definedName name="н460">#REF!</definedName>
    <definedName name="н470">#REF!</definedName>
    <definedName name="н480">#REF!</definedName>
    <definedName name="н490">#REF!</definedName>
    <definedName name="Н5" localSheetId="7">[217]Данные!$I$7</definedName>
    <definedName name="Н5">[33]Данные!$I$7</definedName>
    <definedName name="Н5_5">#N/A</definedName>
    <definedName name="н510">#REF!</definedName>
    <definedName name="н511">#REF!</definedName>
    <definedName name="н512">#REF!</definedName>
    <definedName name="н513">#REF!</definedName>
    <definedName name="н590">#REF!</definedName>
    <definedName name="н610">#REF!</definedName>
    <definedName name="н611">#REF!</definedName>
    <definedName name="н612">#REF!</definedName>
    <definedName name="н620">#REF!</definedName>
    <definedName name="н621">#REF!</definedName>
    <definedName name="н622">#REF!</definedName>
    <definedName name="н623">#REF!</definedName>
    <definedName name="н624">#REF!</definedName>
    <definedName name="н625">#REF!</definedName>
    <definedName name="н626">#REF!</definedName>
    <definedName name="н627">#REF!</definedName>
    <definedName name="н628">#REF!</definedName>
    <definedName name="н630">#REF!</definedName>
    <definedName name="н640">#REF!</definedName>
    <definedName name="н650">#REF!</definedName>
    <definedName name="н660">#REF!</definedName>
    <definedName name="н670">#REF!</definedName>
    <definedName name="н690">#REF!</definedName>
    <definedName name="н699">#REF!</definedName>
    <definedName name="н78е">#N/A</definedName>
    <definedName name="Нав_ПерТЭ">[42]навигация!$A$39</definedName>
    <definedName name="Нав_ПерЭЭ">[42]навигация!$A$13</definedName>
    <definedName name="Нав_ПрТЭ">[42]навигация!$A$21</definedName>
    <definedName name="Нав_ПрЭЭ">[42]навигация!$A$4</definedName>
    <definedName name="Нав_Финансы">[42]навигация!$A$41</definedName>
    <definedName name="Нав_Финансы2">[132]навигация!#REF!</definedName>
    <definedName name="нагруз.">#REF!</definedName>
    <definedName name="нагрузочные">#REF!</definedName>
    <definedName name="название">'[218]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звания_для_печати_ИМ">[219]OS01_6OZ!$A$3:$IV$8,[219]OS01_6OZ!$A$1:$A$65536</definedName>
    <definedName name="Налоги">#REF!</definedName>
    <definedName name="НАПР">'[184]ПС рек'!#REF!</definedName>
    <definedName name="наропплон">#N/A</definedName>
    <definedName name="Население" localSheetId="7">'[170]Производство электроэнергии'!$A$124</definedName>
    <definedName name="Население">'[171]Производство электроэнергии'!$A$124</definedName>
    <definedName name="ната">#REF!</definedName>
    <definedName name="наташа">#REF!</definedName>
    <definedName name="наценка_FTD_2">30%</definedName>
    <definedName name="наценка_поставка">[41]Set!$B$27:$B$35</definedName>
    <definedName name="наценка_ПСП">[41]Set!$C$27</definedName>
    <definedName name="наценка_суб">[41]Set!$A$27:$A$31</definedName>
    <definedName name="начисл">#REF!</definedName>
    <definedName name="НБд">'[194]Баланс по ТЭЦ-1'!$N$381</definedName>
    <definedName name="нгг" localSheetId="7">#REF!</definedName>
    <definedName name="нгг">#N/A</definedName>
    <definedName name="нгг_4">"'рт-передача'!нгг"</definedName>
    <definedName name="нгеинсцф">#N/A</definedName>
    <definedName name="нгневаапор" hidden="1">{#N/A,#N/A,TRUE,"Лист1";#N/A,#N/A,TRUE,"Лист2";#N/A,#N/A,TRUE,"Лист3"}</definedName>
    <definedName name="НДС">[220]Макро!$B$8</definedName>
    <definedName name="НДСИмущество">#REF!</definedName>
    <definedName name="НДСИП">#REF!</definedName>
    <definedName name="НДСНИОКР">#REF!</definedName>
    <definedName name="неамрр">#N/A</definedName>
    <definedName name="нееегенененененененннене">#N/A</definedName>
    <definedName name="ненрпп">#N/A</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реопрала">#REF!</definedName>
    <definedName name="нет">[196]Списки!$F$1:$F$2</definedName>
    <definedName name="НЗП">#REF!</definedName>
    <definedName name="нн">#N/A</definedName>
    <definedName name="ннн">#N/A</definedName>
    <definedName name="НННН">#N/A</definedName>
    <definedName name="ннннннннннн">#N/A</definedName>
    <definedName name="НО_опл_ден">#REF!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городэнерго">#REF!</definedName>
    <definedName name="новые_ОФ_2003">[145]рабочий!$F$305:$W$327</definedName>
    <definedName name="новые_ОФ_2004">[145]рабочий!$F$335:$W$357</definedName>
    <definedName name="новые_ОФ_а_всего">[145]рабочий!$F$767:$V$789</definedName>
    <definedName name="новые_ОФ_всего">[145]рабочий!$F$1331:$V$1353</definedName>
    <definedName name="новые_ОФ_п_всего">[145]рабочий!$F$1293:$V$1315</definedName>
    <definedName name="новый" hidden="1">#N/A</definedName>
    <definedName name="Номер">#REF!</definedName>
    <definedName name="Номер_ДЗО">[103]База!$I$43</definedName>
    <definedName name="номер_периода">[195]Месяцы!$C$1:$D$64</definedName>
    <definedName name="НомерПериода">'[221]17СВОД-ПУ'!$A$116:$IV$116</definedName>
    <definedName name="НормаАУП_на_УЕ">#REF!</definedName>
    <definedName name="НормаПП_на_УЕ">#REF!</definedName>
    <definedName name="НормаРостаУЕ">#REF!</definedName>
    <definedName name="ноя" localSheetId="7">#REF!</definedName>
    <definedName name="ноя">#REF!</definedName>
    <definedName name="ноя2" localSheetId="7">#REF!</definedName>
    <definedName name="ноя2">#REF!</definedName>
    <definedName name="Нояб">#N/A</definedName>
    <definedName name="Ноябрь">#N/A</definedName>
    <definedName name="НП" localSheetId="7">[222]Исходные!$H$5</definedName>
    <definedName name="НП">[223]Исходные!$I$5</definedName>
    <definedName name="НП_5">#N/A</definedName>
    <definedName name="НПФ_АУП">'[192]Пер-Вл'!$A$40:$IV$40</definedName>
    <definedName name="НПФ_ПЭЭ">'[192]Пер-Вл'!$A$37:$IV$37</definedName>
    <definedName name="НПФ_ТП">'[192]Пер-Вл'!$A$38:$IV$38</definedName>
    <definedName name="НР">#N/A</definedName>
    <definedName name="НСРФ">[224]Регионы!$A$2:$A$90</definedName>
    <definedName name="НСРФ_5">#N/A</definedName>
    <definedName name="НСРФ2">#REF!</definedName>
    <definedName name="НСРФ2_4">"#REF!"</definedName>
    <definedName name="НТУ">#REF!</definedName>
    <definedName name="ншш" localSheetId="7" hidden="1">{#N/A,#N/A,TRUE,"Лист1";#N/A,#N/A,TRUE,"Лист2";#N/A,#N/A,TRUE,"Лист3"}</definedName>
    <definedName name="ншш" hidden="1">{#N/A,#N/A,TRUE,"Лист1";#N/A,#N/A,TRUE,"Лист2";#N/A,#N/A,TRUE,"Лист3"}</definedName>
    <definedName name="о">'[68]Служебный лист'!$B$62:$B$73</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556">[77]таврическая!$G$7</definedName>
    <definedName name="о_557">[77]таврическая!$G$9</definedName>
    <definedName name="о_всего">#REF!</definedName>
    <definedName name="о_мв10ат1i">#REF!</definedName>
    <definedName name="о_мв10ат2i">#REF!</definedName>
    <definedName name="о_сметы">#REF!</definedName>
    <definedName name="о_шсов220">[77]иртышская!$G$18</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'[162]4'!#REF!</definedName>
    <definedName name="обл1">[0]!обл1</definedName>
    <definedName name="Область">#REF!</definedName>
    <definedName name="_xlnm.Print_Area" localSheetId="10">'1.24'!$A$1:$G$47</definedName>
    <definedName name="_xlnm.Print_Area" localSheetId="11">'1.25'!$A$1:$I$41</definedName>
    <definedName name="_xlnm.Print_Area" localSheetId="8">'1.4'!$A$1:$AF$37</definedName>
    <definedName name="_xlnm.Print_Area" localSheetId="9">'1.5'!$A$1:$AF$29</definedName>
    <definedName name="_xlnm.Print_Area" localSheetId="0">стр.1_9!$A$1:$BB$211</definedName>
    <definedName name="_xlnm.Print_Area" localSheetId="2">стр.10_12!$A$1:$DA$48</definedName>
    <definedName name="_xlnm.Print_Area" localSheetId="6">'тарифная модель'!$A$1:$O$290</definedName>
    <definedName name="_xlnm.Print_Area">#REF!</definedName>
    <definedName name="Область_печати_ИМ">#REF!</definedName>
    <definedName name="ОбнулТ1">#N/A</definedName>
    <definedName name="Оборудование_на_кап.строительство">#REF!</definedName>
    <definedName name="Обучение_АУП">'[192]Пер-Вл'!$A$33:$IV$33</definedName>
    <definedName name="Обучение_ПЭЭ">'[192]Пер-Вл'!$A$30:$IV$30</definedName>
    <definedName name="Обучение_ТП">'[192]Пер-Вл'!$A$31:$IV$31</definedName>
    <definedName name="общее">#N/A</definedName>
    <definedName name="Объекты">[225]!Объекты</definedName>
    <definedName name="Обяз_прочие">[226]СБП_Списки!$B$421:$B$423</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#N/A</definedName>
    <definedName name="ограничение">[2]!ограничение</definedName>
    <definedName name="огтитимисмсмсва">#N/A</definedName>
    <definedName name="од" hidden="1">{"Valuation_Common",#N/A,FALSE,"Valuation"}</definedName>
    <definedName name="одкз110">'[184]ПС рек'!#REF!</definedName>
    <definedName name="одкз220">'[184]ПС рек'!#REF!</definedName>
    <definedName name="одкз35">'[184]ПС рек'!#REF!</definedName>
    <definedName name="оенлгл">[0]!оенлгл</definedName>
    <definedName name="ок">'[68]Служебный лист'!$B$22:$B$32</definedName>
    <definedName name="окалина">#REF!</definedName>
    <definedName name="окраска_05">[145]окраска!$C$7:$Z$30</definedName>
    <definedName name="окраска_06">[145]окраска!$C$35:$Z$58</definedName>
    <definedName name="окраска_07">[145]окраска!$C$63:$Z$86</definedName>
    <definedName name="окраска_08">[145]окраска!$C$91:$Z$114</definedName>
    <definedName name="окраска_09">[145]окраска!$C$119:$Z$142</definedName>
    <definedName name="окраска_10">[145]окраска!$C$147:$Z$170</definedName>
    <definedName name="окраска_11">[145]окраска!$C$175:$Z$198</definedName>
    <definedName name="окраска_12">[145]окраска!$C$203:$Z$226</definedName>
    <definedName name="окраска_13">[145]окраска!$C$231:$Z$254</definedName>
    <definedName name="окраска_14">[145]окраска!$C$259:$Z$282</definedName>
    <definedName name="окраска_15">[145]окраска!$C$287:$Z$310</definedName>
    <definedName name="окс">#N/A</definedName>
    <definedName name="окт" localSheetId="7">#REF!</definedName>
    <definedName name="окт">#REF!</definedName>
    <definedName name="окт2" localSheetId="7">#REF!</definedName>
    <definedName name="окт2">#REF!</definedName>
    <definedName name="ол">'[227]ИТ-бюджет'!$L$5:$L$99</definedName>
    <definedName name="олдж" hidden="1">{"Valuation_Common",#N/A,FALSE,"Valuation"}</definedName>
    <definedName name="ОЛДОДО">[2]!ОЛДОДО</definedName>
    <definedName name="олдолтрь">#N/A</definedName>
    <definedName name="Олег1">#N/A</definedName>
    <definedName name="олея">[2]!олея</definedName>
    <definedName name="олимпстрой_всего">'[186]Олимпстрой декабрь 2010'!$B$7:$B$48</definedName>
    <definedName name="олимпстрой_квартал">'[186]Олимпстрой декабрь 2010'!$AC$7:$AC$48</definedName>
    <definedName name="олимпстрой_оборудование">'[186]Олимпстрой декабрь 2010'!$C$7:$C$48</definedName>
    <definedName name="олимпстрой_период">'[186]Олимпстрой декабрь 2010'!$A$7:$A$48</definedName>
    <definedName name="олимпстрой_ПИР">'[186]Олимпстрой декабрь 2010'!$F$7:$F$48</definedName>
    <definedName name="олимпстрой_Прочие">'[186]Олимпстрой декабрь 2010'!$E$7:$E$48</definedName>
    <definedName name="олимпстрой_СМР">'[186]Олимпстрой декабрь 2010'!$D$7:$D$48</definedName>
    <definedName name="олло">#N/A</definedName>
    <definedName name="олло_4">"'рт-передача'!олло"</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#N/A</definedName>
    <definedName name="олс_4">"'рт-передача'!олс"</definedName>
    <definedName name="оми">#N/A</definedName>
    <definedName name="омимимсмис">#N/A</definedName>
    <definedName name="ОНЕОН">[0]!ОНЕОН</definedName>
    <definedName name="ОНО">[0]!ОНО</definedName>
    <definedName name="оо">#N/A</definedName>
    <definedName name="ооо">#N/A</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7">#REF!</definedName>
    <definedName name="Операция">#REF!</definedName>
    <definedName name="оплата">#REF!</definedName>
    <definedName name="опропроапрапра">#N/A</definedName>
    <definedName name="опрорпрпапрапрвава">#N/A</definedName>
    <definedName name="ОптРынок">'[42]Производство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#REF!</definedName>
    <definedName name="ОсвоениеИмущества">#REF!</definedName>
    <definedName name="ОсвоениеИП">#REF!</definedName>
    <definedName name="ОсвоениеНИОКР">#REF!</definedName>
    <definedName name="оседание">#REF!</definedName>
    <definedName name="остаток">#REF!</definedName>
    <definedName name="отвлеченка">#REF!</definedName>
    <definedName name="ОТДАЧА">'[194]Баланс по ТЭЦ-1'!$J$99</definedName>
    <definedName name="Отдача_ГРУ">'[194]Баланс по ТЭЦ-1'!$J$120</definedName>
    <definedName name="Отдача110">'[194]Баланс по ТЭЦ-1'!$J$100</definedName>
    <definedName name="отп">'[184]ПС рек'!#REF!</definedName>
    <definedName name="отп010">#REF!</definedName>
    <definedName name="отп010о">#REF!</definedName>
    <definedName name="отп020">#REF!</definedName>
    <definedName name="отп020о">#REF!</definedName>
    <definedName name="отп030">#REF!</definedName>
    <definedName name="отп030о">#REF!</definedName>
    <definedName name="отп040">#REF!</definedName>
    <definedName name="отп040о">#REF!</definedName>
    <definedName name="отп050">#REF!</definedName>
    <definedName name="отп050о">#REF!</definedName>
    <definedName name="отп060">#REF!</definedName>
    <definedName name="отп060о">#REF!</definedName>
    <definedName name="отп070">#REF!</definedName>
    <definedName name="отп070о">#REF!</definedName>
    <definedName name="отп080">#REF!</definedName>
    <definedName name="отп080о">#REF!</definedName>
    <definedName name="отп090">#REF!</definedName>
    <definedName name="отп090о">#REF!</definedName>
    <definedName name="отп100">#REF!</definedName>
    <definedName name="отп100о">#REF!</definedName>
    <definedName name="отп110">#REF!</definedName>
    <definedName name="отп110о">#REF!</definedName>
    <definedName name="отп120">#REF!</definedName>
    <definedName name="отп120о">#REF!</definedName>
    <definedName name="отп130">#REF!</definedName>
    <definedName name="отп130о">#REF!</definedName>
    <definedName name="отп140">#REF!</definedName>
    <definedName name="отп140о">#REF!</definedName>
    <definedName name="отп150">#REF!</definedName>
    <definedName name="отп150о">#REF!</definedName>
    <definedName name="отп160">#REF!</definedName>
    <definedName name="отп160о">#REF!</definedName>
    <definedName name="отп170">#REF!</definedName>
    <definedName name="отп170о">#REF!</definedName>
    <definedName name="отп35">'[184]ПС рек'!#REF!</definedName>
    <definedName name="отп35кВ">'[184]ПС рек'!#REF!</definedName>
    <definedName name="ОтпВСеть">#REF!</definedName>
    <definedName name="отпуск" localSheetId="7">#N/A</definedName>
    <definedName name="отпуск">#N/A</definedName>
    <definedName name="отпуск_4">"'рт-передача'!отпуск"</definedName>
    <definedName name="ОтпускИзЕНЭС">#REF!</definedName>
    <definedName name="ОтпускЭлектроэнергииИтогоБаз">'[228]6'!$C$15</definedName>
    <definedName name="ОтпускЭлектроэнергииИтогоРег">'[228]6'!$C$24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[145]рабочий!$CI$121:$CY$143</definedName>
    <definedName name="оф_н_а_2003_пц">'[193]Текущие цены'!#REF!</definedName>
    <definedName name="оф_н_а_2004">'[193]Текущие цены'!#REF!</definedName>
    <definedName name="Охр">'[162]4'!#REF!</definedName>
    <definedName name="ОХР.ТРУДА">#N/A</definedName>
    <definedName name="ощ" hidden="1">{#N/A,#N/A,TRUE,"ИсхМстржд";#N/A,#N/A,TRUE,"Исх-Центр";#N/A,#N/A,TRUE,"Исх-2рт ";#N/A,#N/A,TRUE,"Исх-2рт ";#N/A,#N/A,TRUE,"Исх-3рт";#N/A,#N/A,TRUE,"Вар1";#N/A,#N/A,TRUE,"Вар2";#N/A,#N/A,TRUE,"Вар2-блоки";#N/A,#N/A,TRUE,"В3-Центр";#N/A,#N/A,TRUE,"В3-2рт";#N/A,#N/A,TRUE,"В3-3рт"}</definedName>
    <definedName name="п">#REF!</definedName>
    <definedName name="п_">#REF!</definedName>
    <definedName name="п_165">#REF!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556">[77]таврическая!$G$6</definedName>
    <definedName name="п_557">[77]таврическая!$G$8</definedName>
    <definedName name="п_авг" localSheetId="7">#REF!</definedName>
    <definedName name="п_авг">#REF!</definedName>
    <definedName name="п_апр" localSheetId="7">#REF!</definedName>
    <definedName name="п_апр">#REF!</definedName>
    <definedName name="п_в15ат1">#REF!</definedName>
    <definedName name="п_в15ат2">#REF!</definedName>
    <definedName name="п_дек" localSheetId="7">#REF!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рао">'[201]14'!$F$26</definedName>
    <definedName name="п_сен" localSheetId="7">#REF!</definedName>
    <definedName name="п_сен">#REF!</definedName>
    <definedName name="п_ф6">#REF!</definedName>
    <definedName name="п_ф9">#REF!</definedName>
    <definedName name="п_фабрикаты">#REF!</definedName>
    <definedName name="п_фев" localSheetId="7">#REF!</definedName>
    <definedName name="п_фев">#REF!</definedName>
    <definedName name="п_шсов220">[77]иртышская!$G$17</definedName>
    <definedName name="П_э">[201]Доп.данные!#REF!</definedName>
    <definedName name="п_янв" localSheetId="7">#REF!</definedName>
    <definedName name="п_янв">#REF!</definedName>
    <definedName name="па">#REF!</definedName>
    <definedName name="памсмчвв" hidden="1">{#N/A,#N/A,TRUE,"Лист1";#N/A,#N/A,TRUE,"Лист2";#N/A,#N/A,TRUE,"Лист3"}</definedName>
    <definedName name="паопаорпопро">#N/A</definedName>
    <definedName name="паотв">#REF!</definedName>
    <definedName name="папа" hidden="1">{"konoplin - Личное представление",#N/A,TRUE,"ФинПлан_1кв";"konoplin - Личное представление",#N/A,TRUE,"ФинПлан_2кв"}</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[0]!пауау</definedName>
    <definedName name="Пвн">#REF!</definedName>
    <definedName name="пвп">'[229]ИТ-бюджет'!$L$5:$L$99</definedName>
    <definedName name="пгшнп">#N/A</definedName>
    <definedName name="пек">#N/A</definedName>
    <definedName name="пер11">'[230]2011'!$A$7:$A$95</definedName>
    <definedName name="первый" localSheetId="7">#REF!</definedName>
    <definedName name="первый">#REF!</definedName>
    <definedName name="перегруппировка">[196]Списки!$G$2:$G$32</definedName>
    <definedName name="Пересчитать">[2]!Пересчитать</definedName>
    <definedName name="Период">#REF!</definedName>
    <definedName name="Период_Выбрано">#REF!</definedName>
    <definedName name="ПериодБддс">#REF!</definedName>
    <definedName name="ПериодРегулирования" localSheetId="7">[94]Заголовок!$B$14</definedName>
    <definedName name="ПериодРегулирования">[172]Заголовок!$B$14</definedName>
    <definedName name="Периоды_18_2" localSheetId="7">#REF!</definedName>
    <definedName name="Периоды_18_2">'[98]18.2'!#REF!</definedName>
    <definedName name="ПЕЧ_1">#N/A</definedName>
    <definedName name="ПЕЧ_2">#N/A</definedName>
    <definedName name="ПЕЧ_3">#N/A</definedName>
    <definedName name="ПЕЧ_4">#N/A</definedName>
    <definedName name="Печ_кв">#N/A</definedName>
    <definedName name="Печ11">#N/A</definedName>
    <definedName name="Печ12">#N/A</definedName>
    <definedName name="Печать">#REF!</definedName>
    <definedName name="ПЗ">#N/A</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1">'[25]Таб1.1'!#REF!</definedName>
    <definedName name="план12">'[25]Таб1.1'!#REF!</definedName>
    <definedName name="план2">#REF!</definedName>
    <definedName name="план56">#N/A</definedName>
    <definedName name="план56_4">"'рт-передача'!план56"</definedName>
    <definedName name="пмисмсмсчсмч">#N/A</definedName>
    <definedName name="ПМС">#N/A</definedName>
    <definedName name="ПМС_4">"'рт-передача'!пмс"</definedName>
    <definedName name="ПМС1">#N/A</definedName>
    <definedName name="ПМС1_4">"'рт-передача'!пмс1"</definedName>
    <definedName name="ПН">[231]Исходные!$H$5</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11нар">'[230]2011'!$FH$7:$FH$95</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[232]t_проверки!$J$9</definedName>
    <definedName name="погрпо">#N/A</definedName>
    <definedName name="Подоперация" localSheetId="7">#REF!</definedName>
    <definedName name="Подоперация">#REF!</definedName>
    <definedName name="подр_УКС">#REF!</definedName>
    <definedName name="подряд">#REF!</definedName>
    <definedName name="ПОКАЗАТЕЛИ_ДОЛГОСР.ПРОГНОЗА">'[233]2002(v2)'!#REF!</definedName>
    <definedName name="показатель">#REF!</definedName>
    <definedName name="пол">[2]!пол</definedName>
    <definedName name="пол_нас_нн">#REF!</definedName>
    <definedName name="полбезпот">'[213]т1.15(смета8а)'!#REF!</definedName>
    <definedName name="полпот">'[213]т1.15(смета8а)'!#REF!</definedName>
    <definedName name="Порог_проверки">'[234]Сценарные условия'!$K$19</definedName>
    <definedName name="Порог_Резервный_Фонд">'[234]Сценарные условия'!$K$20</definedName>
    <definedName name="порпол">'[235]ИТ-бюджет'!$L$5:$L$99</definedName>
    <definedName name="ПоследнийГод" localSheetId="7">[172]Заголовок!$B$16</definedName>
    <definedName name="ПоследнийГод">[200]Заголовок!$B$16</definedName>
    <definedName name="ПоследнийГод_5">#N/A</definedName>
    <definedName name="пост_hwsw">'[41]Поставщики и субподрядчики'!$B$10:$B$17</definedName>
    <definedName name="пост_serv">'[41]Поставщики и субподрядчики'!$B$32:$B$40</definedName>
    <definedName name="пост_support">'[41]Поставщики и субподрядчики'!$B$21:$B$28</definedName>
    <definedName name="ПостНасел">#N/A</definedName>
    <definedName name="поступления_план_Rual">#REF!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 hidden="1">{#N/A,#N/A,TRUE,"ИсхМстржд";#N/A,#N/A,TRUE,"Исх-Центр";#N/A,#N/A,TRUE,"Исх-2рт ";#N/A,#N/A,TRUE,"Исх-2рт ";#N/A,#N/A,TRUE,"Исх-3рт";#N/A,#N/A,TRUE,"Вар1";#N/A,#N/A,TRUE,"Вар2";#N/A,#N/A,TRUE,"Вар2-блоки";#N/A,#N/A,TRUE,"В3-Центр";#N/A,#N/A,TRUE,"В3-2рт";#N/A,#N/A,TRUE,"В3-3рт"}</definedName>
    <definedName name="Потери110">#REF!</definedName>
    <definedName name="потери2" hidden="1">{#N/A,#N/A,TRUE,"ИсхМстржд";#N/A,#N/A,TRUE,"Исх-Центр";#N/A,#N/A,TRUE,"Исх-2рт ";#N/A,#N/A,TRUE,"Исх-2рт ";#N/A,#N/A,TRUE,"Исх-3рт";#N/A,#N/A,TRUE,"Вар1";#N/A,#N/A,TRUE,"Вар2";#N/A,#N/A,TRUE,"Вар2-блоки";#N/A,#N/A,TRUE,"В3-Центр";#N/A,#N/A,TRUE,"В3-2рт";#N/A,#N/A,TRUE,"В3-3рт"}</definedName>
    <definedName name="Потери6">#REF!</definedName>
    <definedName name="ПотериНорма">#REF!</definedName>
    <definedName name="ПотериРУ">#REF!</definedName>
    <definedName name="ПотериТР">#REF!</definedName>
    <definedName name="ПотериТРСН">#REF!</definedName>
    <definedName name="ПотериТЭ">[42]Лист!$A$400</definedName>
    <definedName name="ПотериФакт">#REF!</definedName>
    <definedName name="ПОТР._РЫНОКДП">[23]vec!#REF!</definedName>
    <definedName name="Потреб_вып_всего">'[193]Текущие цены'!#REF!</definedName>
    <definedName name="Потреб_вып_оф_н_цпг">'[193]Текущие цены'!#REF!</definedName>
    <definedName name="пошлины">#REF!</definedName>
    <definedName name="пп">#N/A</definedName>
    <definedName name="ПП_Адлер_1кв">[186]ПП!$N$13:$N$42</definedName>
    <definedName name="ПП_Адлер_2кв">[186]ПП!$O$13:$O$42</definedName>
    <definedName name="ПП_Адлер_3кв">[186]ПП!$P$13:$P$42</definedName>
    <definedName name="ПП_Адлер_4кв">[186]ПП!$Q$13:$Q$42</definedName>
    <definedName name="ПП_Адлер_вид_работ">[186]ПП!$D$13:$D$42</definedName>
    <definedName name="ПП_Адлер_способ">[186]ПП!$I$13:$I$42</definedName>
    <definedName name="ППЖТ">'[194]Баланс по ТЭЦ-1'!$J$194</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#N/A</definedName>
    <definedName name="пппп_4">"'рт-передача'!пппп"</definedName>
    <definedName name="ппппп">#N/A</definedName>
    <definedName name="пппппп">#REF!</definedName>
    <definedName name="ппппппппппп">#N/A</definedName>
    <definedName name="ппр">#N/A</definedName>
    <definedName name="ппрпрро">'[13]MTO REV.2(ARMOR)'!#REF!</definedName>
    <definedName name="ппрр">'[13]MTO REV.2(ARMOR)'!#REF!</definedName>
    <definedName name="Ппс">#REF!</definedName>
    <definedName name="Ппст">#REF!</definedName>
    <definedName name="пр" localSheetId="7">(#REF!,#REF!)</definedName>
    <definedName name="пр">#N/A</definedName>
    <definedName name="пр_4">"'рт-передача'!пр"</definedName>
    <definedName name="пр_КХП_опл_ден">#REF!</definedName>
    <definedName name="пр_КХП_опл_мет">#REF!</definedName>
    <definedName name="пр_КХП_опл_откл">#REF!</definedName>
    <definedName name="пр_КХП_опл_проч">#REF!</definedName>
    <definedName name="пр_КХП_оплата">#REF!</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#N/A</definedName>
    <definedName name="прапрарп">#N/A</definedName>
    <definedName name="Предлагаемые_для_утверждения_тарифы_на_эл.эн">#REF!</definedName>
    <definedName name="ПРЕР">[0]!ПРЕР</definedName>
    <definedName name="прибыль">#N/A</definedName>
    <definedName name="Прибыль_RAB">#REF!</definedName>
    <definedName name="Прибыль_Масса">#REF!</definedName>
    <definedName name="Прибыль_Метод">#REF!</definedName>
    <definedName name="Прибыль_ПроцентОС">#REF!</definedName>
    <definedName name="Прибыль_ПроцентСС">#REF!</definedName>
    <definedName name="Прибыль_ФД">#REF!</definedName>
    <definedName name="прибыль3" localSheetId="7" hidden="1">{#N/A,#N/A,TRUE,"Лист1";#N/A,#N/A,TRUE,"Лист2";#N/A,#N/A,TRUE,"Лист3"}</definedName>
    <definedName name="прибыль3" hidden="1">{#N/A,#N/A,TRUE,"Лист1";#N/A,#N/A,TRUE,"Лист2";#N/A,#N/A,TRUE,"Лист3"}</definedName>
    <definedName name="привет" hidden="1">{"Valuation_Common",#N/A,FALSE,"Valuation"}</definedName>
    <definedName name="ПРИЕМ">'[194]Баланс по ТЭЦ-1'!$J$86</definedName>
    <definedName name="Прием110">'[194]Баланс по ТЭЦ-1'!$J$87</definedName>
    <definedName name="Признак">'[184]ПС рек'!#REF!</definedName>
    <definedName name="прил1.2">#N/A</definedName>
    <definedName name="Прилож3">#N/A</definedName>
    <definedName name="Приложение">#N/A</definedName>
    <definedName name="ПРиложение3">#N/A</definedName>
    <definedName name="Приложение8">#N/A</definedName>
    <definedName name="Приложений3">#N/A</definedName>
    <definedName name="примерррр">[42]!примерррр</definedName>
    <definedName name="приоб">#REF!</definedName>
    <definedName name="приобр">#REF!</definedName>
    <definedName name="Приоритет">[196]Списки!$H$2:$H$9</definedName>
    <definedName name="ПриростУЕ">'[192]Пер-Вл'!#REF!</definedName>
    <definedName name="ПРИХОД">'[194]Баланс по ТЭЦ-1'!$J$186</definedName>
    <definedName name="Приход_расход" localSheetId="7">#REF!</definedName>
    <definedName name="Приход_расход">#REF!</definedName>
    <definedName name="ПрНуж">'[194]Баланс по ТЭЦ-1'!$J$198</definedName>
    <definedName name="про">#N/A</definedName>
    <definedName name="Прогноз_Вып_пц">[145]рабочий!$Y$240:$AP$262</definedName>
    <definedName name="Прогноз_вып_цпг">'[193]Текущие цены'!#REF!</definedName>
    <definedName name="Прогноз97">[236]ПРОГНОЗ_1!#REF!</definedName>
    <definedName name="ПрогРеализ_Дох">#REF!</definedName>
    <definedName name="ПрогРеализ_Прод">#REF!</definedName>
    <definedName name="ПрогРеализ_Прочее">#REF!</definedName>
    <definedName name="прод_КХП_потр">#REF!</definedName>
    <definedName name="Проект" localSheetId="7">#REF!</definedName>
    <definedName name="Проект">#REF!</definedName>
    <definedName name="проект2">#REF!</definedName>
    <definedName name="пром.">#N/A</definedName>
    <definedName name="пропорпшгршг">#N/A</definedName>
    <definedName name="пропр">#REF!</definedName>
    <definedName name="Просмотр">[159]Содержание!$C$36</definedName>
    <definedName name="ПРОСР_ДЕБИТ">#REF!</definedName>
    <definedName name="Проц1">[22]MAIN!$F$186</definedName>
    <definedName name="ПроцВыбр">'[237]По Концерну Эксп'!$P$7</definedName>
    <definedName name="ПроцИзПр1">[22]MAIN!$F$188</definedName>
    <definedName name="проч">#N/A</definedName>
    <definedName name="проч.расх">#N/A</definedName>
    <definedName name="прочее">'[184]ПС рек'!#REF!</definedName>
    <definedName name="Прочие_электроэнергии" localSheetId="7">'[170]Производство электроэнергии'!$A$132</definedName>
    <definedName name="Прочие_электроэнергии">'[171]Производство электроэнергии'!$A$132</definedName>
    <definedName name="прош_год" localSheetId="7">#REF!</definedName>
    <definedName name="прош_год">#REF!</definedName>
    <definedName name="прп010">#REF!</definedName>
    <definedName name="прп010о">#REF!</definedName>
    <definedName name="прп020">#REF!</definedName>
    <definedName name="прп020о">#REF!</definedName>
    <definedName name="прп030">#REF!</definedName>
    <definedName name="прп030о">#REF!</definedName>
    <definedName name="прп040">#REF!</definedName>
    <definedName name="прп040о">#REF!</definedName>
    <definedName name="прп050">#REF!</definedName>
    <definedName name="прп050о">#REF!</definedName>
    <definedName name="прп060">#REF!</definedName>
    <definedName name="прп060о">#REF!</definedName>
    <definedName name="прп070">#REF!</definedName>
    <definedName name="прп070о">#REF!</definedName>
    <definedName name="прп080">#REF!</definedName>
    <definedName name="прп080о">#REF!</definedName>
    <definedName name="прп090">#REF!</definedName>
    <definedName name="прп090о">#REF!</definedName>
    <definedName name="прп100">#REF!</definedName>
    <definedName name="прп100о">#REF!</definedName>
    <definedName name="прп110">#REF!</definedName>
    <definedName name="прп110о">#REF!</definedName>
    <definedName name="прп120">#REF!</definedName>
    <definedName name="прп120о">#REF!</definedName>
    <definedName name="прп130">#REF!</definedName>
    <definedName name="прп130о">#REF!</definedName>
    <definedName name="прп140">#REF!</definedName>
    <definedName name="прп140о">#REF!</definedName>
    <definedName name="прп150">#REF!</definedName>
    <definedName name="прп150о">#REF!</definedName>
    <definedName name="прп160">#REF!</definedName>
    <definedName name="прп160о">#REF!</definedName>
    <definedName name="прп170">#REF!</definedName>
    <definedName name="прп170о">#REF!</definedName>
    <definedName name="прпрапапвавав">#N/A</definedName>
    <definedName name="прпропорпрпр" hidden="1">{#N/A,#N/A,TRUE,"Лист1";#N/A,#N/A,TRUE,"Лист2";#N/A,#N/A,TRUE,"Лист3"}</definedName>
    <definedName name="прпропрпрпорп">#N/A</definedName>
    <definedName name="пррпрпрпорпроп">#N/A</definedName>
    <definedName name="пррррр">#REF!</definedName>
    <definedName name="Псковэнерго">'[1]5'!#REF!</definedName>
    <definedName name="Псн">#REF!</definedName>
    <definedName name="Птеп">#REF!</definedName>
    <definedName name="птпатаптп">[0]!птпатаптп</definedName>
    <definedName name="птрпопролвпрлвнг" hidden="1">#REF!,#REF!,#REF!,#REF!,#REF!,#REF!,#REF!</definedName>
    <definedName name="пупп">[0]!пупп</definedName>
    <definedName name="ПФАП">[0]!ПФАП</definedName>
    <definedName name="пхнм_вн">#REF!</definedName>
    <definedName name="пхнм_ВСЕГО">#REF!</definedName>
    <definedName name="пхнм_РА">#REF!</definedName>
    <definedName name="ПЦ1">#REF!</definedName>
    <definedName name="ПЦ2">#REF!</definedName>
    <definedName name="пыпыппывапа" hidden="1">#REF!,#REF!,#REF!</definedName>
    <definedName name="ПЭ" localSheetId="7">[172]Справочники!$A$10:$A$12</definedName>
    <definedName name="Пэ">[201]Доп.данные!$D$4</definedName>
    <definedName name="ПЭ_5">#N/A</definedName>
    <definedName name="ПЭн">#REF!</definedName>
    <definedName name="пэо">[2]!пэо</definedName>
    <definedName name="р">#N/A</definedName>
    <definedName name="Р11" hidden="1">#REF!,#REF!,#REF!,#REF!,#REF!,#REF!,#REF!</definedName>
    <definedName name="рагпл">#N/A</definedName>
    <definedName name="Размерность_экономии">#REF!</definedName>
    <definedName name="Разное" hidden="1">{"Valuation_Common",#N/A,FALSE,"Valuation"}</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#N/A</definedName>
    <definedName name="Распред_общепроизв_затрат">'[238]П-БР-2-2-П'!$B$6</definedName>
    <definedName name="расх">#N/A</definedName>
    <definedName name="РасходыНаПотери">#REF!</definedName>
    <definedName name="Расчет_амортизации">#REF!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'[239]БФ-2-5-П'!$B$6</definedName>
    <definedName name="Расчет_НПр">'[240]НП-2-12-П'!$B$6</definedName>
    <definedName name="Расчет_РБП_ПЭС">#REF!</definedName>
    <definedName name="Расчет_региональной_абонентной_платы">#REF!</definedName>
    <definedName name="расш">#REF!</definedName>
    <definedName name="расш.">#REF!</definedName>
    <definedName name="Расш.проч.внер.дох">[2]!Расш.проч.внер.дох</definedName>
    <definedName name="Расш1">#N/A</definedName>
    <definedName name="Расш2">#N/A</definedName>
    <definedName name="Расш3">#N/A</definedName>
    <definedName name="Расшифровка">#REF!</definedName>
    <definedName name="Расшифроки2">#N/A</definedName>
    <definedName name="РГК" localSheetId="7">[172]Справочники!$A$4:$A$4</definedName>
    <definedName name="РГК">[200]Справочники!$A$4:$A$4</definedName>
    <definedName name="РГК_5">#N/A</definedName>
    <definedName name="РГРЭС">#N/A</definedName>
    <definedName name="реализация">#REF!</definedName>
    <definedName name="реан">#N/A</definedName>
    <definedName name="ревизия">[41]Set!$B$112:$B$121</definedName>
    <definedName name="_xlnm.Recorder">#REF!</definedName>
    <definedName name="рем">#N/A</definedName>
    <definedName name="ремо">'[162]4'!#REF!</definedName>
    <definedName name="Ремонты">[100]Лист1!$A$16</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ооо">#REF!</definedName>
    <definedName name="рис1" localSheetId="7" hidden="1">{#N/A,#N/A,TRUE,"Лист1";#N/A,#N/A,TRUE,"Лист2";#N/A,#N/A,TRUE,"Лист3"}</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О">[41]Set!$A$17:$A$20</definedName>
    <definedName name="рмпп">#N/A</definedName>
    <definedName name="ро">#N/A</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'[178]Т-18-Инвестиции'!#REF!</definedName>
    <definedName name="ролрпраправ">#N/A</definedName>
    <definedName name="роо">#N/A</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#N/A</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пра">#N/A</definedName>
    <definedName name="рпарпапрап">#N/A</definedName>
    <definedName name="рпддд">#N/A</definedName>
    <definedName name="рпипо">#N/A</definedName>
    <definedName name="рпо">'[163]ИТ-бюджет'!$L$5:$L$99</definedName>
    <definedName name="рпплордлпава">#N/A</definedName>
    <definedName name="рпрпмимимссмваы">#N/A</definedName>
    <definedName name="рр">#N/A</definedName>
    <definedName name="ррапав" hidden="1">{#N/A,#N/A,TRUE,"Лист1";#N/A,#N/A,TRUE,"Лист2";#N/A,#N/A,TRUE,"Лист3"}</definedName>
    <definedName name="ррдрдд">'[13]MTO REV.2(ARMOR)'!#REF!</definedName>
    <definedName name="рроо">#REF!</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ррррр" hidden="1">{"Valuation_Common",#N/A,FALSE,"Valuation"}</definedName>
    <definedName name="рск2">#N/A</definedName>
    <definedName name="рск3">#N/A</definedName>
    <definedName name="рсоТРна1квтчКПО">'[241]филиал-МРСК'!$BC$224</definedName>
    <definedName name="Рсрi">#REF!</definedName>
    <definedName name="рсср" localSheetId="7">#N/A</definedName>
    <definedName name="рсср">#N/A</definedName>
    <definedName name="рсср_4">"'рт-передача'!рсср"</definedName>
    <definedName name="с" localSheetId="10">'1.24'!с</definedName>
    <definedName name="с" localSheetId="9">'1.5'!с</definedName>
    <definedName name="с" localSheetId="7">#N/A</definedName>
    <definedName name="с">'1.24'!с</definedName>
    <definedName name="с_4">"'рт-передача'!с"</definedName>
    <definedName name="с_ОГП_опл_ден">#REF!</definedName>
    <definedName name="с_ОГП_опл_мет">#REF!</definedName>
    <definedName name="с_ОГП_опл_откл">#REF!</definedName>
    <definedName name="с_ОГП_опл_проч">#REF!</definedName>
    <definedName name="с_уч_доп">[195]Source!$H$1</definedName>
    <definedName name="с_учетом_доп">[242]Source!$G$1</definedName>
    <definedName name="с1" localSheetId="9">'1.5'!с1</definedName>
    <definedName name="с1" localSheetId="7">#N/A</definedName>
    <definedName name="с1">#N/A</definedName>
    <definedName name="с1_4">"'рт-передача'!с1"</definedName>
    <definedName name="СальдоПереток">'[42]Производство электроэнергии'!$A$38</definedName>
    <definedName name="самара">#REF!</definedName>
    <definedName name="Самосвалы" hidden="1">{#N/A,#N/A,TRUE,"ИсхМстржд";#N/A,#N/A,TRUE,"Исх-Центр";#N/A,#N/A,TRUE,"Исх-2рт ";#N/A,#N/A,TRUE,"Исх-2рт ";#N/A,#N/A,TRUE,"Исх-3рт";#N/A,#N/A,TRUE,"Вар1";#N/A,#N/A,TRUE,"Вар2";#N/A,#N/A,TRUE,"Вар2-блоки";#N/A,#N/A,TRUE,"В3-Центр";#N/A,#N/A,TRUE,"В3-2рт";#N/A,#N/A,TRUE,"В3-3рт"}</definedName>
    <definedName name="сапвпавапвапвп">#N/A</definedName>
    <definedName name="сваеррта">#N/A</definedName>
    <definedName name="сваеррта_4">"'рт-передача'!сваеррта"</definedName>
    <definedName name="света">'[16]См-2 Шатурс сети  проект работы'!#REF!</definedName>
    <definedName name="сВЗиС_ПВР">[186]ПВР_9!$AM$2:$AM$5745</definedName>
    <definedName name="свмпвппв">#N/A</definedName>
    <definedName name="свмпвппв_4">"'рт-передача'!свмпвппв"</definedName>
    <definedName name="свод">#N/A</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Г">#REF!</definedName>
    <definedName name="СДП">'[221]17СВОД-ПУ'!$A$114:$IV$114</definedName>
    <definedName name="СДТУ">'[184]ПС рек'!#REF!</definedName>
    <definedName name="себ">#N/A</definedName>
    <definedName name="себестоимость2">#N/A</definedName>
    <definedName name="себестоимость2_4">"'рт-передача'!себестоимость2"</definedName>
    <definedName name="сель">#N/A</definedName>
    <definedName name="сельск.хоз">#N/A</definedName>
    <definedName name="семь" localSheetId="7">#REF!</definedName>
    <definedName name="семь">#REF!</definedName>
    <definedName name="сен" localSheetId="7">#REF!</definedName>
    <definedName name="сен">#REF!</definedName>
    <definedName name="сен2" localSheetId="7">#REF!</definedName>
    <definedName name="сен2">#REF!</definedName>
    <definedName name="сиарчвер">#REF!</definedName>
    <definedName name="сиитьь" hidden="1">{#N/A,#N/A,TRUE,"Лист1";#N/A,#N/A,TRUE,"Лист2";#N/A,#N/A,TRUE,"Лист3"}</definedName>
    <definedName name="ск">#N/A</definedName>
    <definedName name="ск_4">"'рт-передача'!ск"</definedName>
    <definedName name="скидка">#REF!</definedName>
    <definedName name="скл">#REF!</definedName>
    <definedName name="см.1">'[162]4'!#REF!</definedName>
    <definedName name="см_">'[167]4НКУ'!$AO$26</definedName>
    <definedName name="см_1б">'[243]1_из'!$U$52</definedName>
    <definedName name="см_2">'[244]2РЗ'!$AF$116</definedName>
    <definedName name="см_2_база">'[244]2РЗ'!$AF$117</definedName>
    <definedName name="см_3">'[244]3конф'!$L$40</definedName>
    <definedName name="см_3_база">'[244]3конф'!$M$43</definedName>
    <definedName name="см_3пр">'[243]3_пр'!$AM$31</definedName>
    <definedName name="см_4">'[243]4_РЗ'!$AM$80</definedName>
    <definedName name="см_4б">'[243]4_РЗ'!$AM$81</definedName>
    <definedName name="см_5">'[243]5_конф'!$L$37</definedName>
    <definedName name="см_5б">'[243]5_конф'!$L$39</definedName>
    <definedName name="см_6">'[243]6_НКУ'!$AN$30</definedName>
    <definedName name="см_6б">'[243]6_НКУ'!$AN$31</definedName>
    <definedName name="смета">#N/A</definedName>
    <definedName name="Смета6">'[245]См-2 Шатурс сети  проект работы'!#REF!</definedName>
    <definedName name="СметаЗатрат_Виды">#REF!</definedName>
    <definedName name="смр_код">[186]Source!$A$2:$B$14</definedName>
    <definedName name="СН">'[194]Баланс по ТЭЦ-1'!$J$24</definedName>
    <definedName name="СН_Б">[77]сибирь!$H$16</definedName>
    <definedName name="СН_З">#REF!</definedName>
    <definedName name="СН_И">#REF!</definedName>
    <definedName name="СН_С">#REF!</definedName>
    <definedName name="СН_Т">'[246]табл 1'!#REF!</definedName>
    <definedName name="СОБ">'[184]ПС рек'!#REF!</definedName>
    <definedName name="Собст" localSheetId="7">'[198]эл ст'!$A$360:$IV$360</definedName>
    <definedName name="Собст">'[199]эл ст'!$A$360:$IV$360</definedName>
    <definedName name="Собств" localSheetId="7">'[198]эл ст'!$A$369:$IV$369</definedName>
    <definedName name="Собств">'[199]эл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 localSheetId="7">#N/A</definedName>
    <definedName name="сокращение">#N/A</definedName>
    <definedName name="сокращение_4">"'рт-передача'!сокращение"</definedName>
    <definedName name="сомп">#N/A</definedName>
    <definedName name="сомп_4">"'рт-передача'!сомп"</definedName>
    <definedName name="сомпас">#N/A</definedName>
    <definedName name="сомпас_4">"'рт-передача'!сомпас"</definedName>
    <definedName name="СоцРасходы_АУП">'[192]Пер-Вл'!$A$26:$IV$26</definedName>
    <definedName name="СоцРАсходы_ПЭЭ">'[192]Пер-Вл'!$A$23:$IV$23</definedName>
    <definedName name="СоцРАсходы_ТП">'[192]Пер-Вл'!$A$24:$IV$24</definedName>
    <definedName name="СП">[196]Списки!$K$1:$K$2</definedName>
    <definedName name="Список_ДЗО">'[232]Список ДЗО'!$B$8:$B$21</definedName>
    <definedName name="список_контр.котловой">[212]t_Настройки!$B$42:$B$53</definedName>
    <definedName name="Список_контрагентов">[212]t_Настройки!$B$36:$B$39</definedName>
    <definedName name="Список_Контрагенты">[247]Параметры!$E$5:$E$368</definedName>
    <definedName name="Список_филиалов">[212]t_Настройки!$B$23:$B$26</definedName>
    <definedName name="список_филиалов1">[212]t_Настройки!$B$29:$B$33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окОкупаемости">#REF!</definedName>
    <definedName name="СрокПроекта">[159]Служебный!$A$23</definedName>
    <definedName name="СрокСтрва">#REF!</definedName>
    <definedName name="СрокСтрва1">[159]Таблица1!$C$6</definedName>
    <definedName name="сс" localSheetId="10">'1.24'!сс</definedName>
    <definedName name="сс" localSheetId="9">'1.5'!сс</definedName>
    <definedName name="сс" localSheetId="7">#N/A</definedName>
    <definedName name="сс">'1.24'!сс</definedName>
    <definedName name="сс_4">"'рт-передача'!сс"</definedName>
    <definedName name="сс_или_субчик">[186]ПВР_9!$AQ$2:$AQ$5745</definedName>
    <definedName name="сс1" localSheetId="9">'1.5'!сс1</definedName>
    <definedName name="сс1">#N/A</definedName>
    <definedName name="ссс">#N/A</definedName>
    <definedName name="сссс" localSheetId="10">'1.24'!сссс</definedName>
    <definedName name="сссс" localSheetId="9">'1.5'!сссс</definedName>
    <definedName name="сссс" localSheetId="7">#N/A</definedName>
    <definedName name="сссс">'1.24'!сссс</definedName>
    <definedName name="сссс_4">"'рт-передача'!сссс"</definedName>
    <definedName name="сссс1" localSheetId="9">'1.5'!сссс1</definedName>
    <definedName name="сссс1">#N/A</definedName>
    <definedName name="ссы" localSheetId="10">'1.24'!ссы</definedName>
    <definedName name="ссы" localSheetId="9">'1.5'!ссы</definedName>
    <definedName name="ссы" localSheetId="7">#N/A</definedName>
    <definedName name="ссы">'1.24'!ссы</definedName>
    <definedName name="ссы_4">"'рт-передача'!ссы"</definedName>
    <definedName name="ссы1" localSheetId="9">'1.5'!ссы1</definedName>
    <definedName name="ссы1">#N/A</definedName>
    <definedName name="ссы2">#N/A</definedName>
    <definedName name="ссы2_4">"'рт-передача'!ссы2"</definedName>
    <definedName name="ст">[41]Set!$A$4:$A$5</definedName>
    <definedName name="Ставка_ЕСН">0.26</definedName>
    <definedName name="ставка_НДС">18%</definedName>
    <definedName name="Ставка_Соц._На_несчастн">'[162]4'!#REF!</definedName>
    <definedName name="СтавкаWACC">'[221]17СВОД-ПУ'!$A$115:$IV$115</definedName>
    <definedName name="СтавкаАмортизации">#REF!</definedName>
    <definedName name="СтавкаДепозитов">#REF!</definedName>
    <definedName name="СтавкаДивидендов">#REF!</definedName>
    <definedName name="СтавкаДКЗ">#REF!</definedName>
    <definedName name="СтавкаЕСН">#REF!</definedName>
    <definedName name="СтавкаНДС">#REF!</definedName>
    <definedName name="СтавкаНП">#REF!</definedName>
    <definedName name="СтавкаСНС">#REF!</definedName>
    <definedName name="ставки_налогов">'[248]Таблица А13'!$A$14:$IV$14,'[248]Таблица А13'!$A$16:$IV$16,'[248]Таблица А13'!$A$18:$IV$18,'[248]Таблица А13'!$A$20:$IV$20,'[248]Таблица А13'!$A$24:$IV$24,'[248]Таблица А13'!$A$26:$IV$26,'[248]Таблица А13'!$A$28:$IV$28,'[248]Таблица А13'!$A$30:$IV$30,'[248]Таблица А13'!$A$32:$IV$32,'[248]Таблица А13'!$A$38:$IV$38,'[248]Таблица А13'!$A$40:$IV$40</definedName>
    <definedName name="Статьи_затрат">[47]Списки!$U$160:$U$291</definedName>
    <definedName name="Статья" localSheetId="7">#REF!</definedName>
    <definedName name="Статья">#REF!</definedName>
    <definedName name="Статья_затрат">#REF!</definedName>
    <definedName name="СтатьяБддсКодВ1С">#REF!</definedName>
    <definedName name="СтатьяБддсЭтоГруппа">#REF!</definedName>
    <definedName name="СтНПр1">[22]MAIN!$F$180</definedName>
    <definedName name="Стр_Кот">[42]структура!$A$38</definedName>
    <definedName name="Стр_ПерТЭ">[42]структура!$A$48</definedName>
    <definedName name="Стр_ПерЭЭ">[42]структура!$A$16</definedName>
    <definedName name="Стр_ПрТЭ">[42]структура!$A$26</definedName>
    <definedName name="Стр_ПрЭЭ">[42]структура!$A$5</definedName>
    <definedName name="Стр_ТЭС">[42]структура!$A$32</definedName>
    <definedName name="Стр_Финансы">[42]структура!$A$84</definedName>
    <definedName name="Стр_Финансы2">[42]структура!$A$49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ах">#REF!</definedName>
    <definedName name="страхов">#REF!</definedName>
    <definedName name="сульфат_ВСЕГО">#REF!</definedName>
    <definedName name="сульфат_ком_воз">#REF!</definedName>
    <definedName name="сульфат_экс">#REF!</definedName>
    <definedName name="сумм">'[249]свод по ЦФО'!$G$425</definedName>
    <definedName name="сумма_по_договору">#REF!</definedName>
    <definedName name="сумма010">#REF!</definedName>
    <definedName name="сумма020">#REF!</definedName>
    <definedName name="сумма030">#REF!</definedName>
    <definedName name="сумма040">#REF!</definedName>
    <definedName name="сумма050">#REF!</definedName>
    <definedName name="сумма060">#REF!</definedName>
    <definedName name="сумма070">#REF!</definedName>
    <definedName name="сумма080">#REF!</definedName>
    <definedName name="сумма090">#REF!</definedName>
    <definedName name="сумма100">#REF!</definedName>
    <definedName name="сумма110">#REF!</definedName>
    <definedName name="сумма120">#REF!</definedName>
    <definedName name="сумма130">#REF!</definedName>
    <definedName name="сумма140">#REF!</definedName>
    <definedName name="сумма150">#REF!</definedName>
    <definedName name="сумма160">#REF!</definedName>
    <definedName name="сумма170">#REF!</definedName>
    <definedName name="сумма180">#REF!</definedName>
    <definedName name="сумма190">#REF!</definedName>
    <definedName name="сумма200">#REF!</definedName>
    <definedName name="сумма210">#REF!</definedName>
    <definedName name="сумма220">#REF!</definedName>
    <definedName name="сумма230">#REF!</definedName>
    <definedName name="сумма240">#REF!</definedName>
    <definedName name="сумма250">#REF!</definedName>
    <definedName name="сумма260">#REF!</definedName>
    <definedName name="сумма270">#REF!</definedName>
    <definedName name="сумма280">#REF!</definedName>
    <definedName name="сумма290">#REF!</definedName>
    <definedName name="сумма291">#REF!</definedName>
    <definedName name="сумма292">#REF!</definedName>
    <definedName name="СуммаБддс">#REF!</definedName>
    <definedName name="схемные_зачеты">#REF!</definedName>
    <definedName name="сценарии">#REF!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#N/A</definedName>
    <definedName name="т_аб_пл_1">'[213]т1.15(смета8а)'!#REF!</definedName>
    <definedName name="т_сбыт_1">'[213]т1.15(смета8а)'!#REF!</definedName>
    <definedName name="т11всего_1">[42]Т11!$B$38</definedName>
    <definedName name="т11всего_2">[42]Т11!$B$69</definedName>
    <definedName name="Т12_4мес">#N/A</definedName>
    <definedName name="т12п1_1">[132]Т12!$A$10</definedName>
    <definedName name="т12п1_2">[132]Т12!$A$22</definedName>
    <definedName name="т12п2_1">[132]Т12!$A$15</definedName>
    <definedName name="т12п2_2">[132]Т12!$A$27</definedName>
    <definedName name="т19.1п16">'[42]Т19.1'!$B$39</definedName>
    <definedName name="т1п15">[42]Т1!$B$36</definedName>
    <definedName name="т2.3.10">#N/A</definedName>
    <definedName name="т2п11">[42]Т2!$B$42</definedName>
    <definedName name="т2п12">[42]Т2!$B$47</definedName>
    <definedName name="т2п13">[42]Т2!$B$48</definedName>
    <definedName name="т3итого">[42]Т3!$B$31</definedName>
    <definedName name="т3п3">[132]Т3!#REF!</definedName>
    <definedName name="т6п5_1">[42]Т6!$B$12</definedName>
    <definedName name="т6п5_2">[42]Т6!$B$18</definedName>
    <definedName name="т7п4_1">[42]Т7!$B$20</definedName>
    <definedName name="т7п4_2">[42]Т7!$B$37</definedName>
    <definedName name="т7п5_1">[42]Т7!$B$22</definedName>
    <definedName name="т7п5_2">[42]Т7!$B$39</definedName>
    <definedName name="т7п6_1">[42]Т7!$B$25</definedName>
    <definedName name="т7п6_2">[42]Т7!$B$42</definedName>
    <definedName name="т8п1">[42]Т8!$B$8</definedName>
    <definedName name="Таб11_Гр04">'[250]Приложение 11'!$D$12:$D$79</definedName>
    <definedName name="Таб11_Гр10">'[250]Приложение 11'!$J$12:$J$79</definedName>
    <definedName name="Таб3_Гр10">#REF!</definedName>
    <definedName name="Таб3_Гр11">#REF!</definedName>
    <definedName name="Таб3_Гр12">#REF!</definedName>
    <definedName name="Таб3_Гр13">#REF!</definedName>
    <definedName name="Таб3_Гр14">#REF!</definedName>
    <definedName name="Таб3_Гр15">#REF!</definedName>
    <definedName name="Таб3_Гр16">#REF!</definedName>
    <definedName name="Таб3_Гр17">#REF!</definedName>
    <definedName name="Таб3_Гр18">#REF!</definedName>
    <definedName name="Таб3_Гр19">#REF!</definedName>
    <definedName name="Таб3_Гр20">#REF!</definedName>
    <definedName name="Таб3_Гр21">#REF!</definedName>
    <definedName name="Таб3_Гр22">#REF!</definedName>
    <definedName name="Таб3_Гр23">#REF!</definedName>
    <definedName name="Таб3_Гр24">#REF!</definedName>
    <definedName name="Таб3_Гр25">#REF!</definedName>
    <definedName name="Таб3_Гр26">#REF!</definedName>
    <definedName name="Таб3_Гр6">#REF!</definedName>
    <definedName name="Таб3_Гр7">#REF!</definedName>
    <definedName name="Таб3_Гр8">#REF!</definedName>
    <definedName name="Таб3_Гр9">#REF!</definedName>
    <definedName name="Таб3_ТипДог">#REF!</definedName>
    <definedName name="Таб3_Филиал">#REF!</definedName>
    <definedName name="Таб32_Гр10">#REF!</definedName>
    <definedName name="Таб32_Гр11">#REF!</definedName>
    <definedName name="Таб32_Гр12">#REF!</definedName>
    <definedName name="Таб32_Гр13">#REF!</definedName>
    <definedName name="Таб32_Гр14">#REF!</definedName>
    <definedName name="Таб32_Гр15">#REF!</definedName>
    <definedName name="Таб32_Гр16">#REF!</definedName>
    <definedName name="Таб32_Гр17">#REF!</definedName>
    <definedName name="Таб32_Гр18">#REF!</definedName>
    <definedName name="Таб32_Гр19">#REF!</definedName>
    <definedName name="Таб32_Гр20">#REF!</definedName>
    <definedName name="Таб32_Гр21">#REF!</definedName>
    <definedName name="Таб32_Гр22">#REF!</definedName>
    <definedName name="Таб32_Гр23">#REF!</definedName>
    <definedName name="Таб32_Гр24">#REF!</definedName>
    <definedName name="Таб32_Гр25">#REF!</definedName>
    <definedName name="Таб32_Гр26">#REF!</definedName>
    <definedName name="Таб32_Гр6">#REF!</definedName>
    <definedName name="Таб32_Гр7">#REF!</definedName>
    <definedName name="Таб32_Гр8">#REF!</definedName>
    <definedName name="Таб32_Гр9">#REF!</definedName>
    <definedName name="Таб32_ТипДог">#REF!</definedName>
    <definedName name="Таб32_Филиал">#REF!</definedName>
    <definedName name="табл">[2]!табл</definedName>
    <definedName name="таблица">#REF!</definedName>
    <definedName name="Таблица_СтатьиБДДС">[251]Параметры!$AJ$5:$AM$321</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[0]!таптпатпатпа</definedName>
    <definedName name="тар">#N/A</definedName>
    <definedName name="ТАР2">#N/A</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#N/A</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#N/A</definedName>
    <definedName name="ТАРОРОЛРОЛО">[0]!ТАРОРОЛРОЛО</definedName>
    <definedName name="ТД_опл_ден">#REF!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[167]См.1!$AN$66</definedName>
    <definedName name="ТЕК_ДЕБИТ">#REF!</definedName>
    <definedName name="ТЕК_КРЕДИТ">#REF!</definedName>
    <definedName name="ТЕК_ОБЪЕМ">#REF!</definedName>
    <definedName name="ТЕК_РЕАЛ">#REF!</definedName>
    <definedName name="тек_ц">'[252]3оос_новая'!$AK$76</definedName>
    <definedName name="текмес" localSheetId="7">#REF!</definedName>
    <definedName name="текмес">#REF!</definedName>
    <definedName name="текмес2" localSheetId="7">#REF!</definedName>
    <definedName name="текмес2">#REF!</definedName>
    <definedName name="тепло">#N/A</definedName>
    <definedName name="тепло_4">"'рт-передача'!тепло"</definedName>
    <definedName name="тепло_h_ТехЭк">[159]ТехЭк!$A$55:$IV$55</definedName>
    <definedName name="тепло_Инд">[159]общий!$B$51</definedName>
    <definedName name="тепло_реализация">#REF!,#REF!</definedName>
    <definedName name="тепло_реализация2">[159]Таблица2!$A$17:$IV$23,[159]Таблица2!$A$27:$IV$27</definedName>
    <definedName name="тепло_ТехЭк">[248]ТехЭк!$A$9:$IV$9,[248]ТехЭк!$A$17:$IV$17,[248]ТехЭк!$A$19:$IV$19,[248]ТехЭк!$A$20:$IV$20,[248]ТехЭк!$A$22:$IV$22,[248]ТехЭк!$A$23:$IV$23,[248]ТехЭк!$A$27:$IV$27,[248]ТехЭк!$A$32:$IV$32,[248]ТехЭк!$A$34:$IV$34,[248]ТехЭк!$A$57:$IV$57</definedName>
    <definedName name="тепло_ТехЭк1">[159]ТехЭк!$A$9:$IV$9,[159]ТехЭк!$A$17:$IV$17,[159]ТехЭк!$A$19:$IV$19,[159]ТехЭк!$A$20:$IV$20,[159]ТехЭк!$A$22:$IV$22,[159]ТехЭк!$A$23:$IV$23,[159]ТехЭк!$A$27:$IV$27,[159]ТехЭк!$A$32:$IV$32,[159]ТехЭк!$A$34:$IV$34,[159]ТехЭк!$A$57:$IV$57</definedName>
    <definedName name="тепло_топливо">#REF!,#REF!</definedName>
    <definedName name="тепло_топливо1">[159]Таблица5!$A$6:$IV$6,[159]Таблица5!$A$9:$IV$10</definedName>
    <definedName name="тепло_топливо2">[159]Таблица5!$A$6:$IV$6,[159]Таблица5!$A$9:$IV$10</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[100]Лист1!$B$10</definedName>
    <definedName name="тип_этапа">[41]Set!$A$38:$A$40</definedName>
    <definedName name="ТипОперацииБддсВКолонке">#REF!</definedName>
    <definedName name="ТипОперацииБддсВСтроке">#REF!</definedName>
    <definedName name="титул_пред">[2]!титул_пред</definedName>
    <definedName name="ткд010">#REF!</definedName>
    <definedName name="ткд020">#REF!</definedName>
    <definedName name="ткд030">#REF!</definedName>
    <definedName name="ткд040">#REF!</definedName>
    <definedName name="ткд050">#REF!</definedName>
    <definedName name="ткд060">#REF!</definedName>
    <definedName name="ткд070">#REF!</definedName>
    <definedName name="ткд080">#REF!</definedName>
    <definedName name="ткд090">#REF!</definedName>
    <definedName name="ткд100">#REF!</definedName>
    <definedName name="ткд110">#REF!</definedName>
    <definedName name="ткд120">#REF!</definedName>
    <definedName name="ткд130">#REF!</definedName>
    <definedName name="ткд140">#REF!</definedName>
    <definedName name="ткд150">#REF!</definedName>
    <definedName name="ткд160">#REF!</definedName>
    <definedName name="ткд170">#REF!</definedName>
    <definedName name="ткд180">#REF!</definedName>
    <definedName name="ткд190">#REF!</definedName>
    <definedName name="ткд200">#REF!</definedName>
    <definedName name="ткд210">#REF!</definedName>
    <definedName name="ткд220">#REF!</definedName>
    <definedName name="ткд230">#REF!</definedName>
    <definedName name="ткд240">#REF!</definedName>
    <definedName name="ткд250">#REF!</definedName>
    <definedName name="ткд260">#REF!</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нагруз">#REF!</definedName>
    <definedName name="Тнагруз.">#REF!</definedName>
    <definedName name="тов">#N/A</definedName>
    <definedName name="ТОВН">[253]Const!$Q$11</definedName>
    <definedName name="ТОНН">[253]Const!$Q$14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ро">BlankMacro1</definedName>
    <definedName name="ТОСН">[208]Const!$Q$11</definedName>
    <definedName name="ТОСН1">[253]Const!$Q$12</definedName>
    <definedName name="ТОСН2">[253]Const!$Q$13</definedName>
    <definedName name="тп" localSheetId="7" hidden="1">{#N/A,#N/A,TRUE,"Лист1";#N/A,#N/A,TRUE,"Лист2";#N/A,#N/A,TRUE,"Лист3"}</definedName>
    <definedName name="тп" hidden="1">{#N/A,#N/A,TRUE,"Лист1";#N/A,#N/A,TRUE,"Лист2";#N/A,#N/A,TRUE,"Лист3"}</definedName>
    <definedName name="ТПм">'[254]НВВ утв тарифы'!$H$17</definedName>
    <definedName name="тпрт">[0]!тпрт</definedName>
    <definedName name="ТПСН2">[208]Const!$Q$9</definedName>
    <definedName name="ТПЭВН">[253]Const!$Q$7</definedName>
    <definedName name="ТПЭСН1">[253]Const!$Q$8</definedName>
    <definedName name="ТПЭСН2">[253]Const!$Q$9</definedName>
    <definedName name="третий" localSheetId="7">#REF!</definedName>
    <definedName name="третий">#REF!</definedName>
    <definedName name="три">#N/A</definedName>
    <definedName name="троболю">[0]!троболю</definedName>
    <definedName name="ТсодВН_12">'1.24'!$K$28</definedName>
    <definedName name="ТсодСН2_12">'1.24'!$K$31</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{"Valuation_Common",#N/A,FALSE,"Valuation"}</definedName>
    <definedName name="тттототото">P4_T2_1_Protect,P5_T2_1_Protect,P6_T2_1_Protect,P7_T2_1_Protect</definedName>
    <definedName name="ттттттттттттллллл" hidden="1">{"Valuation_Common",#N/A,FALSE,"Valuation"}</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ь_4">"'рт-передача'!ть"</definedName>
    <definedName name="ТЭП2" localSheetId="7" hidden="1">{#N/A,#N/A,TRUE,"Лист1";#N/A,#N/A,TRUE,"Лист2";#N/A,#N/A,TRUE,"Лист3"}</definedName>
    <definedName name="ТЭП2" hidden="1">{#N/A,#N/A,TRUE,"Лист1";#N/A,#N/A,TRUE,"Лист2";#N/A,#N/A,TRUE,"Лист3"}</definedName>
    <definedName name="Тэс">'[111]расчет тарифов'!#REF!</definedName>
    <definedName name="ТЭЦ">#N/A</definedName>
    <definedName name="Тюменьэнерго">#REF!</definedName>
    <definedName name="у" localSheetId="10">'1.24'!у</definedName>
    <definedName name="у" localSheetId="9">'1.5'!у</definedName>
    <definedName name="у" localSheetId="7">#N/A</definedName>
    <definedName name="у">'1.24'!у</definedName>
    <definedName name="у_4">"'рт-передача'!у"</definedName>
    <definedName name="у1" localSheetId="9">'1.5'!у1</definedName>
    <definedName name="у1">#N/A</definedName>
    <definedName name="у1_4">"'рт-передача'!у1"</definedName>
    <definedName name="уа">'[255]ИТ-бюджет'!$L$5:$L$99</definedName>
    <definedName name="уакувпа">'[256]ИТ-бюджет'!$L$5:$L$99</definedName>
    <definedName name="уваупа">'[257]ИТ-бюджет'!$L$5:$L$99</definedName>
    <definedName name="увп">'[258]ИТ-бюджет'!$L$5:$L$98</definedName>
    <definedName name="УГОЛЬ" localSheetId="7">[172]Справочники!$A$19:$A$21</definedName>
    <definedName name="УГОЛЬ">[200]Справочники!$A$19:$A$21</definedName>
    <definedName name="УГОЛЬ_5">#N/A</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#N/A</definedName>
    <definedName name="ук_4">"'рт-передача'!ук"</definedName>
    <definedName name="укеееукеееееееееееееее" localSheetId="7" hidden="1">{#N/A,#N/A,TRUE,"Лист1";#N/A,#N/A,TRUE,"Лист2";#N/A,#N/A,TRUE,"Лист3"}</definedName>
    <definedName name="укеееукеееееееееееееее" hidden="1">{#N/A,#N/A,TRUE,"Лист1";#N/A,#N/A,TRUE,"Лист2";#N/A,#N/A,TRUE,"Лист3"}</definedName>
    <definedName name="укеукеуеуе" localSheetId="7"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'[259]ИТ-бюджет'!$L$5:$L$99</definedName>
    <definedName name="упавп">'[235]ИТ-бюджет'!$L$5:$L$99</definedName>
    <definedName name="упакуп">#REF!</definedName>
    <definedName name="упауп">[0]!упауп</definedName>
    <definedName name="уплач">#REF!</definedName>
    <definedName name="Уровень_напряжения">#REF!</definedName>
    <definedName name="усл_кред_орг">#REF!</definedName>
    <definedName name="УслугиТОиР_ГС">#REF!</definedName>
    <definedName name="УслугиТОиР_ЭСС">#REF!</definedName>
    <definedName name="уу">#N/A</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#N/A</definedName>
    <definedName name="ууууу">#N/A</definedName>
    <definedName name="уууууууу">#REF!</definedName>
    <definedName name="ууууууууууууууууу">[0]!ууууууууууууууууу</definedName>
    <definedName name="УФ" localSheetId="10">'1.24'!УФ</definedName>
    <definedName name="УФ" localSheetId="9">'1.5'!УФ</definedName>
    <definedName name="УФ" localSheetId="7">#N/A</definedName>
    <definedName name="УФ">'1.24'!УФ</definedName>
    <definedName name="УФ_4">"'рт-передача'!уф"</definedName>
    <definedName name="УчестьСлияние">#REF!</definedName>
    <definedName name="уыавыапвпаворорол" hidden="1">{#N/A,#N/A,TRUE,"Лист1";#N/A,#N/A,TRUE,"Лист2";#N/A,#N/A,TRUE,"Лист3"}</definedName>
    <definedName name="уываываывыпавыа">#N/A</definedName>
    <definedName name="уыукпе">#N/A</definedName>
    <definedName name="уыукпе_4">"'рт-передача'!уыукпе"</definedName>
    <definedName name="уыыыф">#N/A</definedName>
    <definedName name="ф" localSheetId="7">[260]ВСПОМОГАТ!$D$3:$D$4</definedName>
    <definedName name="ф">#REF!</definedName>
    <definedName name="Ф16">#REF!</definedName>
    <definedName name="ф2" localSheetId="7">'[177]план 2000'!$G$643</definedName>
    <definedName name="ф2">'[11]план 2000'!$G$643</definedName>
    <definedName name="ф30">#REF!</definedName>
    <definedName name="ф4">#REF!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#N/A</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[2]!фвыапм\</definedName>
    <definedName name="фев" localSheetId="7">#REF!</definedName>
    <definedName name="фев">#REF!</definedName>
    <definedName name="фев2" localSheetId="7">#REF!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га" hidden="1">{#N/A,#N/A,TRUE,"ИсхМстржд";#N/A,#N/A,TRUE,"Исх-Центр";#N/A,#N/A,TRUE,"Исх-2рт ";#N/A,#N/A,TRUE,"Исх-2рт ";#N/A,#N/A,TRUE,"Исх-3рт";#N/A,#N/A,TRUE,"Вар1";#N/A,#N/A,TRUE,"Вар2";#N/A,#N/A,TRUE,"Вар2-блоки";#N/A,#N/A,TRUE,"В3-Центр";#N/A,#N/A,TRUE,"В3-2рт";#N/A,#N/A,TRUE,"В3-3рт"}</definedName>
    <definedName name="Физобъёмы">[261]SILICATE!#REF!</definedName>
    <definedName name="Филиал">#REF!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итраж">#REF!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нд010">#REF!</definedName>
    <definedName name="фнд020">#REF!</definedName>
    <definedName name="фнд030">#REF!</definedName>
    <definedName name="фнд040">#REF!</definedName>
    <definedName name="фнд050">#REF!</definedName>
    <definedName name="фнд060">#REF!</definedName>
    <definedName name="фнд070">#REF!</definedName>
    <definedName name="фнд080">#REF!</definedName>
    <definedName name="фнд090">#REF!</definedName>
    <definedName name="фнд100">#REF!</definedName>
    <definedName name="фнд110">#REF!</definedName>
    <definedName name="фнд120">#REF!</definedName>
    <definedName name="фнд130">#REF!</definedName>
    <definedName name="фнд140">#REF!</definedName>
    <definedName name="фнд150">#REF!</definedName>
    <definedName name="фнд160">#REF!</definedName>
    <definedName name="фнд170">#REF!</definedName>
    <definedName name="фнд180">#REF!</definedName>
    <definedName name="фнд190">#REF!</definedName>
    <definedName name="фнд200">#REF!</definedName>
    <definedName name="фнд210">#REF!</definedName>
    <definedName name="фнд220">#REF!</definedName>
    <definedName name="фнд230">#REF!</definedName>
    <definedName name="фнд240">#REF!</definedName>
    <definedName name="фнд250">#REF!</definedName>
    <definedName name="фнд260">#REF!</definedName>
    <definedName name="фо" localSheetId="7">[262]Лист1!#REF!</definedName>
    <definedName name="фо">[263]Лист1!#REF!</definedName>
    <definedName name="фо_а_н_пц">[145]рабочий!$AR$240:$BI$263</definedName>
    <definedName name="фо_а_с_пц">[145]рабочий!$AS$202:$BI$224</definedName>
    <definedName name="фо_н_03">[145]рабочий!$X$305:$X$327</definedName>
    <definedName name="фо_н_04">[145]рабочий!$X$335:$X$357</definedName>
    <definedName name="Форма">#N/A</definedName>
    <definedName name="Форма_4">"'рт-передача'!форма"</definedName>
    <definedName name="форма2">#REF!</definedName>
    <definedName name="ФОТ_АУП">'[192]Пер-Вл'!$A$19:$IV$19</definedName>
    <definedName name="ФОТ_ПЭЭ">'[192]Пер-Вл'!$A$16:$IV$16</definedName>
    <definedName name="ФОТ_ТП">'[192]Пер-Вл'!$A$18:$IV$18</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СН">'[194]Баланс по ТЭЦ-1'!$J$58</definedName>
    <definedName name="ФТоннаж">#REF!</definedName>
    <definedName name="фукнек">#N/A</definedName>
    <definedName name="фунт">#REF!</definedName>
    <definedName name="ФУпаковка">#REF!</definedName>
    <definedName name="фф">#N/A</definedName>
    <definedName name="ФФФ" localSheetId="7" hidden="1">{#N/A,#N/A,FALSE,"Aging Summary";#N/A,#N/A,FALSE,"Ratio Analysis";#N/A,#N/A,FALSE,"Test 120 Day Accts";#N/A,#N/A,FALSE,"Tickmarks"}</definedName>
    <definedName name="ффф">#REF!</definedName>
    <definedName name="фффф">[264]Регионы!#REF!</definedName>
    <definedName name="фффффф">#REF!</definedName>
    <definedName name="ФЦ1">#REF!</definedName>
    <definedName name="ФЦ2">#REF!</definedName>
    <definedName name="фцвуа">#REF!</definedName>
    <definedName name="ФЦН1">'[194]Баланс по ТЭЦ-1'!$J$152</definedName>
    <definedName name="ФЦН2">'[194]Баланс по ТЭЦ-1'!$J$153</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аспит_4">"'рт-передача'!фыаспит"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лоп">#REF!</definedName>
    <definedName name="фывфыа" hidden="1">{"Страница 1",#N/A,FALSE,"Модель Интенсивника";"Страница 2",#N/A,FALSE,"Модель Интенсивника";"Страница 3",#N/A,FALSE,"Модель Интенсивника"}</definedName>
    <definedName name="х">#N/A</definedName>
    <definedName name="ХН">'[194]Баланс по ТЭЦ-1'!$J$68</definedName>
    <definedName name="хх">'[97]6'!$B$28:$B$37,'[97]6'!$D$28:$H$37,'[97]6'!$J$28:$N$37,'[97]6'!$D$39:$H$41,'[97]6'!$J$39:$N$41,'[97]6'!$B$46:$B$55,'Тарифы за 2023 год'!P1_T6_Protect</definedName>
    <definedName name="хххххххххххххх">#N/A</definedName>
    <definedName name="хэзббббшоолп">#N/A</definedName>
    <definedName name="ц" localSheetId="10">'1.24'!ц</definedName>
    <definedName name="ц" localSheetId="9">'1.5'!ц</definedName>
    <definedName name="ц" localSheetId="7">#N/A</definedName>
    <definedName name="ц">'1.24'!ц</definedName>
    <definedName name="ц.">#N/A</definedName>
    <definedName name="ц_4">"'рт-передача'!ц"</definedName>
    <definedName name="ц1">#N/A</definedName>
    <definedName name="ц1_4">"'рт-передача'!ц1"</definedName>
    <definedName name="цемент_вн">#REF!</definedName>
    <definedName name="цемент_ВСЕГО">#REF!</definedName>
    <definedName name="цемент_РА">#REF!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ис">#REF!</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[196]Списки!$I$2:$I$26</definedName>
    <definedName name="цу" localSheetId="10">'1.24'!цу</definedName>
    <definedName name="цу" localSheetId="9">'1.5'!цу</definedName>
    <definedName name="цу" localSheetId="7">#N/A</definedName>
    <definedName name="цу">'1.24'!цу</definedName>
    <definedName name="цу_4">"'рт-передача'!цу"</definedName>
    <definedName name="цуа" localSheetId="10">'1.24'!цуа</definedName>
    <definedName name="цуа" localSheetId="9">'1.5'!цуа</definedName>
    <definedName name="цуа" localSheetId="7">#N/A</definedName>
    <definedName name="цуа">'1.24'!цуа</definedName>
    <definedName name="цуа_4">"'рт-передача'!цуа"</definedName>
    <definedName name="цуацммс">[46]!цуацммс</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'[265]ИТ-бюджет'!$L$5:$L$98</definedName>
    <definedName name="цууу">#N/A</definedName>
    <definedName name="ццуу">#N/A</definedName>
    <definedName name="ццц">#N/A</definedName>
    <definedName name="цццццццццццццц">#REF!</definedName>
    <definedName name="ч">#N/A</definedName>
    <definedName name="ч22">#N/A</definedName>
    <definedName name="чавапвапвавав">#N/A</definedName>
    <definedName name="Челябэнерго">[2]!Челябэнерго</definedName>
    <definedName name="черновик">#N/A</definedName>
    <definedName name="черновик_4">"'рт-передача'!черновик"</definedName>
    <definedName name="четвертый" localSheetId="7">#REF!</definedName>
    <definedName name="четвертый">#REF!</definedName>
    <definedName name="Численность_АУПИА">'[192]Пер-Вл'!$A$13:$IV$13</definedName>
    <definedName name="Численность_АУПФ">'[192]Пер-Вл'!$A$12:$IV$12</definedName>
    <definedName name="Численность_ПЭЭ">'[192]Пер-Вл'!$A$9:$IV$9</definedName>
    <definedName name="Численность_ТП">'[192]Пер-Вл'!$A$10:$IV$10</definedName>
    <definedName name="ЧП1">[22]MAIN!$F$396</definedName>
    <definedName name="чч">#N/A</definedName>
    <definedName name="ччи">[2]!ччи</definedName>
    <definedName name="ччч">#N/A</definedName>
    <definedName name="ш">#N/A</definedName>
    <definedName name="Ш_СК">[42]Ш_Передача_ЭЭ!$A$79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ДГШ">[0]!ШДГШ</definedName>
    <definedName name="шир_дан" localSheetId="7">#REF!</definedName>
    <definedName name="шир_дан">#REF!</definedName>
    <definedName name="шир_отч" localSheetId="7">#REF!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лплорыл">#N/A</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трафы">#REF!</definedName>
    <definedName name="шш" hidden="1">{#N/A,#N/A,TRUE,"Лист1";#N/A,#N/A,TRUE,"Лист2";#N/A,#N/A,TRUE,"Лист3"}</definedName>
    <definedName name="шшшш">#N/A</definedName>
    <definedName name="шшшшшо">#N/A</definedName>
    <definedName name="шщщолоорпап">#N/A</definedName>
    <definedName name="щ">#N/A</definedName>
    <definedName name="щ_4">"'рт-передача'!щ"</definedName>
    <definedName name="щжшщ">[0]!щжшщ</definedName>
    <definedName name="щжшщжщж">[0]!щжшщжщж</definedName>
    <definedName name="щжшщжщжщ">[0]!щжшщжщжщ</definedName>
    <definedName name="щжщшж">[0]!щжщшж</definedName>
    <definedName name="щжщшжшщ">[0]!щжщшжшщ</definedName>
    <definedName name="щзллторм">#N/A</definedName>
    <definedName name="щзшщлщщошшо">#N/A</definedName>
    <definedName name="щзшщшщгшроо">#N/A</definedName>
    <definedName name="щоллопекв">#N/A</definedName>
    <definedName name="щомекв">#N/A</definedName>
    <definedName name="щш" hidden="1">#REF!</definedName>
    <definedName name="щшгшиекв">#N/A</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#N/A</definedName>
    <definedName name="ы">#N/A</definedName>
    <definedName name="ы11">'[246]табл 1'!#REF!</definedName>
    <definedName name="ыаппр">#N/A</definedName>
    <definedName name="ыаппр_4">"'рт-передача'!ыаппр"</definedName>
    <definedName name="ыапр" localSheetId="7" hidden="1">{#N/A,#N/A,TRUE,"Лист1";#N/A,#N/A,TRUE,"Лист2";#N/A,#N/A,TRUE,"Лист3"}</definedName>
    <definedName name="ыапр" hidden="1">{#N/A,#N/A,TRUE,"Лист1";#N/A,#N/A,TRUE,"Лист2";#N/A,#N/A,TRUE,"Лист3"}</definedName>
    <definedName name="ыауе">#N/A</definedName>
    <definedName name="ыаупп">#N/A</definedName>
    <definedName name="ыаупп_4">"'рт-передача'!ыаупп"</definedName>
    <definedName name="ыаыыа">#N/A</definedName>
    <definedName name="ыаыыа_4">"'рт-передача'!ыаыыа"</definedName>
    <definedName name="ыв" localSheetId="10">'1.24'!ыв</definedName>
    <definedName name="ыв" localSheetId="9">'1.5'!ыв</definedName>
    <definedName name="ыв" localSheetId="7">#N/A</definedName>
    <definedName name="ыв">'1.24'!ыв</definedName>
    <definedName name="ыв_4">"'рт-передача'!ыв"</definedName>
    <definedName name="ывввввв">#N/A</definedName>
    <definedName name="ывпкывк">#N/A</definedName>
    <definedName name="ывпкывк_4">"'рт-передача'!ывпкывк"</definedName>
    <definedName name="ывпмьпь">#N/A</definedName>
    <definedName name="ывпмьпь_4">"'рт-передача'!ывпмьпь"</definedName>
    <definedName name="ывы">#N/A</definedName>
    <definedName name="ывявапро">#N/A</definedName>
    <definedName name="ЫГЬ">{#N/A,#N/A,FALSE,"Aging Summary";#N/A,#N/A,FALSE,"Ratio Analysis";#N/A,#N/A,FALSE,"Test 120 Day Accts";#N/A,#N/A,FALSE,"Tickmarks"}</definedName>
    <definedName name="ымпы">#N/A</definedName>
    <definedName name="ымпы_4">"'рт-передача'!ымпы"</definedName>
    <definedName name="ыпр">#N/A</definedName>
    <definedName name="ыпр_4">"'рт-передача'!ыпр"</definedName>
    <definedName name="ыпыим" localSheetId="7" hidden="1">{#N/A,#N/A,TRUE,"Лист1";#N/A,#N/A,TRUE,"Лист2";#N/A,#N/A,TRUE,"Лист3"}</definedName>
    <definedName name="ыпыим" hidden="1">{#N/A,#N/A,TRUE,"Лист1";#N/A,#N/A,TRUE,"Лист2";#N/A,#N/A,TRUE,"Лист3"}</definedName>
    <definedName name="ыпыпми" localSheetId="7" hidden="1">{#N/A,#N/A,TRUE,"Лист1";#N/A,#N/A,TRUE,"Лист2";#N/A,#N/A,TRUE,"Лист3"}</definedName>
    <definedName name="ыпыпми" hidden="1">{#N/A,#N/A,TRUE,"Лист1";#N/A,#N/A,TRUE,"Лист2";#N/A,#N/A,TRUE,"Лист3"}</definedName>
    <definedName name="ысчпи" localSheetId="7" hidden="1">{#N/A,#N/A,TRUE,"Лист1";#N/A,#N/A,TRUE,"Лист2";#N/A,#N/A,TRUE,"Лист3"}</definedName>
    <definedName name="ысчпи" hidden="1">{#N/A,#N/A,TRUE,"Лист1";#N/A,#N/A,TRUE,"Лист2";#N/A,#N/A,TRUE,"Лист3"}</definedName>
    <definedName name="ыуаы" localSheetId="7" hidden="1">{#N/A,#N/A,TRUE,"Лист1";#N/A,#N/A,TRUE,"Лист2";#N/A,#N/A,TRUE,"Лист3"}</definedName>
    <definedName name="ыуаы" hidden="1">{#N/A,#N/A,TRUE,"Лист1";#N/A,#N/A,TRUE,"Лист2";#N/A,#N/A,TRUE,"Лист3"}</definedName>
    <definedName name="ыфса">#N/A</definedName>
    <definedName name="ыфса_4">"'рт-передача'!ыфса"</definedName>
    <definedName name="ыццццц">#N/A</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 localSheetId="10">'1.24'!ыыыы</definedName>
    <definedName name="ыыыы" localSheetId="9">'1.5'!ыыыы</definedName>
    <definedName name="ыыыы" localSheetId="7">#N/A</definedName>
    <definedName name="ыыыы">'1.24'!ыыыы</definedName>
    <definedName name="ыыыы_4">"'рт-передача'!ыыыы"</definedName>
    <definedName name="ыыыыыы">#N/A</definedName>
    <definedName name="ьдлдорппо">#REF!</definedName>
    <definedName name="ьлжьлэ">#N/A</definedName>
    <definedName name="ЬЬ">'[266]ИТОГИ  по Н,Р,Э,Q'!$A$2:$IV$4</definedName>
    <definedName name="ььтлдолртот">#N/A</definedName>
    <definedName name="ЬЬЬ">'[267]ИТОГИ  по Н,Р,Э,Q'!$A$2:$IV$4</definedName>
    <definedName name="э">#N/A</definedName>
    <definedName name="эж">#REF!</definedName>
    <definedName name="экология">#N/A</definedName>
    <definedName name="экономика">#REF!</definedName>
    <definedName name="электро">[2]!электро</definedName>
    <definedName name="электрол_РА">#REF!</definedName>
    <definedName name="электролит_РА">#REF!</definedName>
    <definedName name="электроэнер">#REF!</definedName>
    <definedName name="электроэнергия">#REF!</definedName>
    <definedName name="Элементы_затрат">[47]Списки!$Y$159:$Y$170</definedName>
    <definedName name="ээ">#N/A</definedName>
    <definedName name="эээ">#N/A</definedName>
    <definedName name="ю">#N/A</definedName>
    <definedName name="ю_4">"'рт-передача'!ю"</definedName>
    <definedName name="юбьбютьи" hidden="1">{#N/A,#N/A,TRUE,"Лист1";#N/A,#N/A,TRUE,"Лист2";#N/A,#N/A,TRUE,"Лист3"}</definedName>
    <definedName name="юдл">[2]!юдл</definedName>
    <definedName name="юлолтррпв" hidden="1">{#N/A,#N/A,TRUE,"Лист1";#N/A,#N/A,TRUE,"Лист2";#N/A,#N/A,TRUE,"Лист3"}</definedName>
    <definedName name="юю">P1_T29?item_ext?2СТ.Э</definedName>
    <definedName name="юююю">#REF!</definedName>
    <definedName name="ююююююю">#N/A</definedName>
    <definedName name="ююююююю_4">"'рт-передача'!ююююююю"</definedName>
    <definedName name="я">#N/A</definedName>
    <definedName name="я_4">"'рт-передача'!я"</definedName>
    <definedName name="я107">#REF!</definedName>
    <definedName name="я109">#REF!</definedName>
    <definedName name="я111">#REF!</definedName>
    <definedName name="я113">#REF!</definedName>
    <definedName name="я114">#REF!</definedName>
    <definedName name="янв" localSheetId="7">#REF!</definedName>
    <definedName name="янв">#REF!</definedName>
    <definedName name="янв2" localSheetId="7">#REF!</definedName>
    <definedName name="янв2">#REF!</definedName>
    <definedName name="январь_кварт">[186]Source!$A$49:$B$60</definedName>
    <definedName name="январь_кварт_I">[186]Source!$C$49:$D$60</definedName>
    <definedName name="Янтарьэнерго">#REF!</definedName>
    <definedName name="Ячейка51">#REF!</definedName>
    <definedName name="яя">#N/A</definedName>
    <definedName name="яя_4">"'рт-передача'!яя"</definedName>
    <definedName name="яяя" localSheetId="7">#N/A</definedName>
    <definedName name="яяя">#N/A</definedName>
    <definedName name="яяя_4">"'рт-передача'!яяя"</definedName>
    <definedName name="яяяяяяя">#N/A</definedName>
    <definedName name="もりた">#REF!</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피팅">BlankMacro1</definedName>
  </definedNames>
  <calcPr calcId="152511"/>
</workbook>
</file>

<file path=xl/calcChain.xml><?xml version="1.0" encoding="utf-8"?>
<calcChain xmlns="http://schemas.openxmlformats.org/spreadsheetml/2006/main">
  <c r="AF25" i="14" l="1"/>
  <c r="AE25" i="14"/>
  <c r="AC25" i="14"/>
  <c r="AB25" i="14"/>
  <c r="W25" i="14"/>
  <c r="R25" i="14"/>
  <c r="AA24" i="14"/>
  <c r="Z24" i="14"/>
  <c r="AE24" i="14" s="1"/>
  <c r="AE22" i="14" s="1"/>
  <c r="R24" i="14"/>
  <c r="AF22" i="14"/>
  <c r="AF24" i="14" s="1"/>
  <c r="AD22" i="14"/>
  <c r="X22" i="14"/>
  <c r="X24" i="14" s="1"/>
  <c r="R22" i="14"/>
  <c r="AC21" i="14"/>
  <c r="AB21" i="14" s="1"/>
  <c r="W21" i="14"/>
  <c r="R21" i="14"/>
  <c r="AF19" i="14"/>
  <c r="AE19" i="14"/>
  <c r="AC19" i="14"/>
  <c r="Y19" i="14"/>
  <c r="Y20" i="14" s="1"/>
  <c r="R19" i="14"/>
  <c r="AE18" i="14"/>
  <c r="AB18" i="14" s="1"/>
  <c r="W18" i="14"/>
  <c r="R18" i="14"/>
  <c r="R9" i="14" s="1"/>
  <c r="AB17" i="14"/>
  <c r="W17" i="14"/>
  <c r="R17" i="14"/>
  <c r="AC16" i="14"/>
  <c r="AB16" i="14" s="1"/>
  <c r="W16" i="14"/>
  <c r="R16" i="14"/>
  <c r="AE15" i="14"/>
  <c r="AB15" i="14" s="1"/>
  <c r="W15" i="14"/>
  <c r="W9" i="14" s="1"/>
  <c r="R15" i="14"/>
  <c r="W13" i="14"/>
  <c r="AD12" i="14"/>
  <c r="AC10" i="14"/>
  <c r="AC9" i="14" s="1"/>
  <c r="T10" i="14"/>
  <c r="T9" i="14" s="1"/>
  <c r="S10" i="14"/>
  <c r="Y9" i="14"/>
  <c r="X9" i="14"/>
  <c r="Z12" i="14" s="1"/>
  <c r="S9" i="14"/>
  <c r="U12" i="14" s="1"/>
  <c r="K25" i="14"/>
  <c r="I25" i="14"/>
  <c r="F25" i="14"/>
  <c r="E25" i="14"/>
  <c r="Q24" i="14"/>
  <c r="P24" i="14"/>
  <c r="N24" i="14"/>
  <c r="H24" i="14"/>
  <c r="C24" i="14"/>
  <c r="P22" i="14"/>
  <c r="O22" i="14"/>
  <c r="D22" i="14"/>
  <c r="Q21" i="14"/>
  <c r="C21" i="14"/>
  <c r="H20" i="14"/>
  <c r="O19" i="14"/>
  <c r="K19" i="14"/>
  <c r="C19" i="14"/>
  <c r="C20" i="14" s="1"/>
  <c r="P18" i="14"/>
  <c r="M18" i="14"/>
  <c r="H18" i="14"/>
  <c r="C18" i="14"/>
  <c r="M17" i="14"/>
  <c r="H17" i="14"/>
  <c r="C17" i="14"/>
  <c r="N16" i="14"/>
  <c r="M16" i="14" s="1"/>
  <c r="H16" i="14"/>
  <c r="C16" i="14"/>
  <c r="P15" i="14"/>
  <c r="M15" i="14" s="1"/>
  <c r="H15" i="14"/>
  <c r="C15" i="14"/>
  <c r="O12" i="14"/>
  <c r="O9" i="14" s="1"/>
  <c r="O10" i="14"/>
  <c r="N10" i="14"/>
  <c r="I10" i="14"/>
  <c r="E10" i="14"/>
  <c r="E9" i="14" s="1"/>
  <c r="E20" i="14" s="1"/>
  <c r="D10" i="14"/>
  <c r="N9" i="14"/>
  <c r="M9" i="14"/>
  <c r="I9" i="14"/>
  <c r="D9" i="14"/>
  <c r="F12" i="14" s="1"/>
  <c r="AC27" i="13"/>
  <c r="AA27" i="13"/>
  <c r="Z27" i="13"/>
  <c r="Y27" i="13"/>
  <c r="AD27" i="13" s="1"/>
  <c r="X27" i="13"/>
  <c r="W27" i="13" s="1"/>
  <c r="AF26" i="13"/>
  <c r="AE26" i="13"/>
  <c r="AC26" i="13"/>
  <c r="AB26" i="13" s="1"/>
  <c r="W26" i="13"/>
  <c r="AF21" i="13"/>
  <c r="AF27" i="13" s="1"/>
  <c r="AE21" i="13"/>
  <c r="AE27" i="13" s="1"/>
  <c r="AD21" i="13"/>
  <c r="AC21" i="13"/>
  <c r="AB21" i="13"/>
  <c r="W21" i="13"/>
  <c r="AC20" i="13"/>
  <c r="AB20" i="13"/>
  <c r="AF20" i="13" s="1"/>
  <c r="W20" i="13"/>
  <c r="AF18" i="13"/>
  <c r="AE18" i="13"/>
  <c r="AD18" i="13"/>
  <c r="AC18" i="13"/>
  <c r="AB18" i="13"/>
  <c r="W18" i="13"/>
  <c r="AE17" i="13"/>
  <c r="AB17" i="13"/>
  <c r="W17" i="13"/>
  <c r="AB16" i="13"/>
  <c r="W16" i="13"/>
  <c r="AC15" i="13"/>
  <c r="AC8" i="13" s="1"/>
  <c r="AE11" i="13" s="1"/>
  <c r="AE9" i="13" s="1"/>
  <c r="AE8" i="13" s="1"/>
  <c r="AE19" i="13" s="1"/>
  <c r="AB15" i="13"/>
  <c r="W15" i="13"/>
  <c r="AE14" i="13"/>
  <c r="AB14" i="13"/>
  <c r="W14" i="13"/>
  <c r="AF13" i="13"/>
  <c r="AB13" i="13" s="1"/>
  <c r="W13" i="13"/>
  <c r="AD11" i="13"/>
  <c r="AB11" i="13" s="1"/>
  <c r="W11" i="13"/>
  <c r="AF9" i="13"/>
  <c r="AF8" i="13" s="1"/>
  <c r="AC9" i="13"/>
  <c r="AA9" i="13"/>
  <c r="Z9" i="13"/>
  <c r="X9" i="13"/>
  <c r="AD8" i="13"/>
  <c r="AD19" i="13" s="1"/>
  <c r="AA8" i="13"/>
  <c r="AA19" i="13" s="1"/>
  <c r="Z8" i="13"/>
  <c r="Z19" i="13" s="1"/>
  <c r="Y8" i="13"/>
  <c r="Y19" i="13" s="1"/>
  <c r="X8" i="13"/>
  <c r="X19" i="13" s="1"/>
  <c r="W8" i="13"/>
  <c r="W19" i="13" s="1"/>
  <c r="V27" i="13"/>
  <c r="U27" i="13"/>
  <c r="T27" i="13"/>
  <c r="S27" i="13"/>
  <c r="R27" i="13"/>
  <c r="R26" i="13"/>
  <c r="R21" i="13"/>
  <c r="R20" i="13"/>
  <c r="R18" i="13"/>
  <c r="R17" i="13"/>
  <c r="R16" i="13"/>
  <c r="R15" i="13"/>
  <c r="R14" i="13"/>
  <c r="R13" i="13"/>
  <c r="R11" i="13"/>
  <c r="V9" i="13"/>
  <c r="U9" i="13"/>
  <c r="T9" i="13"/>
  <c r="S9" i="13"/>
  <c r="V8" i="13"/>
  <c r="V19" i="13" s="1"/>
  <c r="U8" i="13"/>
  <c r="U19" i="13" s="1"/>
  <c r="T8" i="13"/>
  <c r="T19" i="13" s="1"/>
  <c r="S8" i="13"/>
  <c r="S19" i="13" s="1"/>
  <c r="R8" i="13"/>
  <c r="R19" i="13" s="1"/>
  <c r="Q26" i="13"/>
  <c r="P26" i="13"/>
  <c r="N26" i="13"/>
  <c r="M26" i="13"/>
  <c r="P21" i="13"/>
  <c r="P27" i="13" s="1"/>
  <c r="N21" i="13"/>
  <c r="N27" i="13" s="1"/>
  <c r="Q20" i="13"/>
  <c r="Q18" i="13"/>
  <c r="P18" i="13"/>
  <c r="O18" i="13"/>
  <c r="N18" i="13"/>
  <c r="N19" i="13" s="1"/>
  <c r="Q17" i="13"/>
  <c r="P17" i="13"/>
  <c r="M17" i="13" s="1"/>
  <c r="M16" i="13"/>
  <c r="N15" i="13"/>
  <c r="M15" i="13" s="1"/>
  <c r="P14" i="13"/>
  <c r="M14" i="13"/>
  <c r="O11" i="13"/>
  <c r="N9" i="13"/>
  <c r="O8" i="13"/>
  <c r="O19" i="13" s="1"/>
  <c r="N8" i="13"/>
  <c r="P11" i="13" s="1"/>
  <c r="M8" i="13"/>
  <c r="H27" i="13"/>
  <c r="H26" i="13"/>
  <c r="K21" i="13"/>
  <c r="I21" i="13"/>
  <c r="H18" i="13"/>
  <c r="H19" i="13" s="1"/>
  <c r="H17" i="13"/>
  <c r="H16" i="13"/>
  <c r="H15" i="13"/>
  <c r="H14" i="13"/>
  <c r="I9" i="13"/>
  <c r="I8" i="13"/>
  <c r="I19" i="13" s="1"/>
  <c r="G27" i="13"/>
  <c r="F27" i="13"/>
  <c r="D27" i="13"/>
  <c r="C27" i="13"/>
  <c r="C26" i="13"/>
  <c r="C21" i="13"/>
  <c r="C20" i="13"/>
  <c r="C18" i="13"/>
  <c r="C19" i="13" s="1"/>
  <c r="C17" i="13"/>
  <c r="C16" i="13"/>
  <c r="C15" i="13"/>
  <c r="C14" i="13"/>
  <c r="C13" i="13"/>
  <c r="C11" i="13"/>
  <c r="G9" i="13"/>
  <c r="F9" i="13"/>
  <c r="E9" i="13"/>
  <c r="D9" i="13"/>
  <c r="G8" i="13"/>
  <c r="G19" i="13" s="1"/>
  <c r="F8" i="13"/>
  <c r="F19" i="13" s="1"/>
  <c r="E8" i="13"/>
  <c r="E19" i="13" s="1"/>
  <c r="D8" i="13"/>
  <c r="D19" i="13" s="1"/>
  <c r="C8" i="13"/>
  <c r="AB9" i="14" l="1"/>
  <c r="O20" i="14"/>
  <c r="D20" i="14"/>
  <c r="M24" i="14"/>
  <c r="P25" i="14"/>
  <c r="AC24" i="14"/>
  <c r="W24" i="14"/>
  <c r="R12" i="14"/>
  <c r="U10" i="14"/>
  <c r="U9" i="14" s="1"/>
  <c r="Z10" i="14"/>
  <c r="Z9" i="14" s="1"/>
  <c r="W12" i="14"/>
  <c r="R20" i="14"/>
  <c r="W19" i="14"/>
  <c r="W20" i="14" s="1"/>
  <c r="AD19" i="14"/>
  <c r="AB19" i="14" s="1"/>
  <c r="AB20" i="14" s="1"/>
  <c r="S20" i="14"/>
  <c r="X20" i="14"/>
  <c r="AC20" i="14"/>
  <c r="W22" i="14"/>
  <c r="AD9" i="14"/>
  <c r="C12" i="14"/>
  <c r="F10" i="14"/>
  <c r="F9" i="14" s="1"/>
  <c r="P19" i="14"/>
  <c r="N22" i="14"/>
  <c r="M19" i="14"/>
  <c r="M20" i="14" s="1"/>
  <c r="D25" i="14"/>
  <c r="I19" i="14"/>
  <c r="AC19" i="13"/>
  <c r="AF19" i="13"/>
  <c r="AB27" i="13"/>
  <c r="AB8" i="13"/>
  <c r="AB19" i="13" s="1"/>
  <c r="P9" i="13"/>
  <c r="P8" i="13" s="1"/>
  <c r="Q13" i="13" s="1"/>
  <c r="M11" i="13"/>
  <c r="M18" i="13"/>
  <c r="M19" i="13" s="1"/>
  <c r="K11" i="13"/>
  <c r="Z20" i="14" l="1"/>
  <c r="AA14" i="14"/>
  <c r="AB24" i="14"/>
  <c r="AC22" i="14"/>
  <c r="U20" i="14"/>
  <c r="V14" i="14"/>
  <c r="F20" i="14"/>
  <c r="G14" i="14"/>
  <c r="N25" i="14"/>
  <c r="N19" i="14"/>
  <c r="K12" i="14"/>
  <c r="K10" i="14" s="1"/>
  <c r="K9" i="14" s="1"/>
  <c r="I20" i="14"/>
  <c r="L19" i="14"/>
  <c r="M13" i="13"/>
  <c r="Q9" i="13"/>
  <c r="Q8" i="13" s="1"/>
  <c r="P19" i="13"/>
  <c r="K9" i="13"/>
  <c r="K8" i="13" s="1"/>
  <c r="H11" i="13"/>
  <c r="R14" i="14" l="1"/>
  <c r="V10" i="14"/>
  <c r="V9" i="14" s="1"/>
  <c r="V20" i="14" s="1"/>
  <c r="AA10" i="14"/>
  <c r="AA9" i="14" s="1"/>
  <c r="AA20" i="14" s="1"/>
  <c r="W14" i="14"/>
  <c r="AB22" i="14"/>
  <c r="AE12" i="14"/>
  <c r="L14" i="14"/>
  <c r="L10" i="14" s="1"/>
  <c r="L9" i="14" s="1"/>
  <c r="L22" i="14" s="1"/>
  <c r="K20" i="14"/>
  <c r="P12" i="14"/>
  <c r="P10" i="14" s="1"/>
  <c r="P9" i="14" s="1"/>
  <c r="N20" i="14"/>
  <c r="C14" i="14"/>
  <c r="G10" i="14"/>
  <c r="G9" i="14" s="1"/>
  <c r="Q19" i="14"/>
  <c r="Q21" i="13"/>
  <c r="Q19" i="13"/>
  <c r="K19" i="13"/>
  <c r="L13" i="13"/>
  <c r="L20" i="14" l="1"/>
  <c r="AE10" i="14"/>
  <c r="AE9" i="14" s="1"/>
  <c r="AB12" i="14"/>
  <c r="Q14" i="14"/>
  <c r="Q10" i="14" s="1"/>
  <c r="Q9" i="14" s="1"/>
  <c r="Q20" i="14" s="1"/>
  <c r="P20" i="14"/>
  <c r="G20" i="14"/>
  <c r="G22" i="14"/>
  <c r="L25" i="14"/>
  <c r="H25" i="14" s="1"/>
  <c r="H22" i="14"/>
  <c r="Q27" i="13"/>
  <c r="M27" i="13" s="1"/>
  <c r="M21" i="13"/>
  <c r="H13" i="13"/>
  <c r="L9" i="13"/>
  <c r="L8" i="13" s="1"/>
  <c r="AE20" i="14" l="1"/>
  <c r="AF14" i="14"/>
  <c r="G25" i="14"/>
  <c r="Q22" i="14"/>
  <c r="M22" i="14" s="1"/>
  <c r="C22" i="14"/>
  <c r="L19" i="13"/>
  <c r="L21" i="13"/>
  <c r="H21" i="13" s="1"/>
  <c r="AB14" i="14" l="1"/>
  <c r="AF10" i="14"/>
  <c r="AF9" i="14" s="1"/>
  <c r="AF20" i="14" s="1"/>
  <c r="Q25" i="14"/>
  <c r="M25" i="14" s="1"/>
  <c r="C25" i="14"/>
  <c r="O283" i="10" l="1"/>
  <c r="L283" i="10"/>
  <c r="I284" i="10"/>
  <c r="I283" i="10"/>
  <c r="F284" i="10"/>
  <c r="F283" i="10"/>
  <c r="J276" i="10"/>
  <c r="J286" i="10" s="1"/>
  <c r="K276" i="10"/>
  <c r="K286" i="10" s="1"/>
  <c r="M276" i="10"/>
  <c r="M286" i="10" s="1"/>
  <c r="N276" i="10"/>
  <c r="N286" i="10" s="1"/>
  <c r="L275" i="10"/>
  <c r="I275" i="10"/>
  <c r="F275" i="10"/>
  <c r="K273" i="10"/>
  <c r="J273" i="10"/>
  <c r="O271" i="10"/>
  <c r="O270" i="10"/>
  <c r="O269" i="10"/>
  <c r="L271" i="10"/>
  <c r="L270" i="10"/>
  <c r="L269" i="10"/>
  <c r="I271" i="10"/>
  <c r="I270" i="10"/>
  <c r="I269" i="10"/>
  <c r="F268" i="10"/>
  <c r="O267" i="10"/>
  <c r="L267" i="10"/>
  <c r="I267" i="10"/>
  <c r="F267" i="10"/>
  <c r="F273" i="10" s="1"/>
  <c r="O264" i="10"/>
  <c r="L264" i="10"/>
  <c r="I264" i="10"/>
  <c r="F264" i="10"/>
  <c r="L260" i="10"/>
  <c r="F260" i="10"/>
  <c r="I260" i="10"/>
  <c r="O251" i="10"/>
  <c r="L251" i="10"/>
  <c r="I251" i="10"/>
  <c r="F251" i="10"/>
  <c r="O257" i="10"/>
  <c r="L257" i="10"/>
  <c r="I257" i="10"/>
  <c r="F257" i="10"/>
  <c r="O256" i="10"/>
  <c r="L256" i="10"/>
  <c r="I256" i="10"/>
  <c r="F256" i="10"/>
  <c r="G248" i="10"/>
  <c r="H248" i="10"/>
  <c r="J248" i="10"/>
  <c r="K248" i="10"/>
  <c r="M248" i="10"/>
  <c r="N248" i="10"/>
  <c r="O249" i="10"/>
  <c r="O248" i="10" s="1"/>
  <c r="L249" i="10"/>
  <c r="L248" i="10" s="1"/>
  <c r="I249" i="10"/>
  <c r="I248" i="10" s="1"/>
  <c r="F249" i="10"/>
  <c r="O243" i="10"/>
  <c r="L243" i="10"/>
  <c r="I243" i="10"/>
  <c r="F243" i="10"/>
  <c r="O241" i="10"/>
  <c r="L242" i="10"/>
  <c r="L241" i="10"/>
  <c r="I242" i="10"/>
  <c r="I241" i="10"/>
  <c r="F242" i="10"/>
  <c r="F241" i="10"/>
  <c r="F240" i="10"/>
  <c r="O239" i="10"/>
  <c r="L239" i="10"/>
  <c r="I239" i="10"/>
  <c r="F239" i="10"/>
  <c r="J232" i="10"/>
  <c r="K232" i="10"/>
  <c r="M232" i="10"/>
  <c r="N232" i="10"/>
  <c r="I234" i="10"/>
  <c r="F234" i="10"/>
  <c r="I225" i="10"/>
  <c r="G229" i="10"/>
  <c r="G225" i="10" s="1"/>
  <c r="H229" i="10"/>
  <c r="H225" i="10" s="1"/>
  <c r="J229" i="10"/>
  <c r="J225" i="10" s="1"/>
  <c r="K229" i="10"/>
  <c r="K225" i="10" s="1"/>
  <c r="M229" i="10"/>
  <c r="M225" i="10" s="1"/>
  <c r="N229" i="10"/>
  <c r="N225" i="10" s="1"/>
  <c r="O231" i="10"/>
  <c r="L231" i="10"/>
  <c r="I231" i="10"/>
  <c r="F231" i="10"/>
  <c r="O230" i="10"/>
  <c r="O229" i="10" s="1"/>
  <c r="L230" i="10"/>
  <c r="L229" i="10" s="1"/>
  <c r="I230" i="10"/>
  <c r="I229" i="10" s="1"/>
  <c r="F230" i="10"/>
  <c r="F229" i="10" s="1"/>
  <c r="O226" i="10"/>
  <c r="L226" i="10"/>
  <c r="I226" i="10"/>
  <c r="F226" i="10"/>
  <c r="O228" i="10"/>
  <c r="L228" i="10"/>
  <c r="I228" i="10"/>
  <c r="F228" i="10"/>
  <c r="O227" i="10"/>
  <c r="L227" i="10"/>
  <c r="I227" i="10"/>
  <c r="F227" i="10"/>
  <c r="I224" i="10"/>
  <c r="F224" i="10"/>
  <c r="O223" i="10"/>
  <c r="L223" i="10"/>
  <c r="I223" i="10"/>
  <c r="F223" i="10"/>
  <c r="O221" i="10"/>
  <c r="L221" i="10"/>
  <c r="I221" i="10"/>
  <c r="F221" i="10"/>
  <c r="O220" i="10"/>
  <c r="L220" i="10"/>
  <c r="I220" i="10"/>
  <c r="F220" i="10"/>
  <c r="O219" i="10"/>
  <c r="L219" i="10"/>
  <c r="I219" i="10"/>
  <c r="F219" i="10"/>
  <c r="L225" i="10" l="1"/>
  <c r="O225" i="10"/>
  <c r="O211" i="10" l="1"/>
  <c r="O214" i="10" l="1"/>
  <c r="L214" i="10"/>
  <c r="I214" i="10"/>
  <c r="I213" i="10"/>
  <c r="F218" i="10"/>
  <c r="O217" i="10"/>
  <c r="L217" i="10"/>
  <c r="I217" i="10"/>
  <c r="F217" i="10"/>
  <c r="O216" i="10"/>
  <c r="L216" i="10"/>
  <c r="I216" i="10"/>
  <c r="F216" i="10"/>
  <c r="O215" i="10"/>
  <c r="L215" i="10"/>
  <c r="I215" i="10"/>
  <c r="F215" i="10"/>
  <c r="F214" i="10"/>
  <c r="O213" i="10"/>
  <c r="L213" i="10"/>
  <c r="F213" i="10"/>
  <c r="I211" i="10"/>
  <c r="F211" i="10"/>
  <c r="I206" i="10"/>
  <c r="G185" i="10"/>
  <c r="H185" i="10"/>
  <c r="J185" i="10"/>
  <c r="K185" i="10"/>
  <c r="M185" i="10"/>
  <c r="N185" i="10"/>
  <c r="O206" i="10"/>
  <c r="L206" i="10"/>
  <c r="F206" i="10"/>
  <c r="O205" i="10"/>
  <c r="L205" i="10"/>
  <c r="I205" i="10"/>
  <c r="F205" i="10"/>
  <c r="O192" i="10"/>
  <c r="L192" i="10"/>
  <c r="I192" i="10"/>
  <c r="F192" i="10"/>
  <c r="O190" i="10"/>
  <c r="L190" i="10"/>
  <c r="I190" i="10"/>
  <c r="F190" i="10"/>
  <c r="O187" i="10"/>
  <c r="L187" i="10"/>
  <c r="I187" i="10"/>
  <c r="F187" i="10"/>
  <c r="O204" i="10"/>
  <c r="L204" i="10"/>
  <c r="I204" i="10"/>
  <c r="F204" i="10"/>
  <c r="G122" i="10"/>
  <c r="H122" i="10"/>
  <c r="J122" i="10"/>
  <c r="K122" i="10"/>
  <c r="M122" i="10"/>
  <c r="N122" i="10"/>
  <c r="O129" i="10"/>
  <c r="L129" i="10"/>
  <c r="I129" i="10"/>
  <c r="O123" i="10"/>
  <c r="L123" i="10"/>
  <c r="I123" i="10"/>
  <c r="F123" i="10"/>
  <c r="O130" i="10"/>
  <c r="L130" i="10"/>
  <c r="I130" i="10"/>
  <c r="F130" i="10"/>
  <c r="F129" i="10"/>
  <c r="I202" i="10"/>
  <c r="F202" i="10"/>
  <c r="O201" i="10"/>
  <c r="L201" i="10"/>
  <c r="I201" i="10"/>
  <c r="F201" i="10"/>
  <c r="O200" i="10"/>
  <c r="L200" i="10"/>
  <c r="I200" i="10"/>
  <c r="F200" i="10"/>
  <c r="I199" i="10"/>
  <c r="F199" i="10"/>
  <c r="O198" i="10"/>
  <c r="L198" i="10"/>
  <c r="I198" i="10"/>
  <c r="F198" i="10"/>
  <c r="O197" i="10"/>
  <c r="L197" i="10"/>
  <c r="I197" i="10"/>
  <c r="F197" i="10"/>
  <c r="O196" i="10"/>
  <c r="L196" i="10"/>
  <c r="I196" i="10"/>
  <c r="F196" i="10"/>
  <c r="O195" i="10"/>
  <c r="L195" i="10"/>
  <c r="I195" i="10"/>
  <c r="F195" i="10"/>
  <c r="O194" i="10"/>
  <c r="L194" i="10"/>
  <c r="I194" i="10"/>
  <c r="F194" i="10"/>
  <c r="O193" i="10"/>
  <c r="L193" i="10"/>
  <c r="I193" i="10"/>
  <c r="F193" i="10"/>
  <c r="O191" i="10"/>
  <c r="L191" i="10"/>
  <c r="I191" i="10"/>
  <c r="F191" i="10"/>
  <c r="O186" i="10"/>
  <c r="L186" i="10"/>
  <c r="I186" i="10"/>
  <c r="F186" i="10"/>
  <c r="O114" i="10"/>
  <c r="L114" i="10"/>
  <c r="I114" i="10"/>
  <c r="F114" i="10"/>
  <c r="O188" i="10"/>
  <c r="L188" i="10"/>
  <c r="I188" i="10"/>
  <c r="F188" i="10"/>
  <c r="J171" i="10"/>
  <c r="J170" i="10" s="1"/>
  <c r="K171" i="10"/>
  <c r="K170" i="10" s="1"/>
  <c r="M171" i="10"/>
  <c r="M170" i="10" s="1"/>
  <c r="N171" i="10"/>
  <c r="N170" i="10" s="1"/>
  <c r="F175" i="10"/>
  <c r="I180" i="10"/>
  <c r="O175" i="10"/>
  <c r="L175" i="10"/>
  <c r="I175" i="10"/>
  <c r="O180" i="10"/>
  <c r="L180" i="10"/>
  <c r="F180" i="10"/>
  <c r="O184" i="10"/>
  <c r="L184" i="10"/>
  <c r="I184" i="10"/>
  <c r="F184" i="10"/>
  <c r="O169" i="10"/>
  <c r="L169" i="10"/>
  <c r="I169" i="10"/>
  <c r="O168" i="10"/>
  <c r="L168" i="10"/>
  <c r="I168" i="10"/>
  <c r="F168" i="10"/>
  <c r="G161" i="10"/>
  <c r="H161" i="10"/>
  <c r="J161" i="10"/>
  <c r="K161" i="10"/>
  <c r="M161" i="10"/>
  <c r="N161" i="10"/>
  <c r="O164" i="10"/>
  <c r="L164" i="10"/>
  <c r="I164" i="10"/>
  <c r="F164" i="10"/>
  <c r="O160" i="10"/>
  <c r="L160" i="10"/>
  <c r="I160" i="10"/>
  <c r="F160" i="10"/>
  <c r="O151" i="10"/>
  <c r="L151" i="10"/>
  <c r="I151" i="10"/>
  <c r="F151" i="10"/>
  <c r="O131" i="10"/>
  <c r="L131" i="10"/>
  <c r="I131" i="10"/>
  <c r="F131" i="10"/>
  <c r="O121" i="10"/>
  <c r="L121" i="10"/>
  <c r="I121" i="10"/>
  <c r="F121" i="10"/>
  <c r="L120" i="10"/>
  <c r="I120" i="10"/>
  <c r="F120" i="10"/>
  <c r="O119" i="10"/>
  <c r="L119" i="10"/>
  <c r="I119" i="10"/>
  <c r="F119" i="10"/>
  <c r="I185" i="10" l="1"/>
  <c r="F185" i="10"/>
  <c r="L122" i="10"/>
  <c r="I122" i="10"/>
  <c r="F122" i="10"/>
  <c r="O122" i="10"/>
  <c r="F161" i="10"/>
  <c r="O117" i="10" l="1"/>
  <c r="L117" i="10"/>
  <c r="F117" i="10"/>
  <c r="F115" i="10"/>
  <c r="F116" i="10"/>
  <c r="O112" i="10"/>
  <c r="L112" i="10"/>
  <c r="F112" i="10"/>
  <c r="O111" i="10"/>
  <c r="L111" i="10"/>
  <c r="F111" i="10"/>
  <c r="I108" i="10"/>
  <c r="O104" i="10"/>
  <c r="L104" i="10"/>
  <c r="L99" i="10"/>
  <c r="F99" i="10"/>
  <c r="O80" i="10"/>
  <c r="L80" i="10"/>
  <c r="F97" i="10"/>
  <c r="F75" i="10"/>
  <c r="G57" i="10"/>
  <c r="H57" i="10"/>
  <c r="J57" i="10"/>
  <c r="J56" i="10" s="1"/>
  <c r="K57" i="10"/>
  <c r="K56" i="10" s="1"/>
  <c r="M57" i="10"/>
  <c r="M56" i="10" s="1"/>
  <c r="N57" i="10"/>
  <c r="N56" i="10" s="1"/>
  <c r="O69" i="10"/>
  <c r="L69" i="10"/>
  <c r="F69" i="10"/>
  <c r="O68" i="10"/>
  <c r="L68" i="10"/>
  <c r="F68" i="10"/>
  <c r="O74" i="10"/>
  <c r="L74" i="10"/>
  <c r="F74" i="10"/>
  <c r="O73" i="10"/>
  <c r="L73" i="10"/>
  <c r="F73" i="10"/>
  <c r="F72" i="10"/>
  <c r="O71" i="10"/>
  <c r="L71" i="10"/>
  <c r="F71" i="10"/>
  <c r="O70" i="10"/>
  <c r="L70" i="10"/>
  <c r="F70" i="10"/>
  <c r="O56" i="10"/>
  <c r="L56" i="10"/>
  <c r="O62" i="10"/>
  <c r="L62" i="10"/>
  <c r="O61" i="10"/>
  <c r="L61" i="10"/>
  <c r="O60" i="10"/>
  <c r="L60" i="10"/>
  <c r="O59" i="10"/>
  <c r="L59" i="10"/>
  <c r="O58" i="10"/>
  <c r="L58" i="10"/>
  <c r="F59" i="10"/>
  <c r="F62" i="10"/>
  <c r="F61" i="10"/>
  <c r="F60" i="10"/>
  <c r="F58" i="10"/>
  <c r="O54" i="10"/>
  <c r="O53" i="10"/>
  <c r="L54" i="10"/>
  <c r="L53" i="10"/>
  <c r="G52" i="10"/>
  <c r="H52" i="10"/>
  <c r="J52" i="10"/>
  <c r="K52" i="10"/>
  <c r="M52" i="10"/>
  <c r="N52" i="10"/>
  <c r="F54" i="10"/>
  <c r="F53" i="10"/>
  <c r="M42" i="10"/>
  <c r="N42" i="10"/>
  <c r="O48" i="10"/>
  <c r="O47" i="10"/>
  <c r="O46" i="10"/>
  <c r="O45" i="10"/>
  <c r="O44" i="10"/>
  <c r="O43" i="10"/>
  <c r="O41" i="10"/>
  <c r="O40" i="10"/>
  <c r="O38" i="10"/>
  <c r="O37" i="10"/>
  <c r="O36" i="10"/>
  <c r="O35" i="10"/>
  <c r="O34" i="10"/>
  <c r="L48" i="10"/>
  <c r="L47" i="10"/>
  <c r="L46" i="10"/>
  <c r="L45" i="10"/>
  <c r="L44" i="10"/>
  <c r="L43" i="10"/>
  <c r="L41" i="10"/>
  <c r="L40" i="10"/>
  <c r="L39" i="10"/>
  <c r="L38" i="10"/>
  <c r="L37" i="10"/>
  <c r="L36" i="10"/>
  <c r="L35" i="10"/>
  <c r="L34" i="10"/>
  <c r="I46" i="10"/>
  <c r="G42" i="10"/>
  <c r="H42" i="10"/>
  <c r="J42" i="10"/>
  <c r="K42" i="10"/>
  <c r="I43" i="10"/>
  <c r="I41" i="10"/>
  <c r="I40" i="10"/>
  <c r="I39" i="10"/>
  <c r="I38" i="10"/>
  <c r="I37" i="10"/>
  <c r="I36" i="10"/>
  <c r="I35" i="10"/>
  <c r="I34" i="10"/>
  <c r="F48" i="10"/>
  <c r="F47" i="10"/>
  <c r="F46" i="10"/>
  <c r="F45" i="10"/>
  <c r="F44" i="10"/>
  <c r="F43" i="10"/>
  <c r="F41" i="10"/>
  <c r="F40" i="10"/>
  <c r="F39" i="10"/>
  <c r="F38" i="10"/>
  <c r="F37" i="10"/>
  <c r="F36" i="10"/>
  <c r="F35" i="10"/>
  <c r="F34" i="10"/>
  <c r="O33" i="10"/>
  <c r="O32" i="10"/>
  <c r="O31" i="10"/>
  <c r="O30" i="10"/>
  <c r="O29" i="10"/>
  <c r="O28" i="10"/>
  <c r="O27" i="10"/>
  <c r="O25" i="10"/>
  <c r="O24" i="10"/>
  <c r="O23" i="10"/>
  <c r="L33" i="10"/>
  <c r="L32" i="10"/>
  <c r="L31" i="10"/>
  <c r="L30" i="10"/>
  <c r="L29" i="10"/>
  <c r="L28" i="10"/>
  <c r="L27" i="10"/>
  <c r="L25" i="10"/>
  <c r="L24" i="10"/>
  <c r="L23" i="10"/>
  <c r="I22" i="10"/>
  <c r="J22" i="10"/>
  <c r="K22" i="10"/>
  <c r="M22" i="10"/>
  <c r="N22" i="10"/>
  <c r="F33" i="10"/>
  <c r="F32" i="10"/>
  <c r="F31" i="10"/>
  <c r="F30" i="10"/>
  <c r="F29" i="10"/>
  <c r="F28" i="10"/>
  <c r="F27" i="10"/>
  <c r="F26" i="10"/>
  <c r="F25" i="10"/>
  <c r="F24" i="10"/>
  <c r="F23" i="10"/>
  <c r="O21" i="10"/>
  <c r="L21" i="10"/>
  <c r="L20" i="10"/>
  <c r="I19" i="10"/>
  <c r="G19" i="10"/>
  <c r="H19" i="10"/>
  <c r="J19" i="10"/>
  <c r="K19" i="10"/>
  <c r="M19" i="10"/>
  <c r="N19" i="10"/>
  <c r="O5" i="10"/>
  <c r="L5" i="10"/>
  <c r="I5" i="10"/>
  <c r="F11" i="10"/>
  <c r="F10" i="10"/>
  <c r="F8" i="10"/>
  <c r="L282" i="10"/>
  <c r="L278" i="10"/>
  <c r="L288" i="10" s="1"/>
  <c r="L266" i="10"/>
  <c r="L6" i="10"/>
  <c r="I11" i="10"/>
  <c r="I10" i="10"/>
  <c r="I8" i="10"/>
  <c r="L212" i="10" l="1"/>
  <c r="L268" i="10"/>
  <c r="L273" i="10" s="1"/>
  <c r="K18" i="10"/>
  <c r="J18" i="10"/>
  <c r="L52" i="10"/>
  <c r="N18" i="10"/>
  <c r="M18" i="10"/>
  <c r="O57" i="10"/>
  <c r="F22" i="10"/>
  <c r="L57" i="10"/>
  <c r="F52" i="10"/>
  <c r="L19" i="10"/>
  <c r="F7" i="10"/>
  <c r="E25" i="12" l="1"/>
  <c r="D25" i="12"/>
  <c r="E22" i="12"/>
  <c r="D22" i="12"/>
  <c r="E15" i="12"/>
  <c r="E9" i="12"/>
  <c r="D9" i="12"/>
  <c r="F9" i="12" s="1"/>
  <c r="K9" i="11"/>
  <c r="E23" i="12"/>
  <c r="F22" i="12" l="1"/>
  <c r="F25" i="12"/>
  <c r="F23" i="12" s="1"/>
  <c r="D23" i="12"/>
  <c r="F16" i="11" l="1"/>
  <c r="E16" i="11"/>
  <c r="F14" i="11"/>
  <c r="E14" i="11"/>
  <c r="E28" i="11"/>
  <c r="D28" i="11"/>
  <c r="D15" i="12"/>
  <c r="E10" i="12"/>
  <c r="D10" i="12"/>
  <c r="E32" i="11" l="1"/>
  <c r="E27" i="11"/>
  <c r="F15" i="12"/>
  <c r="F10" i="12"/>
  <c r="E13" i="12"/>
  <c r="E11" i="12" s="1"/>
  <c r="D16" i="12"/>
  <c r="D43" i="12" s="1"/>
  <c r="D44" i="12" s="1"/>
  <c r="D34" i="12" s="1"/>
  <c r="D28" i="12" s="1"/>
  <c r="F28" i="11" l="1"/>
  <c r="E31" i="11"/>
  <c r="E29" i="11" s="1"/>
  <c r="D31" i="11"/>
  <c r="D29" i="11" s="1"/>
  <c r="F31" i="11"/>
  <c r="F29" i="11" s="1"/>
  <c r="F13" i="12"/>
  <c r="F11" i="12" s="1"/>
  <c r="F19" i="12"/>
  <c r="F17" i="12" s="1"/>
  <c r="E19" i="12"/>
  <c r="E17" i="12" s="1"/>
  <c r="E14" i="12"/>
  <c r="D13" i="12" l="1"/>
  <c r="D11" i="12" s="1"/>
  <c r="D19" i="12"/>
  <c r="D17" i="12" s="1"/>
  <c r="D14" i="12"/>
  <c r="E16" i="12"/>
  <c r="E43" i="12" s="1"/>
  <c r="E44" i="12" s="1"/>
  <c r="E34" i="12" s="1"/>
  <c r="E28" i="12" s="1"/>
  <c r="F14" i="12"/>
  <c r="F20" i="12"/>
  <c r="E20" i="12"/>
  <c r="E26" i="12"/>
  <c r="E21" i="12" s="1"/>
  <c r="D47" i="12" l="1"/>
  <c r="D48" i="12" s="1"/>
  <c r="D37" i="12" s="1"/>
  <c r="D20" i="12"/>
  <c r="D26" i="12"/>
  <c r="F26" i="12" s="1"/>
  <c r="F21" i="12" s="1"/>
  <c r="F16" i="12"/>
  <c r="F43" i="12" s="1"/>
  <c r="F44" i="12" s="1"/>
  <c r="F34" i="12" s="1"/>
  <c r="F28" i="12" s="1"/>
  <c r="E47" i="12"/>
  <c r="E48" i="12" s="1"/>
  <c r="E37" i="12" s="1"/>
  <c r="E35" i="12" s="1"/>
  <c r="D21" i="12"/>
  <c r="E51" i="12" l="1"/>
  <c r="E52" i="12" s="1"/>
  <c r="F47" i="12"/>
  <c r="F48" i="12" s="1"/>
  <c r="F37" i="12" s="1"/>
  <c r="F35" i="12" s="1"/>
  <c r="D51" i="12"/>
  <c r="D52" i="12" s="1"/>
  <c r="D32" i="12" s="1"/>
  <c r="D32" i="11"/>
  <c r="D27" i="11"/>
  <c r="E31" i="12"/>
  <c r="E29" i="12" s="1"/>
  <c r="E55" i="12"/>
  <c r="E32" i="12"/>
  <c r="E38" i="12" s="1"/>
  <c r="E54" i="12" s="1"/>
  <c r="D31" i="12"/>
  <c r="D35" i="12"/>
  <c r="D55" i="12"/>
  <c r="F51" i="12" l="1"/>
  <c r="F52" i="12" s="1"/>
  <c r="F32" i="12" s="1"/>
  <c r="F38" i="12" s="1"/>
  <c r="F54" i="12" s="1"/>
  <c r="F31" i="12"/>
  <c r="F29" i="12" s="1"/>
  <c r="F55" i="12"/>
  <c r="F32" i="11"/>
  <c r="F27" i="11"/>
  <c r="D38" i="12"/>
  <c r="D54" i="12" s="1"/>
  <c r="E27" i="12"/>
  <c r="D29" i="12"/>
  <c r="D27" i="12"/>
  <c r="D33" i="12" s="1"/>
  <c r="F27" i="12"/>
  <c r="F33" i="12" l="1"/>
  <c r="E33" i="12"/>
  <c r="N273" i="10" l="1"/>
  <c r="M273" i="10"/>
  <c r="H259" i="10" l="1"/>
  <c r="G259" i="10"/>
  <c r="H9" i="12" l="1"/>
  <c r="G9" i="12"/>
  <c r="I9" i="12" l="1"/>
  <c r="H25" i="12" l="1"/>
  <c r="H23" i="12" s="1"/>
  <c r="H22" i="12" l="1"/>
  <c r="N10" i="11" l="1"/>
  <c r="N8" i="11" s="1"/>
  <c r="O10" i="11"/>
  <c r="N12" i="11"/>
  <c r="O12" i="11"/>
  <c r="P12" i="11"/>
  <c r="N13" i="11"/>
  <c r="O13" i="11"/>
  <c r="P13" i="11"/>
  <c r="H14" i="11"/>
  <c r="H16" i="11"/>
  <c r="I16" i="11"/>
  <c r="I14" i="11" s="1"/>
  <c r="G10" i="12" l="1"/>
  <c r="O8" i="11"/>
  <c r="P8" i="11"/>
  <c r="M13" i="11"/>
  <c r="M12" i="11"/>
  <c r="M10" i="11"/>
  <c r="I28" i="11" l="1"/>
  <c r="H10" i="12"/>
  <c r="G16" i="12"/>
  <c r="G43" i="12" s="1"/>
  <c r="G44" i="12" s="1"/>
  <c r="G34" i="12" s="1"/>
  <c r="H28" i="11"/>
  <c r="I10" i="12"/>
  <c r="M8" i="11"/>
  <c r="G28" i="11" l="1"/>
  <c r="H16" i="12"/>
  <c r="H43" i="12" s="1"/>
  <c r="H44" i="12" s="1"/>
  <c r="H34" i="12" s="1"/>
  <c r="I16" i="12"/>
  <c r="G18" i="11"/>
  <c r="G16" i="11" s="1"/>
  <c r="G15" i="11"/>
  <c r="H13" i="12" l="1"/>
  <c r="H11" i="12" s="1"/>
  <c r="H15" i="12"/>
  <c r="H19" i="12"/>
  <c r="H17" i="12" s="1"/>
  <c r="H14" i="12"/>
  <c r="H28" i="12"/>
  <c r="G19" i="11"/>
  <c r="G14" i="11" s="1"/>
  <c r="G31" i="11" l="1"/>
  <c r="G29" i="11" s="1"/>
  <c r="H47" i="12"/>
  <c r="H48" i="12" s="1"/>
  <c r="H37" i="12" s="1"/>
  <c r="H31" i="12" s="1"/>
  <c r="H26" i="12"/>
  <c r="H21" i="12" s="1"/>
  <c r="H20" i="12"/>
  <c r="H31" i="11"/>
  <c r="H29" i="11" s="1"/>
  <c r="H35" i="12" l="1"/>
  <c r="H51" i="12"/>
  <c r="H52" i="12" s="1"/>
  <c r="H32" i="12" s="1"/>
  <c r="H38" i="12" s="1"/>
  <c r="H29" i="12"/>
  <c r="I31" i="11"/>
  <c r="I29" i="11" s="1"/>
  <c r="G32" i="11" l="1"/>
  <c r="G27" i="11"/>
  <c r="H27" i="12"/>
  <c r="H33" i="12" s="1"/>
  <c r="H55" i="12"/>
  <c r="H54" i="12"/>
  <c r="AF26" i="14"/>
  <c r="H32" i="11" l="1"/>
  <c r="H27" i="11"/>
  <c r="I32" i="11"/>
  <c r="I27" i="11"/>
  <c r="K27" i="12"/>
  <c r="I7" i="6" l="1"/>
  <c r="G22" i="12" l="1"/>
  <c r="G28" i="12" s="1"/>
  <c r="G25" i="12"/>
  <c r="G23" i="12" s="1"/>
  <c r="I22" i="12" l="1"/>
  <c r="I25" i="12"/>
  <c r="I23" i="12" s="1"/>
  <c r="G13" i="12"/>
  <c r="G11" i="12" s="1"/>
  <c r="G14" i="12" l="1"/>
  <c r="I13" i="12"/>
  <c r="I11" i="12" s="1"/>
  <c r="G19" i="12"/>
  <c r="G17" i="12" s="1"/>
  <c r="F288" i="10"/>
  <c r="E285" i="10"/>
  <c r="H284" i="10"/>
  <c r="G284" i="10"/>
  <c r="H283" i="10"/>
  <c r="G283" i="10"/>
  <c r="D285" i="10"/>
  <c r="O278" i="10"/>
  <c r="E278" i="10"/>
  <c r="D278" i="10"/>
  <c r="H271" i="10"/>
  <c r="G271" i="10"/>
  <c r="H270" i="10"/>
  <c r="G270" i="10"/>
  <c r="H269" i="10"/>
  <c r="G269" i="10"/>
  <c r="E268" i="10"/>
  <c r="E273" i="10" s="1"/>
  <c r="D268" i="10"/>
  <c r="D273" i="10" s="1"/>
  <c r="H267" i="10"/>
  <c r="G267" i="10"/>
  <c r="O266" i="10"/>
  <c r="E266" i="10"/>
  <c r="D266" i="10"/>
  <c r="E265" i="10"/>
  <c r="H264" i="10"/>
  <c r="H265" i="10" s="1"/>
  <c r="G264" i="10"/>
  <c r="L265" i="10"/>
  <c r="H262" i="10"/>
  <c r="G262" i="10"/>
  <c r="F255" i="10"/>
  <c r="F254" i="10"/>
  <c r="F253" i="10"/>
  <c r="F252" i="10"/>
  <c r="F248" i="10"/>
  <c r="E242" i="10"/>
  <c r="E239" i="10" s="1"/>
  <c r="D242" i="10"/>
  <c r="D239" i="10" s="1"/>
  <c r="F236" i="10"/>
  <c r="H233" i="10"/>
  <c r="H232" i="10" s="1"/>
  <c r="G233" i="10"/>
  <c r="G232" i="10" s="1"/>
  <c r="F233" i="10"/>
  <c r="E222" i="10"/>
  <c r="D222" i="10"/>
  <c r="I212" i="10"/>
  <c r="H212" i="10"/>
  <c r="G212" i="10"/>
  <c r="F212" i="10"/>
  <c r="B202" i="10"/>
  <c r="B197" i="10"/>
  <c r="B191" i="10"/>
  <c r="B188" i="10"/>
  <c r="B187" i="10"/>
  <c r="H183" i="10"/>
  <c r="G183" i="10"/>
  <c r="F183" i="10"/>
  <c r="H181" i="10"/>
  <c r="G181" i="10"/>
  <c r="F181" i="10"/>
  <c r="H177" i="10"/>
  <c r="G177" i="10"/>
  <c r="F177" i="10"/>
  <c r="H174" i="10"/>
  <c r="G174" i="10"/>
  <c r="F174" i="10"/>
  <c r="H172" i="10"/>
  <c r="G172" i="10"/>
  <c r="F172" i="10"/>
  <c r="H158" i="10"/>
  <c r="G158" i="10"/>
  <c r="F158" i="10"/>
  <c r="H151" i="10"/>
  <c r="G151" i="10"/>
  <c r="H149" i="10"/>
  <c r="G149" i="10"/>
  <c r="F149" i="10"/>
  <c r="H145" i="10"/>
  <c r="G145" i="10"/>
  <c r="F145" i="10"/>
  <c r="H140" i="10"/>
  <c r="G140" i="10"/>
  <c r="F140" i="10"/>
  <c r="H137" i="10"/>
  <c r="G137" i="10"/>
  <c r="F137" i="10"/>
  <c r="F132" i="10"/>
  <c r="F118" i="10"/>
  <c r="H118" i="10"/>
  <c r="G118" i="10"/>
  <c r="F113" i="10"/>
  <c r="H113" i="10"/>
  <c r="G113" i="10"/>
  <c r="H110" i="10"/>
  <c r="G110" i="10"/>
  <c r="H104" i="10"/>
  <c r="G104" i="10"/>
  <c r="H99" i="10"/>
  <c r="G99" i="10"/>
  <c r="H97" i="10"/>
  <c r="G97" i="10"/>
  <c r="E78" i="10"/>
  <c r="E76" i="10" s="1"/>
  <c r="D78" i="10"/>
  <c r="D76" i="10" s="1"/>
  <c r="H67" i="10"/>
  <c r="G67" i="10"/>
  <c r="F67" i="10"/>
  <c r="F63" i="10"/>
  <c r="F57" i="10"/>
  <c r="H56" i="10"/>
  <c r="G56" i="10"/>
  <c r="H40" i="10"/>
  <c r="G40" i="10"/>
  <c r="H32" i="10"/>
  <c r="G32" i="10"/>
  <c r="H29" i="10"/>
  <c r="G29" i="10"/>
  <c r="E17" i="10"/>
  <c r="D17" i="10"/>
  <c r="O6" i="10"/>
  <c r="I6" i="10"/>
  <c r="O288" i="10" l="1"/>
  <c r="G171" i="10"/>
  <c r="G170" i="10" s="1"/>
  <c r="H171" i="10"/>
  <c r="H170" i="10" s="1"/>
  <c r="G22" i="10"/>
  <c r="G18" i="10" s="1"/>
  <c r="H109" i="10"/>
  <c r="H22" i="10"/>
  <c r="H18" i="10" s="1"/>
  <c r="I19" i="12"/>
  <c r="I17" i="12" s="1"/>
  <c r="G20" i="12"/>
  <c r="G47" i="12"/>
  <c r="G48" i="12" s="1"/>
  <c r="G37" i="12" s="1"/>
  <c r="G109" i="10"/>
  <c r="G55" i="10"/>
  <c r="I282" i="10"/>
  <c r="G268" i="10"/>
  <c r="D244" i="10"/>
  <c r="D259" i="10" s="1"/>
  <c r="G282" i="10"/>
  <c r="G98" i="10"/>
  <c r="I222" i="10"/>
  <c r="H98" i="10"/>
  <c r="H282" i="10"/>
  <c r="F266" i="10"/>
  <c r="E208" i="10"/>
  <c r="G131" i="10"/>
  <c r="F232" i="10"/>
  <c r="H55" i="10"/>
  <c r="G80" i="10"/>
  <c r="G79" i="10" s="1"/>
  <c r="G76" i="10"/>
  <c r="F171" i="10"/>
  <c r="F170" i="10" s="1"/>
  <c r="E244" i="10"/>
  <c r="E259" i="10" s="1"/>
  <c r="H131" i="10"/>
  <c r="H76" i="10"/>
  <c r="D208" i="10"/>
  <c r="F56" i="10"/>
  <c r="F55" i="10" s="1"/>
  <c r="I7" i="10"/>
  <c r="O212" i="10"/>
  <c r="F282" i="10"/>
  <c r="L285" i="10" s="1"/>
  <c r="O282" i="10"/>
  <c r="L272" i="10"/>
  <c r="O268" i="10"/>
  <c r="O273" i="10" s="1"/>
  <c r="H268" i="10"/>
  <c r="F278" i="10"/>
  <c r="H80" i="10"/>
  <c r="H79" i="10" s="1"/>
  <c r="F110" i="10"/>
  <c r="F109" i="10" s="1"/>
  <c r="F225" i="10"/>
  <c r="F222" i="10" s="1"/>
  <c r="I268" i="10"/>
  <c r="I273" i="10" s="1"/>
  <c r="H278" i="10"/>
  <c r="D265" i="10"/>
  <c r="G265" i="10"/>
  <c r="G278" i="10"/>
  <c r="I13" i="10" l="1"/>
  <c r="I14" i="10" s="1"/>
  <c r="H273" i="10"/>
  <c r="H274" i="10" s="1"/>
  <c r="H276" i="10" s="1"/>
  <c r="H286" i="10" s="1"/>
  <c r="G273" i="10"/>
  <c r="G274" i="10" s="1"/>
  <c r="G276" i="10" s="1"/>
  <c r="G286" i="10" s="1"/>
  <c r="O265" i="10"/>
  <c r="G288" i="10"/>
  <c r="H288" i="10"/>
  <c r="E261" i="10"/>
  <c r="G26" i="12"/>
  <c r="G21" i="12" s="1"/>
  <c r="G15" i="12"/>
  <c r="G51" i="12"/>
  <c r="G31" i="12"/>
  <c r="G35" i="12"/>
  <c r="I15" i="12"/>
  <c r="I285" i="10"/>
  <c r="E262" i="10"/>
  <c r="D262" i="10"/>
  <c r="D261" i="10"/>
  <c r="I272" i="10"/>
  <c r="F244" i="10"/>
  <c r="O285" i="10"/>
  <c r="I265" i="10"/>
  <c r="I266" i="10"/>
  <c r="I278" i="10"/>
  <c r="I288" i="10" s="1"/>
  <c r="O272" i="10"/>
  <c r="I235" i="10"/>
  <c r="I238" i="10"/>
  <c r="I179" i="10"/>
  <c r="I173" i="10"/>
  <c r="I159" i="10"/>
  <c r="I163" i="10"/>
  <c r="I161" i="10" s="1"/>
  <c r="I150" i="10"/>
  <c r="I147" i="10"/>
  <c r="I144" i="10"/>
  <c r="I237" i="10"/>
  <c r="I146" i="10"/>
  <c r="I136" i="10"/>
  <c r="I148" i="10"/>
  <c r="I143" i="10"/>
  <c r="I133" i="10"/>
  <c r="I141" i="10"/>
  <c r="I138" i="10"/>
  <c r="I134" i="10"/>
  <c r="I135" i="10"/>
  <c r="I178" i="10"/>
  <c r="I142" i="10"/>
  <c r="I139" i="10"/>
  <c r="I63" i="10"/>
  <c r="I132" i="10"/>
  <c r="H279" i="10" l="1"/>
  <c r="G279" i="10"/>
  <c r="G289" i="10"/>
  <c r="H289" i="10"/>
  <c r="F259" i="10"/>
  <c r="G55" i="12"/>
  <c r="G29" i="12"/>
  <c r="D274" i="10"/>
  <c r="I118" i="10"/>
  <c r="I145" i="10"/>
  <c r="I236" i="10"/>
  <c r="I174" i="10"/>
  <c r="I181" i="10"/>
  <c r="I233" i="10"/>
  <c r="I177" i="10"/>
  <c r="I137" i="10"/>
  <c r="I183" i="10"/>
  <c r="I172" i="10"/>
  <c r="I158" i="10"/>
  <c r="E274" i="10"/>
  <c r="I140" i="10"/>
  <c r="I149" i="10"/>
  <c r="I232" i="10" l="1"/>
  <c r="I244" i="10" s="1"/>
  <c r="I259" i="10" s="1"/>
  <c r="I261" i="10" s="1"/>
  <c r="I171" i="10"/>
  <c r="I170" i="10" s="1"/>
  <c r="I14" i="12"/>
  <c r="I20" i="12"/>
  <c r="I43" i="12"/>
  <c r="I44" i="12" s="1"/>
  <c r="I34" i="12" s="1"/>
  <c r="I28" i="12" s="1"/>
  <c r="E286" i="10"/>
  <c r="E289" i="10" s="1"/>
  <c r="E279" i="10"/>
  <c r="D279" i="10"/>
  <c r="D286" i="10"/>
  <c r="D289" i="10" s="1"/>
  <c r="I47" i="12" l="1"/>
  <c r="I48" i="12" s="1"/>
  <c r="I37" i="12" s="1"/>
  <c r="I35" i="12" s="1"/>
  <c r="I51" i="12" l="1"/>
  <c r="I31" i="12"/>
  <c r="I29" i="12" s="1"/>
  <c r="I238" i="9" l="1"/>
  <c r="H238" i="9"/>
  <c r="G238" i="9"/>
  <c r="F238" i="9"/>
  <c r="E238" i="9"/>
  <c r="F239" i="9" l="1"/>
  <c r="G239" i="9"/>
  <c r="H239" i="9"/>
  <c r="I240" i="9"/>
  <c r="I239" i="9"/>
  <c r="O20" i="6" l="1"/>
  <c r="O23" i="6"/>
  <c r="O21" i="6" s="1"/>
  <c r="O24" i="6"/>
  <c r="Q13" i="6"/>
  <c r="P13" i="6"/>
  <c r="N13" i="6"/>
  <c r="M13" i="6"/>
  <c r="R6" i="6"/>
  <c r="Q6" i="6"/>
  <c r="P6" i="6"/>
  <c r="O6" i="6"/>
  <c r="N6" i="6"/>
  <c r="M6" i="6"/>
  <c r="O19" i="6" l="1"/>
  <c r="L24" i="6" l="1"/>
  <c r="L23" i="6"/>
  <c r="L21" i="6" s="1"/>
  <c r="L20" i="6"/>
  <c r="L19" i="6"/>
  <c r="I24" i="6"/>
  <c r="I23" i="6"/>
  <c r="I21" i="6" s="1"/>
  <c r="I20" i="6"/>
  <c r="I19" i="6"/>
  <c r="L18" i="6"/>
  <c r="L17" i="6"/>
  <c r="L14" i="6"/>
  <c r="L13" i="6"/>
  <c r="I18" i="6"/>
  <c r="I17" i="6"/>
  <c r="I15" i="6" s="1"/>
  <c r="I13" i="6"/>
  <c r="I14" i="6"/>
  <c r="L7" i="6"/>
  <c r="L12" i="6"/>
  <c r="L11" i="6"/>
  <c r="L9" i="6" s="1"/>
  <c r="L8" i="6"/>
  <c r="I12" i="6"/>
  <c r="I11" i="6"/>
  <c r="I9" i="6" s="1"/>
  <c r="I8" i="6"/>
  <c r="L6" i="6"/>
  <c r="K6" i="6"/>
  <c r="J6" i="6"/>
  <c r="I6" i="6"/>
  <c r="H6" i="6"/>
  <c r="G6" i="6"/>
  <c r="E20" i="6"/>
  <c r="F6" i="6"/>
  <c r="E6" i="6"/>
  <c r="Q3" i="6" s="1"/>
  <c r="D6" i="6"/>
  <c r="P3" i="6" s="1"/>
  <c r="K67" i="6"/>
  <c r="J67" i="6"/>
  <c r="H67" i="6"/>
  <c r="G67" i="6"/>
  <c r="C68" i="6"/>
  <c r="B68" i="6"/>
  <c r="E11" i="7"/>
  <c r="M32" i="7"/>
  <c r="L32" i="7"/>
  <c r="I32" i="7"/>
  <c r="G32" i="7" s="1"/>
  <c r="M31" i="7"/>
  <c r="M29" i="7" s="1"/>
  <c r="L31" i="7"/>
  <c r="L29" i="7" s="1"/>
  <c r="J31" i="7"/>
  <c r="J29" i="7" s="1"/>
  <c r="I31" i="7"/>
  <c r="H31" i="7" s="1"/>
  <c r="H29" i="7" s="1"/>
  <c r="M28" i="7"/>
  <c r="L28" i="7"/>
  <c r="K28" i="7" s="1"/>
  <c r="I28" i="7"/>
  <c r="G28" i="7" s="1"/>
  <c r="M27" i="7"/>
  <c r="L27" i="7"/>
  <c r="J27" i="7" s="1"/>
  <c r="I27" i="7"/>
  <c r="T15" i="7"/>
  <c r="Q15" i="7"/>
  <c r="N15" i="7"/>
  <c r="AH13" i="7"/>
  <c r="AD13" i="7"/>
  <c r="AB13" i="7"/>
  <c r="AH12" i="7"/>
  <c r="AD12" i="7"/>
  <c r="AB12" i="7"/>
  <c r="L18" i="7" s="1"/>
  <c r="L16" i="7" s="1"/>
  <c r="AH10" i="7"/>
  <c r="AD10" i="7"/>
  <c r="AB10" i="7"/>
  <c r="M15" i="7" s="1"/>
  <c r="AA9" i="7"/>
  <c r="AA7" i="7" s="1"/>
  <c r="W9" i="7"/>
  <c r="T9" i="7"/>
  <c r="Q9" i="7"/>
  <c r="N9" i="7"/>
  <c r="AG8" i="7"/>
  <c r="AF8" i="7"/>
  <c r="AE8" i="7"/>
  <c r="M5" i="7"/>
  <c r="L5" i="7"/>
  <c r="I5" i="7"/>
  <c r="F5" i="7"/>
  <c r="O4" i="7"/>
  <c r="X15" i="7" s="1"/>
  <c r="Y15" i="7" s="1"/>
  <c r="Q7" i="7" l="1"/>
  <c r="T7" i="7"/>
  <c r="I29" i="7"/>
  <c r="AD8" i="7"/>
  <c r="H32" i="7"/>
  <c r="R15" i="7"/>
  <c r="R9" i="7"/>
  <c r="S9" i="7" s="1"/>
  <c r="I67" i="6"/>
  <c r="J18" i="7"/>
  <c r="J16" i="7" s="1"/>
  <c r="J15" i="7"/>
  <c r="O14" i="6"/>
  <c r="R14" i="6"/>
  <c r="R26" i="6" s="1"/>
  <c r="O17" i="6"/>
  <c r="O29" i="6" s="1"/>
  <c r="O27" i="6" s="1"/>
  <c r="R17" i="6"/>
  <c r="R29" i="6" s="1"/>
  <c r="R27" i="6" s="1"/>
  <c r="O18" i="6"/>
  <c r="O30" i="6" s="1"/>
  <c r="R18" i="6"/>
  <c r="R30" i="6" s="1"/>
  <c r="L67" i="6"/>
  <c r="R13" i="6"/>
  <c r="O13" i="6"/>
  <c r="O25" i="6" s="1"/>
  <c r="O31" i="6" s="1"/>
  <c r="L15" i="6"/>
  <c r="I44" i="6"/>
  <c r="L44" i="6"/>
  <c r="O26" i="6"/>
  <c r="M18" i="7"/>
  <c r="M16" i="7" s="1"/>
  <c r="G31" i="7"/>
  <c r="G29" i="7" s="1"/>
  <c r="K31" i="7"/>
  <c r="K29" i="7" s="1"/>
  <c r="K27" i="7"/>
  <c r="I18" i="7"/>
  <c r="I16" i="7" s="1"/>
  <c r="W7" i="7"/>
  <c r="O9" i="7"/>
  <c r="M9" i="7"/>
  <c r="M12" i="7"/>
  <c r="L15" i="7"/>
  <c r="K15" i="7"/>
  <c r="U15" i="7"/>
  <c r="H28" i="7"/>
  <c r="U9" i="7"/>
  <c r="V9" i="7" s="1"/>
  <c r="I9" i="7"/>
  <c r="I12" i="7"/>
  <c r="J32" i="7"/>
  <c r="K32" i="7"/>
  <c r="I15" i="7"/>
  <c r="O15" i="7"/>
  <c r="H27" i="7"/>
  <c r="G27" i="7"/>
  <c r="P9" i="7"/>
  <c r="K18" i="7"/>
  <c r="K16" i="7" s="1"/>
  <c r="J28" i="7"/>
  <c r="R7" i="7" l="1"/>
  <c r="J19" i="7"/>
  <c r="J14" i="7" s="1"/>
  <c r="S15" i="7"/>
  <c r="M13" i="7"/>
  <c r="M19" i="7"/>
  <c r="M14" i="7" s="1"/>
  <c r="I13" i="7"/>
  <c r="O15" i="6"/>
  <c r="R15" i="6"/>
  <c r="I45" i="6"/>
  <c r="I32" i="6" s="1"/>
  <c r="I26" i="6" s="1"/>
  <c r="L45" i="6"/>
  <c r="L48" i="6" s="1"/>
  <c r="I19" i="7"/>
  <c r="I25" i="7"/>
  <c r="I23" i="7" s="1"/>
  <c r="I10" i="7"/>
  <c r="F14" i="7"/>
  <c r="U7" i="7"/>
  <c r="G9" i="7"/>
  <c r="G12" i="7"/>
  <c r="K19" i="7"/>
  <c r="K14" i="7" s="1"/>
  <c r="M22" i="7"/>
  <c r="H9" i="7"/>
  <c r="H12" i="7"/>
  <c r="G18" i="7"/>
  <c r="G16" i="7" s="1"/>
  <c r="G15" i="7"/>
  <c r="V15" i="7"/>
  <c r="V7" i="7" s="1"/>
  <c r="I22" i="7"/>
  <c r="M25" i="7"/>
  <c r="M23" i="7" s="1"/>
  <c r="M10" i="7"/>
  <c r="P15" i="7"/>
  <c r="P7" i="7" s="1"/>
  <c r="D14" i="7"/>
  <c r="L19" i="7"/>
  <c r="L14" i="7" s="1"/>
  <c r="O7" i="7"/>
  <c r="S7" i="7"/>
  <c r="M8" i="7" l="1"/>
  <c r="M20" i="7" s="1"/>
  <c r="M26" i="7"/>
  <c r="M21" i="7" s="1"/>
  <c r="M33" i="7" s="1"/>
  <c r="M39" i="7" s="1"/>
  <c r="H13" i="7"/>
  <c r="I26" i="7"/>
  <c r="I21" i="7" s="1"/>
  <c r="I33" i="7" s="1"/>
  <c r="I39" i="7" s="1"/>
  <c r="G13" i="7"/>
  <c r="I8" i="7"/>
  <c r="I48" i="6"/>
  <c r="I49" i="6" s="1"/>
  <c r="I52" i="6" s="1"/>
  <c r="L49" i="6"/>
  <c r="L52" i="6" s="1"/>
  <c r="L32" i="6"/>
  <c r="L26" i="6" s="1"/>
  <c r="I14" i="7"/>
  <c r="I34" i="7"/>
  <c r="I55" i="7" s="1"/>
  <c r="M34" i="7"/>
  <c r="M55" i="7" s="1"/>
  <c r="G10" i="7"/>
  <c r="G25" i="7"/>
  <c r="G23" i="7" s="1"/>
  <c r="Q22" i="7"/>
  <c r="G22" i="7"/>
  <c r="H18" i="7"/>
  <c r="H16" i="7" s="1"/>
  <c r="H15" i="7"/>
  <c r="H22" i="7" s="1"/>
  <c r="G19" i="7"/>
  <c r="G14" i="7" s="1"/>
  <c r="H10" i="7"/>
  <c r="G8" i="7" l="1"/>
  <c r="H8" i="7"/>
  <c r="I20" i="7"/>
  <c r="L53" i="6"/>
  <c r="L56" i="6"/>
  <c r="L57" i="6"/>
  <c r="I53" i="6"/>
  <c r="I30" i="6" s="1"/>
  <c r="I56" i="6"/>
  <c r="I57" i="6"/>
  <c r="I35" i="6"/>
  <c r="L35" i="6"/>
  <c r="E14" i="7"/>
  <c r="H34" i="7"/>
  <c r="H55" i="7" s="1"/>
  <c r="M56" i="7"/>
  <c r="M57" i="7" s="1"/>
  <c r="G20" i="7"/>
  <c r="I40" i="7"/>
  <c r="I37" i="7"/>
  <c r="Q26" i="7"/>
  <c r="I56" i="7"/>
  <c r="I57" i="7" s="1"/>
  <c r="H25" i="7"/>
  <c r="H23" i="7" s="1"/>
  <c r="G26" i="7"/>
  <c r="G21" i="7" s="1"/>
  <c r="G33" i="7" s="1"/>
  <c r="G39" i="7" s="1"/>
  <c r="H19" i="7"/>
  <c r="H26" i="7" s="1"/>
  <c r="G34" i="7"/>
  <c r="G55" i="7" s="1"/>
  <c r="M40" i="7"/>
  <c r="M37" i="7"/>
  <c r="L33" i="6" l="1"/>
  <c r="L29" i="6"/>
  <c r="I29" i="6"/>
  <c r="I33" i="6"/>
  <c r="H21" i="7"/>
  <c r="H33" i="7" s="1"/>
  <c r="H39" i="7" s="1"/>
  <c r="G56" i="7"/>
  <c r="G57" i="7" s="1"/>
  <c r="H14" i="7"/>
  <c r="H20" i="7" s="1"/>
  <c r="Q25" i="7"/>
  <c r="Q23" i="7" s="1"/>
  <c r="M61" i="7"/>
  <c r="M35" i="7"/>
  <c r="M43" i="7"/>
  <c r="M41" i="7" s="1"/>
  <c r="M38" i="7"/>
  <c r="M44" i="7" s="1"/>
  <c r="G37" i="7"/>
  <c r="G40" i="7"/>
  <c r="I61" i="7"/>
  <c r="I35" i="7"/>
  <c r="I38" i="7"/>
  <c r="I44" i="7" s="1"/>
  <c r="I43" i="7"/>
  <c r="I41" i="7" s="1"/>
  <c r="H56" i="7"/>
  <c r="H57" i="7" s="1"/>
  <c r="H37" i="7"/>
  <c r="H40" i="7"/>
  <c r="I27" i="6" l="1"/>
  <c r="L27" i="6"/>
  <c r="L30" i="6"/>
  <c r="L36" i="6" s="1"/>
  <c r="L55" i="6" s="1"/>
  <c r="I36" i="6"/>
  <c r="I55" i="6" s="1"/>
  <c r="H43" i="7"/>
  <c r="H41" i="7" s="1"/>
  <c r="H38" i="7"/>
  <c r="H44" i="7" s="1"/>
  <c r="H61" i="7"/>
  <c r="H35" i="7"/>
  <c r="G43" i="7"/>
  <c r="G41" i="7" s="1"/>
  <c r="G38" i="7"/>
  <c r="G44" i="7" s="1"/>
  <c r="G35" i="7"/>
  <c r="G61" i="7"/>
  <c r="L25" i="6" l="1"/>
  <c r="L31" i="6" s="1"/>
  <c r="I25" i="6"/>
  <c r="I31" i="6" s="1"/>
  <c r="L64" i="6" l="1"/>
  <c r="I64" i="6"/>
  <c r="F64" i="6"/>
  <c r="E24" i="6" l="1"/>
  <c r="E23" i="6"/>
  <c r="E32" i="7"/>
  <c r="E31" i="7"/>
  <c r="E29" i="7" s="1"/>
  <c r="E28" i="7"/>
  <c r="E30" i="6"/>
  <c r="E29" i="6"/>
  <c r="E26" i="6"/>
  <c r="D20" i="6"/>
  <c r="D13" i="7"/>
  <c r="D26" i="7" s="1"/>
  <c r="D29" i="6"/>
  <c r="D26" i="6"/>
  <c r="D12" i="7"/>
  <c r="D24" i="6"/>
  <c r="F24" i="6" s="1"/>
  <c r="D23" i="6"/>
  <c r="F29" i="6" l="1"/>
  <c r="F27" i="6" s="1"/>
  <c r="F26" i="6"/>
  <c r="E27" i="7"/>
  <c r="F23" i="6"/>
  <c r="F21" i="6" s="1"/>
  <c r="D21" i="6"/>
  <c r="D19" i="6" s="1"/>
  <c r="E21" i="6"/>
  <c r="E19" i="6" s="1"/>
  <c r="F20" i="6"/>
  <c r="D66" i="6"/>
  <c r="D10" i="7"/>
  <c r="D25" i="7"/>
  <c r="D31" i="7"/>
  <c r="D29" i="7" s="1"/>
  <c r="D28" i="7"/>
  <c r="F13" i="7"/>
  <c r="D30" i="6"/>
  <c r="F30" i="6" s="1"/>
  <c r="D32" i="7"/>
  <c r="F28" i="7"/>
  <c r="F12" i="7"/>
  <c r="D9" i="7"/>
  <c r="F32" i="7"/>
  <c r="E27" i="6" l="1"/>
  <c r="F19" i="6"/>
  <c r="R19" i="6" s="1"/>
  <c r="D22" i="7"/>
  <c r="D8" i="7"/>
  <c r="D20" i="7" s="1"/>
  <c r="E12" i="7"/>
  <c r="E25" i="7" s="1"/>
  <c r="E23" i="7" s="1"/>
  <c r="F25" i="7"/>
  <c r="F10" i="7"/>
  <c r="F31" i="7"/>
  <c r="F29" i="7" s="1"/>
  <c r="F27" i="7" s="1"/>
  <c r="D27" i="7"/>
  <c r="D23" i="7"/>
  <c r="F9" i="7"/>
  <c r="F26" i="7"/>
  <c r="E13" i="7"/>
  <c r="E26" i="7" s="1"/>
  <c r="D67" i="6"/>
  <c r="E67" i="6"/>
  <c r="E66" i="6"/>
  <c r="F66" i="6" s="1"/>
  <c r="P19" i="6" l="1"/>
  <c r="P25" i="6" s="1"/>
  <c r="M19" i="6"/>
  <c r="M25" i="6" s="1"/>
  <c r="N19" i="6"/>
  <c r="N25" i="6" s="1"/>
  <c r="Q19" i="6"/>
  <c r="E68" i="6"/>
  <c r="E25" i="6"/>
  <c r="E31" i="6" s="1"/>
  <c r="F67" i="6"/>
  <c r="F68" i="6" s="1"/>
  <c r="D68" i="6"/>
  <c r="F22" i="7"/>
  <c r="F34" i="7" s="1"/>
  <c r="E9" i="7"/>
  <c r="F8" i="7"/>
  <c r="F20" i="7" s="1"/>
  <c r="E10" i="7"/>
  <c r="F23" i="7"/>
  <c r="F21" i="7" s="1"/>
  <c r="F33" i="7" s="1"/>
  <c r="F39" i="7" s="1"/>
  <c r="Q21" i="7" s="1"/>
  <c r="D21" i="7"/>
  <c r="D33" i="7" s="1"/>
  <c r="D34" i="7"/>
  <c r="D27" i="6" l="1"/>
  <c r="D39" i="7"/>
  <c r="D55" i="7"/>
  <c r="D56" i="7" s="1"/>
  <c r="D57" i="7" s="1"/>
  <c r="D40" i="7"/>
  <c r="D37" i="7"/>
  <c r="E22" i="7"/>
  <c r="E8" i="7"/>
  <c r="E20" i="7" s="1"/>
  <c r="F55" i="7"/>
  <c r="F56" i="7" s="1"/>
  <c r="F57" i="7" s="1"/>
  <c r="F40" i="7"/>
  <c r="F37" i="7"/>
  <c r="D25" i="6" l="1"/>
  <c r="D31" i="6" s="1"/>
  <c r="F25" i="6"/>
  <c r="F31" i="6" s="1"/>
  <c r="F61" i="7"/>
  <c r="D61" i="7"/>
  <c r="E21" i="7"/>
  <c r="E33" i="7" s="1"/>
  <c r="E34" i="7"/>
  <c r="E55" i="7" s="1"/>
  <c r="E56" i="7" s="1"/>
  <c r="E57" i="7" s="1"/>
  <c r="F43" i="7"/>
  <c r="F41" i="7" s="1"/>
  <c r="F35" i="7"/>
  <c r="F38" i="7"/>
  <c r="F44" i="7" s="1"/>
  <c r="D38" i="7"/>
  <c r="D44" i="7" s="1"/>
  <c r="D35" i="7"/>
  <c r="D43" i="7"/>
  <c r="D41" i="7" s="1"/>
  <c r="E39" i="7" l="1"/>
  <c r="E40" i="7"/>
  <c r="E37" i="7"/>
  <c r="E35" i="7" l="1"/>
  <c r="E38" i="7"/>
  <c r="E44" i="7" s="1"/>
  <c r="E43" i="7"/>
  <c r="E41" i="7" s="1"/>
  <c r="E61" i="7"/>
  <c r="H66" i="6" l="1"/>
  <c r="G66" i="6"/>
  <c r="G68" i="6" l="1"/>
  <c r="I66" i="6"/>
  <c r="H68" i="6"/>
  <c r="I68" i="6" l="1"/>
  <c r="J66" i="6" l="1"/>
  <c r="J68" i="6" l="1"/>
  <c r="K66" i="6"/>
  <c r="L66" i="6" s="1"/>
  <c r="L68" i="6" l="1"/>
  <c r="K68" i="6"/>
  <c r="Z9" i="7" l="1"/>
  <c r="Z7" i="7" l="1"/>
  <c r="L12" i="7"/>
  <c r="L9" i="7"/>
  <c r="X9" i="7"/>
  <c r="J9" i="7" s="1"/>
  <c r="J22" i="7" l="1"/>
  <c r="X7" i="7"/>
  <c r="J12" i="7"/>
  <c r="J13" i="7" s="1"/>
  <c r="J26" i="7" s="1"/>
  <c r="L22" i="7"/>
  <c r="Y9" i="7"/>
  <c r="L10" i="7"/>
  <c r="L25" i="7"/>
  <c r="L13" i="7"/>
  <c r="L26" i="7" s="1"/>
  <c r="L8" i="7" l="1"/>
  <c r="L20" i="7" s="1"/>
  <c r="K9" i="7"/>
  <c r="Y7" i="7"/>
  <c r="K12" i="7"/>
  <c r="J10" i="7"/>
  <c r="J8" i="7" s="1"/>
  <c r="J20" i="7" s="1"/>
  <c r="J25" i="7"/>
  <c r="L23" i="7"/>
  <c r="L21" i="7" s="1"/>
  <c r="L33" i="7" s="1"/>
  <c r="L34" i="7"/>
  <c r="L55" i="7" s="1"/>
  <c r="L56" i="7" s="1"/>
  <c r="L57" i="7" s="1"/>
  <c r="J34" i="7"/>
  <c r="L39" i="7" l="1"/>
  <c r="J55" i="7"/>
  <c r="J56" i="7" s="1"/>
  <c r="J57" i="7" s="1"/>
  <c r="J40" i="7"/>
  <c r="J37" i="7"/>
  <c r="K10" i="7"/>
  <c r="K25" i="7"/>
  <c r="L37" i="7"/>
  <c r="L40" i="7"/>
  <c r="J23" i="7"/>
  <c r="J21" i="7" s="1"/>
  <c r="J33" i="7" s="1"/>
  <c r="J39" i="7" s="1"/>
  <c r="K13" i="7"/>
  <c r="K26" i="7" s="1"/>
  <c r="K22" i="7"/>
  <c r="J61" i="7" l="1"/>
  <c r="K34" i="7"/>
  <c r="K55" i="7" s="1"/>
  <c r="K56" i="7" s="1"/>
  <c r="K57" i="7" s="1"/>
  <c r="J38" i="7"/>
  <c r="J44" i="7" s="1"/>
  <c r="J43" i="7"/>
  <c r="J41" i="7" s="1"/>
  <c r="J35" i="7"/>
  <c r="L35" i="7"/>
  <c r="L43" i="7"/>
  <c r="L41" i="7" s="1"/>
  <c r="L38" i="7"/>
  <c r="L44" i="7" s="1"/>
  <c r="K23" i="7"/>
  <c r="K21" i="7" s="1"/>
  <c r="K33" i="7" s="1"/>
  <c r="K8" i="7"/>
  <c r="K20" i="7" s="1"/>
  <c r="L61" i="7"/>
  <c r="K39" i="7" l="1"/>
  <c r="K37" i="7"/>
  <c r="K40" i="7"/>
  <c r="K43" i="7" l="1"/>
  <c r="K41" i="7" s="1"/>
  <c r="K38" i="7"/>
  <c r="K44" i="7" s="1"/>
  <c r="K35" i="7"/>
  <c r="K61" i="7"/>
  <c r="R25" i="6" l="1"/>
  <c r="R31" i="6" s="1"/>
  <c r="P31" i="6"/>
  <c r="Q25" i="6"/>
  <c r="Q31" i="6" s="1"/>
  <c r="M31" i="6"/>
  <c r="N31" i="6"/>
  <c r="G12" i="6"/>
  <c r="H11" i="6"/>
  <c r="H9" i="6" s="1"/>
  <c r="H12" i="6"/>
  <c r="G11" i="6"/>
  <c r="G9" i="6" s="1"/>
  <c r="K12" i="6"/>
  <c r="J12" i="6"/>
  <c r="K11" i="6"/>
  <c r="K9" i="6" s="1"/>
  <c r="J11" i="6"/>
  <c r="J9" i="6" s="1"/>
  <c r="H17" i="6"/>
  <c r="H15" i="6" s="1"/>
  <c r="H18" i="6"/>
  <c r="G44" i="6"/>
  <c r="G17" i="6"/>
  <c r="G15" i="6" s="1"/>
  <c r="G18" i="6"/>
  <c r="H44" i="6"/>
  <c r="H45" i="6" s="1"/>
  <c r="H32" i="6" s="1"/>
  <c r="G45" i="6" l="1"/>
  <c r="G32" i="6" s="1"/>
  <c r="M14" i="6"/>
  <c r="M26" i="6" s="1"/>
  <c r="Q14" i="6"/>
  <c r="Q26" i="6"/>
  <c r="P14" i="6"/>
  <c r="P26" i="6" s="1"/>
  <c r="K18" i="6"/>
  <c r="N18" i="6" s="1"/>
  <c r="N30" i="6" s="1"/>
  <c r="J17" i="6"/>
  <c r="J15" i="6" s="1"/>
  <c r="J18" i="6"/>
  <c r="M18" i="6" s="1"/>
  <c r="M30" i="6" s="1"/>
  <c r="N14" i="6"/>
  <c r="N26" i="6" s="1"/>
  <c r="K17" i="6"/>
  <c r="Q17" i="6" s="1"/>
  <c r="Q29" i="6" s="1"/>
  <c r="Q27" i="6" s="1"/>
  <c r="K44" i="6"/>
  <c r="K45" i="6" s="1"/>
  <c r="K32" i="6" s="1"/>
  <c r="J44" i="6"/>
  <c r="N17" i="6" l="1"/>
  <c r="N29" i="6" s="1"/>
  <c r="N27" i="6" s="1"/>
  <c r="M17" i="6"/>
  <c r="M29" i="6" s="1"/>
  <c r="M27" i="6" s="1"/>
  <c r="K15" i="6"/>
  <c r="N15" i="6" s="1"/>
  <c r="P18" i="6"/>
  <c r="P30" i="6" s="1"/>
  <c r="P17" i="6"/>
  <c r="P29" i="6" s="1"/>
  <c r="P27" i="6" s="1"/>
  <c r="M15" i="6"/>
  <c r="P15" i="6"/>
  <c r="Q18" i="6"/>
  <c r="Q30" i="6" s="1"/>
  <c r="J45" i="6"/>
  <c r="J32" i="6" s="1"/>
  <c r="H19" i="6"/>
  <c r="H24" i="6"/>
  <c r="G24" i="6"/>
  <c r="G19" i="6"/>
  <c r="G23" i="6"/>
  <c r="G21" i="6" s="1"/>
  <c r="H26" i="6"/>
  <c r="G48" i="6"/>
  <c r="G49" i="6" s="1"/>
  <c r="H23" i="6"/>
  <c r="H21" i="6" s="1"/>
  <c r="H48" i="6"/>
  <c r="G26" i="6"/>
  <c r="Q15" i="6" l="1"/>
  <c r="G52" i="6"/>
  <c r="G56" i="6" s="1"/>
  <c r="G35" i="6"/>
  <c r="G33" i="6" s="1"/>
  <c r="H49" i="6"/>
  <c r="H35" i="6" s="1"/>
  <c r="G29" i="6" l="1"/>
  <c r="G27" i="6" s="1"/>
  <c r="G57" i="6"/>
  <c r="G53" i="6"/>
  <c r="G30" i="6" s="1"/>
  <c r="H33" i="6"/>
  <c r="H29" i="6"/>
  <c r="H52" i="6"/>
  <c r="G36" i="6" l="1"/>
  <c r="G55" i="6" s="1"/>
  <c r="G25" i="6"/>
  <c r="G31" i="6" s="1"/>
  <c r="H56" i="6"/>
  <c r="H53" i="6"/>
  <c r="H57" i="6"/>
  <c r="H27" i="6"/>
  <c r="H30" i="6" l="1"/>
  <c r="H36" i="6" l="1"/>
  <c r="H55" i="6" s="1"/>
  <c r="H25" i="6"/>
  <c r="H31" i="6" s="1"/>
  <c r="K24" i="6"/>
  <c r="K19" i="6"/>
  <c r="J24" i="6"/>
  <c r="J26" i="6"/>
  <c r="K26" i="6"/>
  <c r="K23" i="6"/>
  <c r="K21" i="6" s="1"/>
  <c r="J23" i="6"/>
  <c r="J21" i="6" s="1"/>
  <c r="J48" i="6"/>
  <c r="J49" i="6" s="1"/>
  <c r="K48" i="6"/>
  <c r="K49" i="6" s="1"/>
  <c r="K35" i="6" s="1"/>
  <c r="J19" i="6"/>
  <c r="J35" i="6" l="1"/>
  <c r="J52" i="6"/>
  <c r="K33" i="6"/>
  <c r="K29" i="6"/>
  <c r="K27" i="6" s="1"/>
  <c r="K52" i="6"/>
  <c r="J56" i="6" l="1"/>
  <c r="J53" i="6"/>
  <c r="J57" i="6"/>
  <c r="J29" i="6"/>
  <c r="J33" i="6"/>
  <c r="K53" i="6"/>
  <c r="K56" i="6"/>
  <c r="K57" i="6"/>
  <c r="K30" i="6" l="1"/>
  <c r="J27" i="6"/>
  <c r="J30" i="6"/>
  <c r="J36" i="6" s="1"/>
  <c r="J55" i="6" s="1"/>
  <c r="J25" i="6" l="1"/>
  <c r="J31" i="6" s="1"/>
  <c r="K36" i="6"/>
  <c r="K55" i="6" s="1"/>
  <c r="K25" i="6"/>
  <c r="K31" i="6" s="1"/>
  <c r="J38" i="6" l="1"/>
  <c r="O39" i="10" l="1"/>
  <c r="O26" i="10" l="1"/>
  <c r="O22" i="10" s="1"/>
  <c r="L26" i="10" l="1"/>
  <c r="L22" i="10" s="1"/>
  <c r="L49" i="10" l="1"/>
  <c r="L42" i="10" s="1"/>
  <c r="O20" i="10"/>
  <c r="O49" i="10" l="1"/>
  <c r="O42" i="10" s="1"/>
  <c r="F49" i="10"/>
  <c r="F42" i="10" s="1"/>
  <c r="I49" i="10" l="1"/>
  <c r="I42" i="10" s="1"/>
  <c r="F21" i="10" l="1"/>
  <c r="F20" i="10" l="1"/>
  <c r="F19" i="10" s="1"/>
  <c r="F18" i="10" s="1"/>
  <c r="F17" i="10" s="1"/>
  <c r="O202" i="10" l="1"/>
  <c r="L202" i="10"/>
  <c r="O199" i="10" l="1"/>
  <c r="O185" i="10" s="1"/>
  <c r="L199" i="10"/>
  <c r="L185" i="10" s="1"/>
  <c r="L224" i="10" l="1"/>
  <c r="L222" i="10" s="1"/>
  <c r="O224" i="10" l="1"/>
  <c r="O222" i="10" s="1"/>
  <c r="F104" i="10" l="1"/>
  <c r="F98" i="10" s="1"/>
  <c r="F108" i="10" l="1"/>
  <c r="L72" i="10" l="1"/>
  <c r="O72" i="10" l="1"/>
  <c r="O10" i="10" l="1"/>
  <c r="O8" i="10"/>
  <c r="L10" i="10"/>
  <c r="L8" i="10"/>
  <c r="O11" i="10"/>
  <c r="L11" i="10"/>
  <c r="O7" i="10" l="1"/>
  <c r="L7" i="10"/>
  <c r="L13" i="10" s="1"/>
  <c r="L14" i="10" s="1"/>
  <c r="L18" i="10"/>
  <c r="O52" i="10"/>
  <c r="O19" i="10"/>
  <c r="O13" i="10" l="1"/>
  <c r="O14" i="10" s="1"/>
  <c r="O63" i="10" s="1"/>
  <c r="O110" i="10"/>
  <c r="L174" i="10"/>
  <c r="L181" i="10"/>
  <c r="L183" i="10"/>
  <c r="O174" i="10"/>
  <c r="O181" i="10"/>
  <c r="O183" i="10"/>
  <c r="L237" i="10"/>
  <c r="L238" i="10"/>
  <c r="L235" i="10"/>
  <c r="O18" i="10"/>
  <c r="O67" i="10"/>
  <c r="L67" i="10"/>
  <c r="O179" i="10" l="1"/>
  <c r="O136" i="10"/>
  <c r="L143" i="10"/>
  <c r="L146" i="10"/>
  <c r="O135" i="10"/>
  <c r="O132" i="10"/>
  <c r="L139" i="10"/>
  <c r="L163" i="10"/>
  <c r="L161" i="10" s="1"/>
  <c r="L141" i="10"/>
  <c r="L142" i="10"/>
  <c r="L136" i="10"/>
  <c r="O237" i="10"/>
  <c r="L63" i="10"/>
  <c r="L150" i="10"/>
  <c r="L149" i="10" s="1"/>
  <c r="O238" i="10"/>
  <c r="L178" i="10"/>
  <c r="O144" i="10"/>
  <c r="O139" i="10"/>
  <c r="L179" i="10"/>
  <c r="L173" i="10"/>
  <c r="L172" i="10" s="1"/>
  <c r="L171" i="10" s="1"/>
  <c r="L132" i="10"/>
  <c r="L148" i="10"/>
  <c r="L134" i="10"/>
  <c r="O148" i="10"/>
  <c r="O143" i="10"/>
  <c r="L135" i="10"/>
  <c r="O133" i="10"/>
  <c r="O146" i="10"/>
  <c r="L133" i="10"/>
  <c r="O178" i="10"/>
  <c r="O177" i="10" s="1"/>
  <c r="O147" i="10"/>
  <c r="O150" i="10"/>
  <c r="O149" i="10" s="1"/>
  <c r="L159" i="10"/>
  <c r="L158" i="10" s="1"/>
  <c r="O163" i="10"/>
  <c r="O161" i="10" s="1"/>
  <c r="O134" i="10"/>
  <c r="O141" i="10"/>
  <c r="O138" i="10"/>
  <c r="L147" i="10"/>
  <c r="O159" i="10"/>
  <c r="O158" i="10" s="1"/>
  <c r="O235" i="10"/>
  <c r="L138" i="10"/>
  <c r="L144" i="10"/>
  <c r="O173" i="10"/>
  <c r="O172" i="10" s="1"/>
  <c r="O171" i="10" s="1"/>
  <c r="O142" i="10"/>
  <c r="L118" i="10"/>
  <c r="O137" i="10"/>
  <c r="L110" i="10"/>
  <c r="L236" i="10"/>
  <c r="L55" i="10"/>
  <c r="L17" i="10" s="1"/>
  <c r="O55" i="10"/>
  <c r="L98" i="10"/>
  <c r="L137" i="10" l="1"/>
  <c r="L140" i="10"/>
  <c r="L145" i="10"/>
  <c r="O145" i="10"/>
  <c r="L177" i="10"/>
  <c r="L170" i="10" s="1"/>
  <c r="O140" i="10"/>
  <c r="O236" i="10"/>
  <c r="O170" i="10"/>
  <c r="O17" i="10"/>
  <c r="I116" i="10" l="1"/>
  <c r="I117" i="10"/>
  <c r="I75" i="10"/>
  <c r="I68" i="10"/>
  <c r="I73" i="10"/>
  <c r="I71" i="10"/>
  <c r="I80" i="10"/>
  <c r="I70" i="10"/>
  <c r="I99" i="10"/>
  <c r="I111" i="10"/>
  <c r="I112" i="10"/>
  <c r="I110" i="10" l="1"/>
  <c r="I61" i="10"/>
  <c r="I59" i="10"/>
  <c r="I58" i="10"/>
  <c r="I72" i="10"/>
  <c r="I62" i="10"/>
  <c r="I97" i="10"/>
  <c r="I79" i="10" s="1"/>
  <c r="I104" i="10" l="1"/>
  <c r="I98" i="10" s="1"/>
  <c r="I115" i="10"/>
  <c r="I113" i="10" s="1"/>
  <c r="I109" i="10" s="1"/>
  <c r="I78" i="10" s="1"/>
  <c r="I76" i="10" s="1"/>
  <c r="I52" i="10" l="1"/>
  <c r="I18" i="10" s="1"/>
  <c r="I69" i="10" l="1"/>
  <c r="I74" i="10" l="1"/>
  <c r="I67" i="10" s="1"/>
  <c r="I60" i="10" l="1"/>
  <c r="I57" i="10" s="1"/>
  <c r="I56" i="10" s="1"/>
  <c r="I55" i="10" s="1"/>
  <c r="I17" i="10" s="1"/>
  <c r="I208" i="10" l="1"/>
  <c r="O260" i="10"/>
  <c r="I262" i="10" l="1"/>
  <c r="I274" i="10" s="1"/>
  <c r="I276" i="10" s="1"/>
  <c r="I286" i="10" l="1"/>
  <c r="I279" i="10"/>
  <c r="I289" i="10" l="1"/>
  <c r="G52" i="12" l="1"/>
  <c r="I52" i="12"/>
  <c r="G32" i="12" l="1"/>
  <c r="I26" i="12" l="1"/>
  <c r="I32" i="12" s="1"/>
  <c r="I38" i="12" s="1"/>
  <c r="I54" i="12" s="1"/>
  <c r="I27" i="12"/>
  <c r="I55" i="12"/>
  <c r="G38" i="12"/>
  <c r="G54" i="12" s="1"/>
  <c r="G27" i="12"/>
  <c r="G33" i="12" s="1"/>
  <c r="J27" i="12" s="1"/>
  <c r="I21" i="12" l="1"/>
  <c r="I33" i="12"/>
  <c r="L27" i="12" l="1"/>
  <c r="O115" i="10" l="1"/>
  <c r="L115" i="10"/>
  <c r="O116" i="10" l="1"/>
  <c r="O113" i="10" s="1"/>
  <c r="O109" i="10" s="1"/>
  <c r="L116" i="10"/>
  <c r="L113" i="10" s="1"/>
  <c r="L109" i="10" s="1"/>
  <c r="O120" i="10" l="1"/>
  <c r="O118" i="10" s="1"/>
  <c r="O108" i="10" l="1"/>
  <c r="L108" i="10"/>
  <c r="O99" i="10" l="1"/>
  <c r="O98" i="10" s="1"/>
  <c r="O97" i="10" l="1"/>
  <c r="O79" i="10" s="1"/>
  <c r="O78" i="10" s="1"/>
  <c r="O76" i="10" s="1"/>
  <c r="L97" i="10"/>
  <c r="L79" i="10" s="1"/>
  <c r="L78" i="10" s="1"/>
  <c r="L76" i="10" s="1"/>
  <c r="F80" i="10" l="1"/>
  <c r="F79" i="10" s="1"/>
  <c r="F78" i="10" s="1"/>
  <c r="F76" i="10" s="1"/>
  <c r="F208" i="10" s="1"/>
  <c r="F262" i="10" l="1"/>
  <c r="F274" i="10" s="1"/>
  <c r="F209" i="10"/>
  <c r="I209" i="10"/>
  <c r="F276" i="10" l="1"/>
  <c r="F279" i="10"/>
  <c r="I280" i="10" s="1"/>
  <c r="I277" i="10"/>
  <c r="F286" i="10" l="1"/>
  <c r="F289" i="10" l="1"/>
  <c r="I290" i="10" s="1"/>
  <c r="I287" i="10"/>
  <c r="E8" i="11"/>
  <c r="E20" i="11" l="1"/>
  <c r="E12" i="11"/>
  <c r="E9" i="11"/>
  <c r="E13" i="11" s="1"/>
  <c r="F8" i="11"/>
  <c r="E26" i="11" l="1"/>
  <c r="E22" i="11"/>
  <c r="E25" i="11"/>
  <c r="E10" i="11"/>
  <c r="F9" i="11"/>
  <c r="F22" i="11" s="1"/>
  <c r="F20" i="11"/>
  <c r="F12" i="11"/>
  <c r="D12" i="11" s="1"/>
  <c r="D10" i="11" s="1"/>
  <c r="F34" i="11" l="1"/>
  <c r="F13" i="11"/>
  <c r="E34" i="11"/>
  <c r="D9" i="11"/>
  <c r="F25" i="11"/>
  <c r="F10" i="11"/>
  <c r="E23" i="11"/>
  <c r="E21" i="11" s="1"/>
  <c r="E33" i="11" l="1"/>
  <c r="E40" i="11"/>
  <c r="E37" i="11"/>
  <c r="F23" i="11"/>
  <c r="F26" i="11"/>
  <c r="D13" i="11"/>
  <c r="D8" i="11" s="1"/>
  <c r="E51" i="11"/>
  <c r="E52" i="11" s="1"/>
  <c r="E53" i="11" s="1"/>
  <c r="F51" i="11"/>
  <c r="F52" i="11" s="1"/>
  <c r="F53" i="11" s="1"/>
  <c r="F37" i="11"/>
  <c r="F40" i="11"/>
  <c r="F57" i="11" l="1"/>
  <c r="E38" i="11"/>
  <c r="E44" i="11" s="1"/>
  <c r="E43" i="11"/>
  <c r="E41" i="11" s="1"/>
  <c r="E35" i="11"/>
  <c r="E57" i="11"/>
  <c r="F21" i="11"/>
  <c r="F43" i="11"/>
  <c r="F41" i="11" s="1"/>
  <c r="F35" i="11"/>
  <c r="F38" i="11"/>
  <c r="F44" i="11" s="1"/>
  <c r="E39" i="11"/>
  <c r="F33" i="11" l="1"/>
  <c r="F39" i="11" l="1"/>
  <c r="F210" i="10" l="1"/>
  <c r="O75" i="10" l="1"/>
  <c r="L75" i="10"/>
  <c r="L208" i="10" s="1"/>
  <c r="L209" i="10" s="1"/>
  <c r="O208" i="10" l="1"/>
  <c r="O209" i="10" l="1"/>
  <c r="O234" i="10" l="1"/>
  <c r="O233" i="10" s="1"/>
  <c r="O232" i="10" s="1"/>
  <c r="L234" i="10"/>
  <c r="L233" i="10" s="1"/>
  <c r="L232" i="10" s="1"/>
  <c r="L244" i="10" s="1"/>
  <c r="L259" i="10" s="1"/>
  <c r="L261" i="10" l="1"/>
  <c r="L262" i="10"/>
  <c r="L274" i="10" s="1"/>
  <c r="L276" i="10" l="1"/>
  <c r="L286" i="10" s="1"/>
  <c r="L277" i="10"/>
  <c r="L279" i="10"/>
  <c r="L280" i="10" s="1"/>
  <c r="L289" i="10" l="1"/>
  <c r="L290" i="10" s="1"/>
  <c r="L287" i="10"/>
  <c r="O242" i="10" l="1"/>
  <c r="O244" i="10" l="1"/>
  <c r="O259" i="10" s="1"/>
  <c r="O262" i="10" l="1"/>
  <c r="O274" i="10" s="1"/>
  <c r="O261" i="10"/>
  <c r="O279" i="10" l="1"/>
  <c r="O280" i="10" s="1"/>
  <c r="O277" i="10"/>
  <c r="O275" i="10" l="1"/>
  <c r="O276" i="10" s="1"/>
  <c r="O286" i="10" l="1"/>
  <c r="O289" i="10" l="1"/>
  <c r="O290" i="10" s="1"/>
  <c r="O287" i="10"/>
  <c r="J9" i="11" l="1"/>
  <c r="G12" i="11" l="1"/>
  <c r="H8" i="11"/>
  <c r="G9" i="11"/>
  <c r="G22" i="11" l="1"/>
  <c r="H20" i="11"/>
  <c r="H9" i="11"/>
  <c r="H22" i="11" s="1"/>
  <c r="H12" i="11"/>
  <c r="G13" i="11"/>
  <c r="G26" i="11" s="1"/>
  <c r="G10" i="11"/>
  <c r="G8" i="11" s="1"/>
  <c r="G25" i="11"/>
  <c r="H13" i="11" l="1"/>
  <c r="H26" i="11" s="1"/>
  <c r="I8" i="11"/>
  <c r="G20" i="11"/>
  <c r="H10" i="11"/>
  <c r="H25" i="11"/>
  <c r="G23" i="11"/>
  <c r="H34" i="11"/>
  <c r="G21" i="11"/>
  <c r="G33" i="11" s="1"/>
  <c r="G39" i="11" s="1"/>
  <c r="J21" i="11" s="1"/>
  <c r="G34" i="11"/>
  <c r="G40" i="11" l="1"/>
  <c r="J22" i="11" s="1"/>
  <c r="G37" i="11"/>
  <c r="H40" i="11"/>
  <c r="K22" i="11" s="1"/>
  <c r="H37" i="11"/>
  <c r="H23" i="11"/>
  <c r="H21" i="11" s="1"/>
  <c r="H33" i="11" s="1"/>
  <c r="H39" i="11" s="1"/>
  <c r="K21" i="11" s="1"/>
  <c r="G51" i="11"/>
  <c r="H51" i="11"/>
  <c r="I12" i="11"/>
  <c r="I9" i="11"/>
  <c r="I22" i="11" s="1"/>
  <c r="I20" i="11"/>
  <c r="I13" i="11"/>
  <c r="I26" i="11" s="1"/>
  <c r="H52" i="11" l="1"/>
  <c r="H53" i="11" s="1"/>
  <c r="H57" i="11" s="1"/>
  <c r="I34" i="11"/>
  <c r="G43" i="11"/>
  <c r="G35" i="11"/>
  <c r="G38" i="11"/>
  <c r="G44" i="11" s="1"/>
  <c r="J26" i="11" s="1"/>
  <c r="H35" i="11"/>
  <c r="H38" i="11"/>
  <c r="H44" i="11" s="1"/>
  <c r="K26" i="11" s="1"/>
  <c r="H43" i="11"/>
  <c r="G52" i="11"/>
  <c r="G53" i="11" s="1"/>
  <c r="G57" i="11" s="1"/>
  <c r="I25" i="11"/>
  <c r="I10" i="11"/>
  <c r="D15" i="11" s="1"/>
  <c r="D18" i="11"/>
  <c r="D25" i="11" l="1"/>
  <c r="D16" i="11"/>
  <c r="D14" i="11" s="1"/>
  <c r="D20" i="11" s="1"/>
  <c r="I37" i="11"/>
  <c r="I40" i="11"/>
  <c r="L22" i="11" s="1"/>
  <c r="D19" i="11"/>
  <c r="D26" i="11" s="1"/>
  <c r="D22" i="11"/>
  <c r="K25" i="11"/>
  <c r="K23" i="11" s="1"/>
  <c r="H41" i="11"/>
  <c r="I51" i="11"/>
  <c r="I23" i="11"/>
  <c r="I21" i="11" s="1"/>
  <c r="I33" i="11" s="1"/>
  <c r="I39" i="11" s="1"/>
  <c r="L21" i="11" s="1"/>
  <c r="J25" i="11"/>
  <c r="J23" i="11" s="1"/>
  <c r="G41" i="11"/>
  <c r="I43" i="11" l="1"/>
  <c r="I35" i="11"/>
  <c r="I38" i="11"/>
  <c r="I44" i="11" s="1"/>
  <c r="L26" i="11" s="1"/>
  <c r="I53" i="11"/>
  <c r="I57" i="11" s="1"/>
  <c r="I52" i="11"/>
  <c r="D34" i="11"/>
  <c r="D51" i="11"/>
  <c r="D21" i="11"/>
  <c r="D33" i="11" s="1"/>
  <c r="D39" i="11" s="1"/>
  <c r="D23" i="11"/>
  <c r="D52" i="11" l="1"/>
  <c r="D53" i="11" s="1"/>
  <c r="D40" i="11"/>
  <c r="D37" i="11"/>
  <c r="I41" i="11"/>
  <c r="L25" i="11"/>
  <c r="L23" i="11" s="1"/>
  <c r="D57" i="11" l="1"/>
  <c r="D35" i="11"/>
  <c r="D43" i="11"/>
  <c r="D41" i="11" s="1"/>
  <c r="D38" i="11"/>
  <c r="D44" i="11" s="1"/>
</calcChain>
</file>

<file path=xl/sharedStrings.xml><?xml version="1.0" encoding="utf-8"?>
<sst xmlns="http://schemas.openxmlformats.org/spreadsheetml/2006/main" count="3786" uniqueCount="1174">
  <si>
    <t>Наименование
показателей</t>
  </si>
  <si>
    <t>Единица измерения</t>
  </si>
  <si>
    <t>Приложение № 1</t>
  </si>
  <si>
    <t>П Р Е Д Л О Ж Е Н И Е</t>
  </si>
  <si>
    <t>о размере цен (тарифов), долгосрочных параметров регулирования</t>
  </si>
  <si>
    <t xml:space="preserve">(вид цены (тарифа) на </t>
  </si>
  <si>
    <t>(расчетный период регулирования)</t>
  </si>
  <si>
    <t>(полное и сокращенное наименование юридического лица)</t>
  </si>
  <si>
    <t>I.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</si>
  <si>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</si>
  <si>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</si>
  <si>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</si>
  <si>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</si>
  <si>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</si>
  <si>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</si>
  <si>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</si>
  <si>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</si>
  <si>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</si>
  <si>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</si>
  <si>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II. Основные показатели деятельности организации</t>
  </si>
  <si>
    <t>1.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</si>
  <si>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Показатели эффективности деятельности организации</t>
  </si>
  <si>
    <t>1.</t>
  </si>
  <si>
    <t>1.1.1.А.</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</si>
  <si>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</si>
  <si>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</si>
  <si>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</si>
  <si>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</si>
  <si>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</si>
  <si>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</si>
  <si>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</si>
  <si>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</si>
  <si>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</si>
  <si>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</si>
  <si>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</si>
  <si>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</si>
  <si>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процентов</t>
  </si>
  <si>
    <t>Рентабельность продаж (величина прибыли от продаж в каждом рубле выручки). Нормальное значение для отрасли электроэнергетики от 9 процентов и более</t>
  </si>
  <si>
    <t>3.</t>
  </si>
  <si>
    <t>Показатели регулируемых видов деятельности организации</t>
  </si>
  <si>
    <t>3.1.</t>
  </si>
  <si>
    <t>МВт</t>
  </si>
  <si>
    <t>3.2.</t>
  </si>
  <si>
    <t>МВт·ч</t>
  </si>
  <si>
    <t>Расчетный объем услуг в части обеспечения надежности **</t>
  </si>
  <si>
    <t>3.3.</t>
  </si>
  <si>
    <t>Заявленная мощность ***</t>
  </si>
  <si>
    <t>3.4.</t>
  </si>
  <si>
    <t>тыс. кВт·ч</t>
  </si>
  <si>
    <t>Объем полезного отпуска электроэнергии - всего ***</t>
  </si>
  <si>
    <t>3.5.</t>
  </si>
  <si>
    <t>3.6.</t>
  </si>
  <si>
    <t>Уровень потерь электрической энергии ***</t>
  </si>
  <si>
    <t>3.7.</t>
  </si>
  <si>
    <t>3.8.</t>
  </si>
  <si>
    <t>Суммарный объем производства и потребления электрической энергии участниками оптового рынка электрической энергии ****</t>
  </si>
  <si>
    <t>4.</t>
  </si>
  <si>
    <t>Необходимая валовая выручка по регулируемым видам деятельности организации - всего</t>
  </si>
  <si>
    <t>4.1.</t>
  </si>
  <si>
    <t>в том числе:</t>
  </si>
  <si>
    <t>ремонт основных фондов</t>
  </si>
  <si>
    <t>4.2.</t>
  </si>
  <si>
    <t>4.3.</t>
  </si>
  <si>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</si>
  <si>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</si>
  <si>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</si>
  <si>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</si>
  <si>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</si>
  <si>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</si>
  <si>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у.е.</t>
  </si>
  <si>
    <t>Объем условных единиц ***</t>
  </si>
  <si>
    <t>4.6.</t>
  </si>
  <si>
    <t>тыс. рублей
(у.е.)</t>
  </si>
  <si>
    <t>Операционные (подконтрольные) расходы
на условную единицу ***</t>
  </si>
  <si>
    <t>5.</t>
  </si>
  <si>
    <t>Показатели численности персонала и фонда оплаты труда по регулируемым видам деятельности</t>
  </si>
  <si>
    <t>5.1.</t>
  </si>
  <si>
    <t>человек</t>
  </si>
  <si>
    <t>Среднесписочная численность персонала</t>
  </si>
  <si>
    <t>5.2.</t>
  </si>
  <si>
    <t>тыс. рублей
на человека</t>
  </si>
  <si>
    <t>Среднемесячная заработная плата на одного работника</t>
  </si>
  <si>
    <t>5.3.</t>
  </si>
  <si>
    <t>Реквизиты отраслевого тарифного соглашения (дата утверждения, срок действия)</t>
  </si>
  <si>
    <t>6.</t>
  </si>
  <si>
    <t>Уставный капитал (складочный капитал, уставный фонд, вклады товарищей)</t>
  </si>
  <si>
    <t>7.</t>
  </si>
  <si>
    <t>Анализ финансовой устойчивости по величине излишка (недостатка) собственных оборотных средств</t>
  </si>
  <si>
    <t>2. Основные показатели деятельности гарантирующих поставщиков</t>
  </si>
  <si>
    <t>Объемы полезного отпуска электрической энергии - всего</t>
  </si>
  <si>
    <t>населению и приравненным к нему категориям потребителей</t>
  </si>
  <si>
    <t>1.1.А.</t>
  </si>
  <si>
    <t>в пределах социальной нормы</t>
  </si>
  <si>
    <t>первое полугодие</t>
  </si>
  <si>
    <t>второе полугодие</t>
  </si>
  <si>
    <t>1.1.Б.</t>
  </si>
  <si>
    <t>сверх социальной нормы</t>
  </si>
  <si>
    <t>1.1.1.</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</si>
  <si>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</si>
  <si>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1.1.1.Б.</t>
  </si>
  <si>
    <t>1.1.2.</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</si>
  <si>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</si>
  <si>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</si>
  <si>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</si>
  <si>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1.1.3.</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</si>
  <si>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</si>
  <si>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</si>
  <si>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</si>
  <si>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1.1.4.</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</si>
  <si>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</si>
  <si>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</si>
  <si>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</si>
  <si>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1.1.5.</t>
  </si>
  <si>
    <t>население, проживающее в сельских населенных пунктах</t>
  </si>
  <si>
    <t>1.1.5.А.</t>
  </si>
  <si>
    <t>1.1.5.Б.</t>
  </si>
  <si>
    <t>1.1.6.</t>
  </si>
  <si>
    <t>потребители, приравненные к населению, - всего</t>
  </si>
  <si>
    <t>1.1.6.А.</t>
  </si>
  <si>
    <t>1.1.6.Б.</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</si>
  <si>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</si>
  <si>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менее 670 кВт</t>
  </si>
  <si>
    <t>от 670 кВт до 10 МВт</t>
  </si>
  <si>
    <t>не менее 10 МВт</t>
  </si>
  <si>
    <t>сетевым организациям, приобретающим электрическую энергию в целях компенсации потерь электрической энергии в сетях</t>
  </si>
  <si>
    <t>в первом полугодии</t>
  </si>
  <si>
    <t>во втором полугодии</t>
  </si>
  <si>
    <t>Количество обслуживаемых договоров - всего</t>
  </si>
  <si>
    <t>тыс. штук</t>
  </si>
  <si>
    <t>с населением и приравненным к нему категориям потребителей</t>
  </si>
  <si>
    <t>2.2.</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</si>
  <si>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</si>
  <si>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2.3.</t>
  </si>
  <si>
    <t>с сетевыми организациями, приобретающими электрическую энергию в целях компенсации потерь электрической энергии в сетях</t>
  </si>
  <si>
    <t>Количество точек учета по обслуживаемым договорам - всего</t>
  </si>
  <si>
    <t>штук</t>
  </si>
  <si>
    <t>по населению и приравненным к нему категориям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</si>
  <si>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</si>
  <si>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</si>
  <si>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Необходимая валовая выручка гарантирующего поставщика</t>
  </si>
  <si>
    <t>6.1.</t>
  </si>
  <si>
    <t>6.2.</t>
  </si>
  <si>
    <t>6.3.</t>
  </si>
  <si>
    <t>Проценты по обслуживанию заемных средств</t>
  </si>
  <si>
    <t>8.</t>
  </si>
  <si>
    <t>Резерв по сомнительным долгам</t>
  </si>
  <si>
    <t>9.</t>
  </si>
  <si>
    <t>Необходимые расходы из прибыли</t>
  </si>
  <si>
    <t>10.</t>
  </si>
  <si>
    <t>11.</t>
  </si>
  <si>
    <t>процент</t>
  </si>
  <si>
    <t>Рентабельность продаж (величина прибыли от продаж в каждом рубле выручки)</t>
  </si>
  <si>
    <t>12.</t>
  </si>
  <si>
    <t>Реквизиты инвестиционной программы (кем утверждена, дата утверждения, номер приказа или решения, электронный адрес размещения)</t>
  </si>
  <si>
    <t>3. Основные показатели деятельности генерирующих объектов</t>
  </si>
  <si>
    <t>Установленная мощность</t>
  </si>
  <si>
    <t>млн. кВт·ч</t>
  </si>
  <si>
    <t>Производство электрической энергии</t>
  </si>
  <si>
    <t>Полезный отпуск электрической энергии</t>
  </si>
  <si>
    <t>тыс. Гкал</t>
  </si>
  <si>
    <t>Отпуск тепловой энергии с коллекторов</t>
  </si>
  <si>
    <t>Отпуск тепловой энергии в сеть</t>
  </si>
  <si>
    <t>млн. рублей</t>
  </si>
  <si>
    <t>Необходимая валовая выручка - всего</t>
  </si>
  <si>
    <t>7.1.</t>
  </si>
  <si>
    <t>7.2.</t>
  </si>
  <si>
    <t>7.3.</t>
  </si>
  <si>
    <t>относимая на электрическую энергию</t>
  </si>
  <si>
    <t>относимая на электрическую мощность</t>
  </si>
  <si>
    <t>относимая на тепловую энергию, отпускаемую с коллекторов источников</t>
  </si>
  <si>
    <t>Топливо - всего</t>
  </si>
  <si>
    <t>8.1.</t>
  </si>
  <si>
    <t>топливо на электрическую энергию</t>
  </si>
  <si>
    <t>г/кВт·ч</t>
  </si>
  <si>
    <t>удельный расход условного топлива на электрическую энергию</t>
  </si>
  <si>
    <t>8.2.</t>
  </si>
  <si>
    <t>топливо на тепловую энергию</t>
  </si>
  <si>
    <t>кг/Гкал</t>
  </si>
  <si>
    <t>удельный расход условного топлива на тепловую энергию</t>
  </si>
  <si>
    <t>реквизиты решения по удельному расходу условного топлива на отпуск тепловой и электрической энергии</t>
  </si>
  <si>
    <t>Амортизация</t>
  </si>
  <si>
    <t>Показатели численности персонала и фонда оплаты труда по регулируемым видам деятельности:</t>
  </si>
  <si>
    <t>10.1.</t>
  </si>
  <si>
    <t>среднесписочная численность персонала</t>
  </si>
  <si>
    <t>10.2.</t>
  </si>
  <si>
    <t>среднемесячная заработная плата на одного работника</t>
  </si>
  <si>
    <t>10.3.</t>
  </si>
  <si>
    <t>реквизиты отраслевого тарифного соглашения (дата утверждения, срок действия)</t>
  </si>
  <si>
    <t>Расходы на производство - всего</t>
  </si>
  <si>
    <t>11.1.</t>
  </si>
  <si>
    <t>относимые на электрическую энергию</t>
  </si>
  <si>
    <t>11.2.</t>
  </si>
  <si>
    <t>относимые на электрическую мощность</t>
  </si>
  <si>
    <t>11.3.</t>
  </si>
  <si>
    <t>относимые на тепловую энергию, отпускаемую с коллекторов источников</t>
  </si>
  <si>
    <t>Объем перекрестного субсидирования - всего</t>
  </si>
  <si>
    <t>12.1.</t>
  </si>
  <si>
    <t>от производства тепловой энергии</t>
  </si>
  <si>
    <t>12.2.</t>
  </si>
  <si>
    <t>от производства электрической энергии</t>
  </si>
  <si>
    <t>13.</t>
  </si>
  <si>
    <t>Необходимые расходы из прибыли - всего</t>
  </si>
  <si>
    <t>13.1.</t>
  </si>
  <si>
    <t>13.2.</t>
  </si>
  <si>
    <t>13.3.</t>
  </si>
  <si>
    <t>14.</t>
  </si>
  <si>
    <t>Капитальные вложения из прибыли (с учетом налога на прибыль) - всего</t>
  </si>
  <si>
    <t>14.1.</t>
  </si>
  <si>
    <t>14.2.</t>
  </si>
  <si>
    <t>14.3.</t>
  </si>
  <si>
    <t>15.</t>
  </si>
  <si>
    <t>16.</t>
  </si>
  <si>
    <t>Рентабельность продаж (величина прибыли от продажи в каждом рубле выручки)</t>
  </si>
  <si>
    <t>17.</t>
  </si>
  <si>
    <t>III. Цены (тарифы) по регулируемым видам деятельности организации</t>
  </si>
  <si>
    <t>Для организаций, относящихся к субъектам естественных монополий:</t>
  </si>
  <si>
    <t>услуги по оперативно-диспетчерскому управлению в электроэнергетике:</t>
  </si>
  <si>
    <t>рублей/МВт
в месяц</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</si>
  <si>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акционерным обществом "Системный оператор Единой энергетической системы"</t>
  </si>
  <si>
    <t>рублей/МВт·ч</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</si>
  <si>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акционерным обществом "Системный оператор Единой энергетической системы"</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</si>
  <si>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</si>
  <si>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</si>
  <si>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</si>
  <si>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</si>
  <si>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</si>
  <si>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</si>
  <si>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</si>
  <si>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</si>
  <si>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</si>
  <si>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</si>
  <si>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цена на электрическую энергию</t>
  </si>
  <si>
    <t>в том числе топливная составляющая</t>
  </si>
  <si>
    <t>цена на генерирующую мощность</t>
  </si>
  <si>
    <t>рублей/Гкал</t>
  </si>
  <si>
    <t>средний одноставочный тариф на тепловую энергию</t>
  </si>
  <si>
    <t>4.3.1.</t>
  </si>
  <si>
    <t>одноставочный тариф на горячее водоснабжение</t>
  </si>
  <si>
    <t>4.3.2.</t>
  </si>
  <si>
    <t>тариф на отборный пар давлением:</t>
  </si>
  <si>
    <r>
      <t>1,2 - 2,5 кг/см</t>
    </r>
    <r>
      <rPr>
        <vertAlign val="superscript"/>
        <sz val="10"/>
        <rFont val="Times New Roman"/>
        <family val="1"/>
        <charset val="204"/>
      </rPr>
      <t>2</t>
    </r>
  </si>
  <si>
    <r>
      <t>2,5 - 7,0 кг/см</t>
    </r>
    <r>
      <rPr>
        <vertAlign val="superscript"/>
        <sz val="10"/>
        <rFont val="Times New Roman"/>
        <family val="1"/>
        <charset val="204"/>
      </rPr>
      <t>2</t>
    </r>
  </si>
  <si>
    <r>
      <t>7,0 - 13,0 кг/см</t>
    </r>
    <r>
      <rPr>
        <vertAlign val="superscript"/>
        <sz val="10"/>
        <rFont val="Times New Roman"/>
        <family val="1"/>
        <charset val="204"/>
      </rPr>
      <t>2</t>
    </r>
  </si>
  <si>
    <r>
      <t>&gt; 13 кг/см</t>
    </r>
    <r>
      <rPr>
        <vertAlign val="superscript"/>
        <sz val="10"/>
        <rFont val="Times New Roman"/>
        <family val="1"/>
        <charset val="204"/>
      </rPr>
      <t>2</t>
    </r>
  </si>
  <si>
    <t>4.3.3.</t>
  </si>
  <si>
    <t>тариф на острый и редуцированный пар</t>
  </si>
  <si>
    <t>двухставочный тариф на тепловую энергию</t>
  </si>
  <si>
    <t>рублей/Гкал/ч
в месяц</t>
  </si>
  <si>
    <t>ставка на содержание тепловой мощности</t>
  </si>
  <si>
    <t>4.4.2.</t>
  </si>
  <si>
    <t>тариф на тепловую энергию</t>
  </si>
  <si>
    <t>средний тариф на теплоноситель, в том числе:</t>
  </si>
  <si>
    <t>вода</t>
  </si>
  <si>
    <t>пар</t>
  </si>
  <si>
    <r>
      <t>_____</t>
    </r>
    <r>
      <rPr>
        <sz val="8"/>
        <rFont val="Times New Roman"/>
        <family val="1"/>
        <charset val="204"/>
      </rPr>
      <t>*</t>
    </r>
    <r>
      <rPr>
        <sz val="8"/>
        <color indexed="9"/>
        <rFont val="Times New Roman"/>
        <family val="1"/>
        <charset val="204"/>
      </rPr>
      <t>_</t>
    </r>
    <r>
      <rPr>
        <sz val="8"/>
        <rFont val="Times New Roman"/>
        <family val="1"/>
        <charset val="204"/>
      </rPr>
      <t>Базовый период - год, предшествующий расчетному периоду регулирования.</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</si>
  <si>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организацией, осуществляющей оперативно-диспетчерское управление в электроэнергетике.</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</si>
  <si>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</si>
  <si>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коммерческим оператором оптового рынка электрической энергии (мощности).</t>
    </r>
  </si>
  <si>
    <t>Примечания:</t>
  </si>
  <si>
    <r>
      <t>1.</t>
    </r>
    <r>
      <rPr>
        <sz val="12"/>
        <color indexed="9"/>
        <rFont val="Times New Roman"/>
        <family val="1"/>
        <charset val="204"/>
      </rPr>
      <t>_</t>
    </r>
    <r>
      <rPr>
        <sz val="12"/>
        <rFont val="Times New Roman"/>
        <family val="1"/>
        <charset val="204"/>
      </rPr>
      <t>Предложение о размере цен (тарифов) акционерного общества "Российский концерн по производству электрической и тепловой энергии на атомных станциях" заполняется в целом по компании.</t>
    </r>
  </si>
  <si>
    <r>
      <t>2.</t>
    </r>
    <r>
      <rPr>
        <sz val="12"/>
        <color indexed="9"/>
        <rFont val="Times New Roman"/>
        <family val="1"/>
        <charset val="204"/>
      </rPr>
      <t>_</t>
    </r>
    <r>
      <rPr>
        <sz val="12"/>
        <rFont val="Times New Roman"/>
        <family val="1"/>
        <charset val="204"/>
      </rPr>
      <t>При подготовке предложений о размере цен (тарифов) с целью поставки электрической энергии по регулируемым договорам позиции 9, 10, 12, 13 и 14 раздела 3 "Основные показатели деятельности генерирующих объектов" не заполняются.</t>
    </r>
  </si>
  <si>
    <t>Реквизиты программы энергоэффективности (кем утверждена, дата утверждения, номер
приказа)***</t>
  </si>
  <si>
    <t>рублей/
куб. метр</t>
  </si>
  <si>
    <t>рублей/
тыс. кВт·ч</t>
  </si>
  <si>
    <t>Для коммерческого 
оператора</t>
  </si>
  <si>
    <t>236022, г.Калининград, ул.Театральная,34</t>
  </si>
  <si>
    <t>3903007130</t>
  </si>
  <si>
    <t>390501001</t>
  </si>
  <si>
    <t>(4 012) 53-00-26</t>
  </si>
  <si>
    <t>* Базовый период - год, предшествующий расчетному периоду регулирования.</t>
  </si>
  <si>
    <t>** Заполняются организацией, осуществляющей оперативно-диспетчерское управление в электроэнергетике.</t>
  </si>
  <si>
    <t>*** Заполняются сетевыми организациями, осуществляющими передачу электрической энергии (мощности) по электрическим сетям.</t>
  </si>
  <si>
    <t>**** Заполняются коммерческим оператором оптового рынка электрической энергии (мощности).</t>
  </si>
  <si>
    <t>Примечания: 1. Предложение о размере цен (тарифов) акционерного общества "Российский концерн по производству электрической и тепловой энергии на атомных станциях" заполняется в целом по компании.</t>
  </si>
  <si>
    <t>Расчетный объем услуг в части управления технологическими  режимами **</t>
  </si>
  <si>
    <t>2. При подготовке предложений о размере цен (тарифов) с целью поставки электрической энергии по регулируемым договорам позиции 9, 10, 12, 13 и 14 раздела 3 "Основные показатели деятельности генерирующих объектов" не заполняются</t>
  </si>
  <si>
    <t>х</t>
  </si>
  <si>
    <r>
      <t>Расходы, связанные с производством и реализацией товаров, работ
и услуг **</t>
    </r>
    <r>
      <rPr>
        <vertAlign val="superscript"/>
        <sz val="10"/>
        <rFont val="Times New Roman"/>
        <family val="1"/>
        <charset val="204"/>
      </rPr>
      <t>,</t>
    </r>
    <r>
      <rPr>
        <sz val="10"/>
        <rFont val="Times New Roman"/>
        <family val="1"/>
        <charset val="204"/>
      </rPr>
      <t xml:space="preserve"> ****;
операционные (подконтрольные)
расходы *** - всего</t>
    </r>
  </si>
  <si>
    <r>
      <t>Расходы, за исключением указанных в позиции  4.1 **</t>
    </r>
    <r>
      <rPr>
        <vertAlign val="superscript"/>
        <sz val="10"/>
        <rFont val="Times New Roman"/>
        <family val="1"/>
        <charset val="204"/>
      </rPr>
      <t>,</t>
    </r>
    <r>
      <rPr>
        <sz val="10"/>
        <rFont val="Times New Roman"/>
        <family val="1"/>
        <charset val="204"/>
      </rPr>
      <t xml:space="preserve"> ****;
неподконтрольные расходы *** - всего ***</t>
    </r>
  </si>
  <si>
    <t>Пидник Артем Юрьевич</t>
  </si>
  <si>
    <t>2022</t>
  </si>
  <si>
    <t>x</t>
  </si>
  <si>
    <t>ТСО</t>
  </si>
  <si>
    <t>Расчет ставки по оплате технологического расхода (потерь) электрической энергии</t>
  </si>
  <si>
    <t>на ее передачу по сетям АО "Янтарьэнерго"</t>
  </si>
  <si>
    <t>№ п.п.</t>
  </si>
  <si>
    <t>Единицы измерения</t>
  </si>
  <si>
    <t>1 полугодие  2019</t>
  </si>
  <si>
    <t>1 полугодие  2020</t>
  </si>
  <si>
    <t>2 полугодие 2020</t>
  </si>
  <si>
    <t>1 полугодие     2021</t>
  </si>
  <si>
    <t>2 полугодие   2021</t>
  </si>
  <si>
    <t>2023</t>
  </si>
  <si>
    <t>1</t>
  </si>
  <si>
    <t>2</t>
  </si>
  <si>
    <t>3</t>
  </si>
  <si>
    <t>4</t>
  </si>
  <si>
    <t>6</t>
  </si>
  <si>
    <t>7</t>
  </si>
  <si>
    <t>8</t>
  </si>
  <si>
    <t>9</t>
  </si>
  <si>
    <t>Средневзвешенный тариф на электрическую энергию</t>
  </si>
  <si>
    <t>руб./МВтч</t>
  </si>
  <si>
    <t>Отпуск электрической энергии в сеть с учетом величины сальдо-перетока электроэнергии</t>
  </si>
  <si>
    <t>млн.кВтч</t>
  </si>
  <si>
    <t>ВН</t>
  </si>
  <si>
    <t>СН</t>
  </si>
  <si>
    <t>в т.ч. СН I</t>
  </si>
  <si>
    <t>-</t>
  </si>
  <si>
    <t>в т.ч. СН II</t>
  </si>
  <si>
    <t>НН</t>
  </si>
  <si>
    <t>Потери электрической энергии</t>
  </si>
  <si>
    <t>%</t>
  </si>
  <si>
    <t>Расходы на компенсацию потерь</t>
  </si>
  <si>
    <t>тыс.руб.</t>
  </si>
  <si>
    <t>Ставка на оплату технологического расхода (потерь) электрической энергии на ее передачу по сетям</t>
  </si>
  <si>
    <t>Первый заместитель генерального директора</t>
  </si>
  <si>
    <t>И.В. Редько</t>
  </si>
  <si>
    <t>затраты</t>
  </si>
  <si>
    <t>тариф</t>
  </si>
  <si>
    <t>Таблица № П1.24</t>
  </si>
  <si>
    <t>Расчет платы за услуги по содержанию электрических сетей  АО "Янтарьэнерго"</t>
  </si>
  <si>
    <t>1 полугодие        2020</t>
  </si>
  <si>
    <t>2 полугодие           2020</t>
  </si>
  <si>
    <t>1 полугодие        2021</t>
  </si>
  <si>
    <t>2 полугодие           2021</t>
  </si>
  <si>
    <t>1 полугодие        2022</t>
  </si>
  <si>
    <t>2 полугодие           2022</t>
  </si>
  <si>
    <t>2 полугодие  2019</t>
  </si>
  <si>
    <t>2019   отчет</t>
  </si>
  <si>
    <t>2 полугодие  2020</t>
  </si>
  <si>
    <t>2020 отчет</t>
  </si>
  <si>
    <t>1 полугодие  2021</t>
  </si>
  <si>
    <t>2 полугодие  2021</t>
  </si>
  <si>
    <t>2021 расчет</t>
  </si>
  <si>
    <t>1 полугодие  2022</t>
  </si>
  <si>
    <t>2 полугодие  2022</t>
  </si>
  <si>
    <t>всего</t>
  </si>
  <si>
    <t>2020 ожид</t>
  </si>
  <si>
    <t>Всего НВВ</t>
  </si>
  <si>
    <t>ЗЭС</t>
  </si>
  <si>
    <t>ВЭС</t>
  </si>
  <si>
    <t>ГЭС</t>
  </si>
  <si>
    <t>Расходы, отнесенные на передачу электрической энергии (п.11 табл.П.1.18.2)</t>
  </si>
  <si>
    <t>тыс. руб.</t>
  </si>
  <si>
    <t>2018</t>
  </si>
  <si>
    <t>СН II</t>
  </si>
  <si>
    <t>Прибыль, отнесенная на передачу электрической энергии (п.8. табл.П.1.21.3)</t>
  </si>
  <si>
    <t>Рентабельность (п.2/п.1*100%)</t>
  </si>
  <si>
    <t>Необходимая валовая выручка, отнесенная на передачу электрической энергии (п.1 + п.2)</t>
  </si>
  <si>
    <t>Среднемесячная за период суммарная заявленная (расчетная) мощность потребителей</t>
  </si>
  <si>
    <t>МВт.мес</t>
  </si>
  <si>
    <t xml:space="preserve">Суммарная по ВН, СН и НН </t>
  </si>
  <si>
    <t>Суммарная по СН и НН</t>
  </si>
  <si>
    <t>В сети НН</t>
  </si>
  <si>
    <t>Плата за услуги на содержание электрических сетей по диапазонам напряжения в расчете на 1 МВт согласно формулам (31)-(33)</t>
  </si>
  <si>
    <t>руб./МВт.мес.</t>
  </si>
  <si>
    <t>Плата за услуги на содержание электрических сетей по диапазонам напряжения в расчете на 1 МВтч согласно формулам (34)-(36)</t>
  </si>
  <si>
    <t>Дельта ВН-СН</t>
  </si>
  <si>
    <t>Дельта СНI-СНII</t>
  </si>
  <si>
    <t>Дельта СН-НН</t>
  </si>
  <si>
    <t xml:space="preserve">ВЫРУЧКА </t>
  </si>
  <si>
    <t>тыс.рублей</t>
  </si>
  <si>
    <t>Объем услуг по единым (котловым) тарифам</t>
  </si>
  <si>
    <t>2020 год   факт</t>
  </si>
  <si>
    <t>2 полугодие 2021</t>
  </si>
  <si>
    <t>2021 год ожидаемое</t>
  </si>
  <si>
    <t>1 полугодие     2022</t>
  </si>
  <si>
    <t>2 полугодие   2022</t>
  </si>
  <si>
    <t>2022 год расчет</t>
  </si>
  <si>
    <t>материальные затраты   *****)</t>
  </si>
  <si>
    <t>оплата труда *****)</t>
  </si>
  <si>
    <t>Среднегодовое значение положительных разниц объемов располагаемой мощности и объемов потребления мощности на собственные и (или) хозяйственные нужды</t>
  </si>
  <si>
    <t>1000</t>
  </si>
  <si>
    <t>Расчет НВВ АО "Янтарьэнерго"</t>
  </si>
  <si>
    <t>Расчет НВВ АО "Янтарьэнерго" на 2019 - 2023 годы</t>
  </si>
  <si>
    <t>№ п/п</t>
  </si>
  <si>
    <t>Показатели</t>
  </si>
  <si>
    <t>2020 год  утверждено</t>
  </si>
  <si>
    <t>2021 год  утверждено</t>
  </si>
  <si>
    <t>2022 год                     расчет</t>
  </si>
  <si>
    <t>2022 год                     расчет                   (корректир)</t>
  </si>
  <si>
    <t>2023 год                   расчет</t>
  </si>
  <si>
    <t>Расчет коэффициента индексации</t>
  </si>
  <si>
    <t>0.1</t>
  </si>
  <si>
    <t>инфляция</t>
  </si>
  <si>
    <t>0.2</t>
  </si>
  <si>
    <t>индекс эффективности операционных расходов</t>
  </si>
  <si>
    <t>0.3</t>
  </si>
  <si>
    <t>количество активов, всего</t>
  </si>
  <si>
    <t>0.3.1</t>
  </si>
  <si>
    <t>0.3.2</t>
  </si>
  <si>
    <t>СН1</t>
  </si>
  <si>
    <t>0.3.3</t>
  </si>
  <si>
    <t>СН2</t>
  </si>
  <si>
    <t>0.3.4</t>
  </si>
  <si>
    <t>0.4</t>
  </si>
  <si>
    <t>коэффициент эластичности операционных расходов по росту активов</t>
  </si>
  <si>
    <t>0.5</t>
  </si>
  <si>
    <t>индекс изменения количества активов</t>
  </si>
  <si>
    <t>0.6</t>
  </si>
  <si>
    <t>итого коэффициент индексации</t>
  </si>
  <si>
    <t>Расчет подконтрольных расходов</t>
  </si>
  <si>
    <t>1.1</t>
  </si>
  <si>
    <t>Материальные затраты</t>
  </si>
  <si>
    <t>тыс.руб</t>
  </si>
  <si>
    <t>1.1.1</t>
  </si>
  <si>
    <t>Сырье, материалы, запасные части, инструмент, топливо</t>
  </si>
  <si>
    <t>1.1.2</t>
  </si>
  <si>
    <t>Работы и услуги производственного характера (в т.ч. услуги сторонних организаций по содержанию сетей и распределительных устройств)</t>
  </si>
  <si>
    <t>1.2</t>
  </si>
  <si>
    <t>Расходы на оплату труда</t>
  </si>
  <si>
    <t>1.3</t>
  </si>
  <si>
    <t>Прочие расходы, всего, в том числе:</t>
  </si>
  <si>
    <t>1.3.1</t>
  </si>
  <si>
    <t>Ремонт основных фондов</t>
  </si>
  <si>
    <t>1.3.2</t>
  </si>
  <si>
    <t>Оплата работ и услуг сторонних организаций</t>
  </si>
  <si>
    <t>1.3.2.1</t>
  </si>
  <si>
    <t>Услуги связи</t>
  </si>
  <si>
    <t>1.3.2.2</t>
  </si>
  <si>
    <t>Расходы на услуги вневедомственной охраны и коммунального хозяйства</t>
  </si>
  <si>
    <t>1.3.2.3</t>
  </si>
  <si>
    <t>Расходы на юридические и информационные услуги</t>
  </si>
  <si>
    <t>1.3.2.4</t>
  </si>
  <si>
    <t>Расходы на аудиторские и консультационные услуги</t>
  </si>
  <si>
    <t>1.3.2.5</t>
  </si>
  <si>
    <t>Транспортные услуги</t>
  </si>
  <si>
    <t>1.3.2.6</t>
  </si>
  <si>
    <t>Прочие услуги сторонних организаций</t>
  </si>
  <si>
    <t>обслуживание АИИС КУЭ</t>
  </si>
  <si>
    <t>обслуживание множительной техники</t>
  </si>
  <si>
    <t>поверка приборов</t>
  </si>
  <si>
    <t>техосмотр автотранспорта</t>
  </si>
  <si>
    <t>прочее</t>
  </si>
  <si>
    <t>Расходы на публичное раскрытие информации</t>
  </si>
  <si>
    <t>Услуги СМИ</t>
  </si>
  <si>
    <t>Расходы, связанные с содержанием имущества</t>
  </si>
  <si>
    <t>Расходы на приобретение нормативной и технической литературы (в т.ч. РБП)</t>
  </si>
  <si>
    <t>Расходы по подписке на периодические издания</t>
  </si>
  <si>
    <t>Услуги по организации функционирования и развитию сетевого комплекса</t>
  </si>
  <si>
    <t>Расходы на природоохранные мероприятия (кроме налогов и сборов)</t>
  </si>
  <si>
    <t>Прочие расходы на получение разрешений и лицензий</t>
  </si>
  <si>
    <t>Расходы на НИОКР с положительным результатом (в т.ч. РБП)</t>
  </si>
  <si>
    <t>Другие прочие услуги сторонних организаций</t>
  </si>
  <si>
    <t>1.3.3</t>
  </si>
  <si>
    <t>Расходы на командировки и представительские</t>
  </si>
  <si>
    <t>1.3.4</t>
  </si>
  <si>
    <t>Расходы на подготовку кадров</t>
  </si>
  <si>
    <t>1.3.5</t>
  </si>
  <si>
    <t>Расходы на обеспечение нормальных условий труда и мер по технике безопасности</t>
  </si>
  <si>
    <t>1.3.6</t>
  </si>
  <si>
    <t>Расходы на страхование</t>
  </si>
  <si>
    <t>1.3.7</t>
  </si>
  <si>
    <t>Другие прочие расходы</t>
  </si>
  <si>
    <t>Эксплуатационные расходы по зданиям</t>
  </si>
  <si>
    <t>Проездные</t>
  </si>
  <si>
    <t>Услуги по программному обеспечению и сопровождению</t>
  </si>
  <si>
    <t>Система энергетического менеджмента и энергетическое обследование</t>
  </si>
  <si>
    <t>Расходы на получение разрешений и лицензий</t>
  </si>
  <si>
    <t>Пожарная безопасность</t>
  </si>
  <si>
    <t>Обслуживание пожарно-охранной сигнализации</t>
  </si>
  <si>
    <t>Расходы на природоохранные мероприятия</t>
  </si>
  <si>
    <t>Услуги по содержанию сетей, территорий</t>
  </si>
  <si>
    <t>Паспортизация</t>
  </si>
  <si>
    <t>Расходы на оформление имущественных прав</t>
  </si>
  <si>
    <t xml:space="preserve">Компенсация за использование личного транспорта </t>
  </si>
  <si>
    <t>Лицензирование и сертификация электрической энергии</t>
  </si>
  <si>
    <t>Затраты на оплату больничных листов за счет средств предприятия</t>
  </si>
  <si>
    <t>Аттестация рабочих мест</t>
  </si>
  <si>
    <t>Взносы на обязательное социальное страхование от несчастных случаев и профессиональных заболеваний</t>
  </si>
  <si>
    <t>Расходы по негосударственному пенсионному обеспечению</t>
  </si>
  <si>
    <t>Комплексная программа развития электросетей напряжением 35 кВ и выше</t>
  </si>
  <si>
    <t>Мероприятия программы инновационного развития</t>
  </si>
  <si>
    <t>Техническое обслуживание</t>
  </si>
  <si>
    <t>Расходы на содержание автотранспорта</t>
  </si>
  <si>
    <t>ООО "Энсис Технологии, договор № ЭТ-86/17</t>
  </si>
  <si>
    <t>Энергосервисный контракт 2</t>
  </si>
  <si>
    <t>ООО "Энсис Технологии, договор № ЭТ-05/18</t>
  </si>
  <si>
    <t>Энергосервисный контракт 3</t>
  </si>
  <si>
    <t>ООО "Инфраструктурные нвестиции-3", договор № 396</t>
  </si>
  <si>
    <t>Энергосервисный контракт 4</t>
  </si>
  <si>
    <t>Прочие</t>
  </si>
  <si>
    <t>ИТОГО подконтрольные расходы</t>
  </si>
  <si>
    <t>Рост подконтрольных расходов</t>
  </si>
  <si>
    <t>Расчет неподконтрольных расходов</t>
  </si>
  <si>
    <t>2.1</t>
  </si>
  <si>
    <t>Оплата услуг ОАО "ФСК ЕЭС"</t>
  </si>
  <si>
    <t>2.2</t>
  </si>
  <si>
    <t>Плата за аренду имущества и лизинг</t>
  </si>
  <si>
    <t>аренда зданий, помещений и сооружений</t>
  </si>
  <si>
    <t xml:space="preserve">Лукойлкалиниградморнефть дог. №19G0384 от 13.08.2019,№20G0264                                                                                                                                                                                                                                                                                                                                                                                                                                                                                                                                   </t>
  </si>
  <si>
    <t>дог.№ 01/2018 от 01.12.2018 "Калининградский технический университет ФГБОУ ВО"</t>
  </si>
  <si>
    <t>дог. № 3032 от 01.12.2016 Большедворский С. А. ИП</t>
  </si>
  <si>
    <t xml:space="preserve">дог.№ 3А/2/2 от 01.09.2017 Центральный продоволственный рынок г. Калининград </t>
  </si>
  <si>
    <t>дог.№ 172248.0302-17 от 30.11.2017 ПАО"Ростелеком"</t>
  </si>
  <si>
    <t>проект дог. МП Калиниградтеплосеть</t>
  </si>
  <si>
    <t>оферта МП Калиниградтеплосеть</t>
  </si>
  <si>
    <t>ООО "МГА ПЛЮС"</t>
  </si>
  <si>
    <t>дог. № 31-А/103 от 01.05.2014 Цуканова С.А. ИП (помещение под ТП 67-01)</t>
  </si>
  <si>
    <t>дог.№ 66 от 11.05.2017 Виноконьячный завод "Альянс" (помещения ТП 77 с 01.01.19 по 31.03.19)</t>
  </si>
  <si>
    <t>дог. № 5237 от 20.08.2019 ПАО Россети</t>
  </si>
  <si>
    <t>Судремммашавтоматика (в стадии подписания)</t>
  </si>
  <si>
    <t>размещение оборудования в РП и ТП (на стадии подписания)</t>
  </si>
  <si>
    <t>аренда объектов электросетевого хозяйства</t>
  </si>
  <si>
    <t>Аренда объектов эл.хозяйства ООО "ДВЭУК" (АО "ФСК ЕЭС")</t>
  </si>
  <si>
    <t>Аренда объектов эл.хозяйства АО Балтийская АЭС</t>
  </si>
  <si>
    <t xml:space="preserve"> Аренда объектов эл.хозяйства ОАО "КГК" (ПС О-52)</t>
  </si>
  <si>
    <t>Аренда объектов эл.хозяйства ВЛ Калининград</t>
  </si>
  <si>
    <t>дог. № 01 от 12.12.2017 Аренда объектов эл.хозяйства АО "ЗЭК"</t>
  </si>
  <si>
    <t>дог. № 02 от 12.12.2017 Аренда объектов эл.хозяйства АО "ЗЭК"</t>
  </si>
  <si>
    <t xml:space="preserve">дог. № 67 от 11.05.2017  ООО "Куб" (аренда трансформатора масляного Т1 Марки ТМГ 400/6 Д/Ун-11 зав. №1672214) </t>
  </si>
  <si>
    <t>аренда транспортных средств</t>
  </si>
  <si>
    <t>дог.№ 97/1 от 27.09.19 ОАО "КГК"</t>
  </si>
  <si>
    <t>дог.№ 72у от 06.06.2017б 02.02.2018 ОАО "Янтарьэнергосервис"</t>
  </si>
  <si>
    <t>дог.№ 35 от 01.02.2017 ОАО "Янтарьэнергосбыт"</t>
  </si>
  <si>
    <t>дог.№ 116 от 26.10.218 ОАО "КГК"</t>
  </si>
  <si>
    <t xml:space="preserve">дог. № 88 от 05.12.2019 аренда автомобиля VOLKSVAGEN POLO </t>
  </si>
  <si>
    <t>аренда прочего имущества</t>
  </si>
  <si>
    <t>Аренда копировального аппарата (ООО Бюро Экспресс)</t>
  </si>
  <si>
    <t>Аренда газовых баллонов (филиал Линде Газ Рус-Линде Газ Калининград АО)</t>
  </si>
  <si>
    <t>дог. ИАБП-003604 от 27.08.2020 БАЛТ-ЭКО</t>
  </si>
  <si>
    <t>Аренда контейнера ООО Сити Клининг № 3443 от 24.01.2019</t>
  </si>
  <si>
    <t>дог. 63-19 от 23.09.2019 Елме-мессер</t>
  </si>
  <si>
    <t>Аренда газовых баллонов (ИП Яновский В.И. дог. № 19/02 2020 от 19.02.2020)</t>
  </si>
  <si>
    <t>Аренда газовых баллонов (ООО "Скоморох" дог. №14 29.12.2019)</t>
  </si>
  <si>
    <t>Аренда аппарата вибропилы; аренда аппарата безвоздушного распыления Исупова Г. Е. ИП</t>
  </si>
  <si>
    <t>Прочие энергоремонт</t>
  </si>
  <si>
    <t>аренда земли</t>
  </si>
  <si>
    <t>Энергосервисные договоры</t>
  </si>
  <si>
    <t>Энергосервисный контракт 1</t>
  </si>
  <si>
    <t>ООО "Стэп Лоджик, договор № 329</t>
  </si>
  <si>
    <t>ООО "Э.ОН Коннектинг Энергждис", договор № ОА-016/15</t>
  </si>
  <si>
    <t>2.3</t>
  </si>
  <si>
    <t>Электроэнергия на хоз.нужды</t>
  </si>
  <si>
    <t>2.4</t>
  </si>
  <si>
    <t>Теплоэнергия</t>
  </si>
  <si>
    <t>2.5</t>
  </si>
  <si>
    <t>Услуги банка</t>
  </si>
  <si>
    <t>2.6</t>
  </si>
  <si>
    <t>Налоги,всего, в том числе:</t>
  </si>
  <si>
    <t>2.6.1</t>
  </si>
  <si>
    <t xml:space="preserve">     плата за землю</t>
  </si>
  <si>
    <t>2.6.2</t>
  </si>
  <si>
    <t xml:space="preserve">     налог на имущество</t>
  </si>
  <si>
    <t>2.6.3</t>
  </si>
  <si>
    <t xml:space="preserve">     прочие налоги и сборы</t>
  </si>
  <si>
    <t>водный налог</t>
  </si>
  <si>
    <t>транспортный налог</t>
  </si>
  <si>
    <t>экологические платежи</t>
  </si>
  <si>
    <t>прочие налоги, сборы</t>
  </si>
  <si>
    <t>2.7</t>
  </si>
  <si>
    <t>Отчисления на социальные нужды (страховые взносы)</t>
  </si>
  <si>
    <t>2.8</t>
  </si>
  <si>
    <t>Налог на прибыль</t>
  </si>
  <si>
    <t>2.9</t>
  </si>
  <si>
    <t>Расходы по судебным решениям, решениям ФСТ России о рассмотрении разногласий и досудебного урегулирования споров</t>
  </si>
  <si>
    <t>2.10</t>
  </si>
  <si>
    <t>Выпадающие доходы от льготного ТП</t>
  </si>
  <si>
    <t>2.11</t>
  </si>
  <si>
    <t xml:space="preserve">Выпадающие доходы </t>
  </si>
  <si>
    <t>2.12</t>
  </si>
  <si>
    <t>Избыток средств</t>
  </si>
  <si>
    <t>ИТОГО неподконтрольных расходов</t>
  </si>
  <si>
    <t>СПРАВОЧНО</t>
  </si>
  <si>
    <t>Расходы, не входящие в операционные и неподконтрольные расходы *</t>
  </si>
  <si>
    <t>2.13</t>
  </si>
  <si>
    <t>2.14</t>
  </si>
  <si>
    <t>Проценты за кредит</t>
  </si>
  <si>
    <t>2.15</t>
  </si>
  <si>
    <t>Проценты по реструктуризации задолженности</t>
  </si>
  <si>
    <t>2.16</t>
  </si>
  <si>
    <t>Прибыль на развитие</t>
  </si>
  <si>
    <t>2.17</t>
  </si>
  <si>
    <t>Возврат тела кредита</t>
  </si>
  <si>
    <t>2.18</t>
  </si>
  <si>
    <t>Дивиденды</t>
  </si>
  <si>
    <t>2.19</t>
  </si>
  <si>
    <t>Расходы социального характера из прибыли</t>
  </si>
  <si>
    <t>Выплаты работникам по Коллективному договору</t>
  </si>
  <si>
    <t>Материальная помощь пенсионерам (по коллективному договору)</t>
  </si>
  <si>
    <t>Компенсация (оплата) расходов по приобретению путёвок</t>
  </si>
  <si>
    <t>2.20</t>
  </si>
  <si>
    <t>Другие прочие из прибыли</t>
  </si>
  <si>
    <t>Расходы на добровольные членские взносы в общественные и иные некоммерческие организации (Ассоциация ЭРА России,  Строительный союз Калининградской области)</t>
  </si>
  <si>
    <t>Расходы на профессиональные соревнования</t>
  </si>
  <si>
    <t>Корректировка НВВ с учетом надежности и качества производимых (реализуемых) товаров (услуг)</t>
  </si>
  <si>
    <t>Рост неподконтрольных расходов</t>
  </si>
  <si>
    <t>Неподконтрольные расходы</t>
  </si>
  <si>
    <t>НВВ всего</t>
  </si>
  <si>
    <t>3.9</t>
  </si>
  <si>
    <t>НВВ ВСЕГО (В соответствии с принятыми региональными органами регулирования тарифными решениями об установлении долгосрочных параметров регулирования)</t>
  </si>
  <si>
    <t>Дополнительные данные</t>
  </si>
  <si>
    <t>4.1</t>
  </si>
  <si>
    <t>Инвестиции  (без техприсоединения) по освоению - план</t>
  </si>
  <si>
    <t>4.2</t>
  </si>
  <si>
    <t>Фактический  (плановый) ввод</t>
  </si>
  <si>
    <t>4.3</t>
  </si>
  <si>
    <t>Норма доходности на "новый" капитал (ИПР)</t>
  </si>
  <si>
    <t>4.4</t>
  </si>
  <si>
    <t>Величина корректировки НВВ в связи с неисполнением ИПР (штраф со знаком "+")</t>
  </si>
  <si>
    <t>4.5</t>
  </si>
  <si>
    <t>Период возврата</t>
  </si>
  <si>
    <t>лет</t>
  </si>
  <si>
    <t>4.7</t>
  </si>
  <si>
    <t>Величина краткосрочных (текущих) активов регулируемой организации в соответствии с данными бухгалтерской отчётности на начало года, предшествующему началу долгосрочного периода регулирования в году i0</t>
  </si>
  <si>
    <t>4.8</t>
  </si>
  <si>
    <t>Величина краткосрочных (текущих) пассивов регулируемой организации в соответствии с данными бухгалтерской отчётности на конец года, предшествующему началу долгосрочного периода регулирования в году i0</t>
  </si>
  <si>
    <t>4.9</t>
  </si>
  <si>
    <t>Чистый оборотный капитал</t>
  </si>
  <si>
    <t>4.10</t>
  </si>
  <si>
    <t>Чистый оборотный капитал в % доле от НВВ</t>
  </si>
  <si>
    <t>5.1</t>
  </si>
  <si>
    <t>Сглаживание</t>
  </si>
  <si>
    <t>5.1.1</t>
  </si>
  <si>
    <t>Норма доходности на новый капитал</t>
  </si>
  <si>
    <t>5.2</t>
  </si>
  <si>
    <t>Полная величина инвестированного капитала</t>
  </si>
  <si>
    <t>5.3</t>
  </si>
  <si>
    <t>Размер инвестированного капитала - РИК</t>
  </si>
  <si>
    <t>5.4</t>
  </si>
  <si>
    <t>Физический износ - ИИК</t>
  </si>
  <si>
    <t>5.5</t>
  </si>
  <si>
    <t>Возврат новых инвестиций в:</t>
  </si>
  <si>
    <t>5.5.1</t>
  </si>
  <si>
    <t>5.5.2</t>
  </si>
  <si>
    <t>5.5.3</t>
  </si>
  <si>
    <t>5.6</t>
  </si>
  <si>
    <t xml:space="preserve">Накопленный возврат старого капитала, учтенный при регулировании тарифов в предыдущие периоды регулирования </t>
  </si>
  <si>
    <t>5.7</t>
  </si>
  <si>
    <t xml:space="preserve">Накопленный возврат нового капитала, учтенный при регулировании тарифов в предыдущие периоды регулирования </t>
  </si>
  <si>
    <t>Рост НВВ</t>
  </si>
  <si>
    <t>Расчет норматива потерь</t>
  </si>
  <si>
    <t>3.1</t>
  </si>
  <si>
    <t>Поступление в сеть</t>
  </si>
  <si>
    <t>3.2</t>
  </si>
  <si>
    <t xml:space="preserve">Норматив технологического расхода (потерь) электроэнергии </t>
  </si>
  <si>
    <t>3.3</t>
  </si>
  <si>
    <t xml:space="preserve">Величина технологического расхода (потерь) электроэнергии </t>
  </si>
  <si>
    <t>3.4</t>
  </si>
  <si>
    <t>Тариф покупки потерь</t>
  </si>
  <si>
    <t>руб/МВтч</t>
  </si>
  <si>
    <t>3.4.1</t>
  </si>
  <si>
    <t xml:space="preserve">цена на покупку </t>
  </si>
  <si>
    <t>3.4.2</t>
  </si>
  <si>
    <t>сбытовая надбавка</t>
  </si>
  <si>
    <t>3.4.3</t>
  </si>
  <si>
    <t>инфраструктурные платежи</t>
  </si>
  <si>
    <t>Рост тарифа покупки потерь</t>
  </si>
  <si>
    <t>3.5</t>
  </si>
  <si>
    <t>Затраты на покупную электроэнергию, приобретаемую в целях компенсации потерь</t>
  </si>
  <si>
    <t>Рост затрат на покупную электроэнергию, приобретаемую в целях компенсации потерь</t>
  </si>
  <si>
    <t>7.1</t>
  </si>
  <si>
    <t>7.2</t>
  </si>
  <si>
    <t>Тариф покупки потерь, в том числе:</t>
  </si>
  <si>
    <t>7.2.1</t>
  </si>
  <si>
    <t>7.2.2</t>
  </si>
  <si>
    <t>7.2.3</t>
  </si>
  <si>
    <t>7.3</t>
  </si>
  <si>
    <t>НВВ Всего (без ТСО, без компенсации потерь)</t>
  </si>
  <si>
    <t>Полезный отпуск</t>
  </si>
  <si>
    <t>Средний тариф РСК</t>
  </si>
  <si>
    <t>коп./кВтч</t>
  </si>
  <si>
    <t>Рост среднего тарифа</t>
  </si>
  <si>
    <t>НВВ Всего (с компенсацией потерь)</t>
  </si>
  <si>
    <t>НВВ Всего (с ТСО и компенсацией потерь)</t>
  </si>
  <si>
    <t>Врио заместителя генерального директора</t>
  </si>
  <si>
    <t>по экономике и финансам</t>
  </si>
  <si>
    <t>И.Л.Сухотин</t>
  </si>
  <si>
    <t>Расчет НВВ АО "Янтарьэнерго" (индексация тарифов)</t>
  </si>
  <si>
    <t>1.1.2.1.</t>
  </si>
  <si>
    <t>Услуги по техническому обслуживанию и ремонту оборудования</t>
  </si>
  <si>
    <t>Ремонт основных средств (зданий, помещений, сооружений)</t>
  </si>
  <si>
    <t>Ремонт основных средств (оборудования)</t>
  </si>
  <si>
    <t>Ремонт основных средств (транспортных средств)</t>
  </si>
  <si>
    <t>Техническое обслуживание оборудования</t>
  </si>
  <si>
    <t>Установка и обслуживание кондиционеров</t>
  </si>
  <si>
    <t>Техническое освидетельствование</t>
  </si>
  <si>
    <t>Прочие работы и услуги производственного характера</t>
  </si>
  <si>
    <t>Дератизация, дезинфекция</t>
  </si>
  <si>
    <t>Информация о состоянии природной среды</t>
  </si>
  <si>
    <t>Вывоз мусора</t>
  </si>
  <si>
    <t>Химчистка, стирка</t>
  </si>
  <si>
    <t>Прочие работы производственного характера</t>
  </si>
  <si>
    <t>Стационарная связь</t>
  </si>
  <si>
    <t xml:space="preserve">Стационарная связь </t>
  </si>
  <si>
    <t>Абонентское обслуживание (абон.плата)</t>
  </si>
  <si>
    <t>Междугородняя связь</t>
  </si>
  <si>
    <t>Мобильная связь</t>
  </si>
  <si>
    <t>Интернет</t>
  </si>
  <si>
    <t>Услуги спутникового теливидения</t>
  </si>
  <si>
    <t>Технологическая связь</t>
  </si>
  <si>
    <t>Прочие услуги связи</t>
  </si>
  <si>
    <t>Использование сетевых ресурсов ПАО "Ростелеком"</t>
  </si>
  <si>
    <t>Аренда каналов связи</t>
  </si>
  <si>
    <t>ТО ВОЛС</t>
  </si>
  <si>
    <t>ТО кабельной канализации</t>
  </si>
  <si>
    <t>ТО радиостанций</t>
  </si>
  <si>
    <t>ТО АСУ ТП</t>
  </si>
  <si>
    <t>1.3.2.2.</t>
  </si>
  <si>
    <t>Почтово-телеграфные услуги</t>
  </si>
  <si>
    <t>1.3.2.2.1.</t>
  </si>
  <si>
    <t xml:space="preserve">Расходы на услуги вневедомственной охраны </t>
  </si>
  <si>
    <t>Обслуживание ИТСО</t>
  </si>
  <si>
    <t>Физическая охрана</t>
  </si>
  <si>
    <t>Тревожная кнопка</t>
  </si>
  <si>
    <t>Прочие расходы по охране</t>
  </si>
  <si>
    <t>1.3.2.2.2.</t>
  </si>
  <si>
    <t>Расходы на услуги коммунального хозяйства</t>
  </si>
  <si>
    <t>Услуги водоканала на водопотребление</t>
  </si>
  <si>
    <t>Услуги водоканала на водоотведение</t>
  </si>
  <si>
    <t>Превышение ПДК</t>
  </si>
  <si>
    <t>Юридические услуги</t>
  </si>
  <si>
    <t>Нотариальные услуги</t>
  </si>
  <si>
    <t>Информационные услуги</t>
  </si>
  <si>
    <t>Приобретение программных продуктов, программное обеспечение</t>
  </si>
  <si>
    <t>ТО, сопровождение и поддержка информационных систем</t>
  </si>
  <si>
    <t>Расходы на аудиторские и консультационные расходы</t>
  </si>
  <si>
    <t>Аудиторские расходы</t>
  </si>
  <si>
    <t xml:space="preserve">Консультационные расходы </t>
  </si>
  <si>
    <t>Консультационные семинары</t>
  </si>
  <si>
    <t>ТО систем спутникового мониторинга транспорта  (ССМТ)</t>
  </si>
  <si>
    <t>1.3.2.6.1.</t>
  </si>
  <si>
    <t>1.3.2.6.2.</t>
  </si>
  <si>
    <t>1.3.2.6.3.</t>
  </si>
  <si>
    <t>1.3.2.6.4.</t>
  </si>
  <si>
    <t>Геодезические и кадастровые работы</t>
  </si>
  <si>
    <t>Оценка имущества</t>
  </si>
  <si>
    <t>Установление охранных зон</t>
  </si>
  <si>
    <t>1.3.2.6.5.</t>
  </si>
  <si>
    <t>ПАО "Россети"</t>
  </si>
  <si>
    <t>Вывоз и утилизация вредных производственных отходов</t>
  </si>
  <si>
    <t>Разработка проэктной и разрешительной экологической документации</t>
  </si>
  <si>
    <t>Расходы по природоохранным мероприятиям</t>
  </si>
  <si>
    <t>Лабораторные исследования (вода, воздух, почва)</t>
  </si>
  <si>
    <t>Расходы на сертификацию и лицензирование</t>
  </si>
  <si>
    <t>Лицензия и сертификация электрической энергии</t>
  </si>
  <si>
    <t>Расходы на НИОКР</t>
  </si>
  <si>
    <t>НИОКР</t>
  </si>
  <si>
    <t>Расходы на проезд</t>
  </si>
  <si>
    <t>Суточные по командировкам</t>
  </si>
  <si>
    <t>Расходы на проживание</t>
  </si>
  <si>
    <t>Прочие расходы по командировкам</t>
  </si>
  <si>
    <t>оформление виз, паспортов</t>
  </si>
  <si>
    <t>трансфер и др</t>
  </si>
  <si>
    <t>Расходы по подбору кадров</t>
  </si>
  <si>
    <t>Расходы по подготовке кадров</t>
  </si>
  <si>
    <t>Медосмотр (предварительный, периодический медосмотр работников, занятых на работах, связанных с вредными или опасными условиями труда, предрейсовый медосмотр водителей, обязательное психиатрическое освидетельствование работников)</t>
  </si>
  <si>
    <t>Специальная оценка условий труда</t>
  </si>
  <si>
    <t>Приобретение плакатов по охране труда, знаков безопасности</t>
  </si>
  <si>
    <t>Вакцинация</t>
  </si>
  <si>
    <t>Обработка от клещей</t>
  </si>
  <si>
    <t>1.3.6.1.</t>
  </si>
  <si>
    <t>Расходы на страхование имущества</t>
  </si>
  <si>
    <t>1.3.6.2.</t>
  </si>
  <si>
    <t>Расходы на страхование автотранспортных средств</t>
  </si>
  <si>
    <t>Обязательное страхование имущества КАСКО</t>
  </si>
  <si>
    <t>1.3.6.3.</t>
  </si>
  <si>
    <t>Расходы на страхование зданий, сооружений и оборудования</t>
  </si>
  <si>
    <t>Добровольное страхование имущества</t>
  </si>
  <si>
    <t>1.3.6.4.</t>
  </si>
  <si>
    <t>1.3.6.5.</t>
  </si>
  <si>
    <t>Расходы на страхование персонала</t>
  </si>
  <si>
    <t>Добровольное медицинское страхование работников</t>
  </si>
  <si>
    <t>Добровольное личное страхование на случай смерти или утраты трудоспособности</t>
  </si>
  <si>
    <t>Обязательное социальное стразование от несчастных случаев на производстве и профессиональных заболеваний</t>
  </si>
  <si>
    <t>1.3.6.6.</t>
  </si>
  <si>
    <t>Расходы на страхование гражданской ответственности</t>
  </si>
  <si>
    <t>Расходы на обязательное страхование гражданской ответственности владельцев транспортных средств (ОСАГО)</t>
  </si>
  <si>
    <t>1.3.6.7</t>
  </si>
  <si>
    <t>Расходы на обязательное страхование гражданской ответственности владельца опасного объекта</t>
  </si>
  <si>
    <t>Расходы на страхование гражданской ответственности предприятий перед третьими лицами, владельцев опасных производственных объектов</t>
  </si>
  <si>
    <t>Энергообследование</t>
  </si>
  <si>
    <t>Подписка на газеты, журналы и техлитературу</t>
  </si>
  <si>
    <t>Обеспечение пожарной безопасности</t>
  </si>
  <si>
    <t>2.2.1.</t>
  </si>
  <si>
    <t>Расходы на аренду зданий, помещений и сооружений</t>
  </si>
  <si>
    <t>2.2.2.</t>
  </si>
  <si>
    <t>Расходы на аренду объектов электросетевого хозяйства</t>
  </si>
  <si>
    <t>2.2.3.</t>
  </si>
  <si>
    <t>Расходы на аренду земли</t>
  </si>
  <si>
    <t>2.2.4.</t>
  </si>
  <si>
    <t>Расходы на аренду транспортных средств</t>
  </si>
  <si>
    <t>2.2.5.</t>
  </si>
  <si>
    <t>Расходы на аренду прочего имущества</t>
  </si>
  <si>
    <t>2.2.6.</t>
  </si>
  <si>
    <t>Плата за землю (налог на землю)</t>
  </si>
  <si>
    <t>Налог на имущество</t>
  </si>
  <si>
    <t>Прочие налоги и сборы</t>
  </si>
  <si>
    <t>Водный налог</t>
  </si>
  <si>
    <t>Транспортный налог</t>
  </si>
  <si>
    <t>Экологические платежи</t>
  </si>
  <si>
    <t>2.7.1.</t>
  </si>
  <si>
    <t xml:space="preserve">Отчисления на социальные нужды </t>
  </si>
  <si>
    <t>Отчисления на социальные нужды</t>
  </si>
  <si>
    <t>Отчисления в соц.фонд на резерв</t>
  </si>
  <si>
    <t>2.7.2.</t>
  </si>
  <si>
    <t>Обязательное социальное страхование отнесчастных случаев напроизводстве и профессиональных заболеваний</t>
  </si>
  <si>
    <t>Обязательное социальное страхование отнесчастных случаев напроизводстве и профессиональных заболеваний на резерв</t>
  </si>
  <si>
    <t>Избыток средств (недополученное НВВ)</t>
  </si>
  <si>
    <t>2.13.1.</t>
  </si>
  <si>
    <t>Амортизация ОС</t>
  </si>
  <si>
    <t>2.13.2.</t>
  </si>
  <si>
    <t>Амортизация НМА</t>
  </si>
  <si>
    <t>Рост</t>
  </si>
  <si>
    <t>Содержание электрических сетей</t>
  </si>
  <si>
    <t>Стоимость покупки потерь</t>
  </si>
  <si>
    <t>Рост расходов ТСО</t>
  </si>
  <si>
    <t>п.п.</t>
  </si>
  <si>
    <t>5</t>
  </si>
  <si>
    <t>Таблица № 1.25</t>
  </si>
  <si>
    <t>1 полугодие</t>
  </si>
  <si>
    <t>2 полугодие</t>
  </si>
  <si>
    <t>Таблица № П1.4</t>
  </si>
  <si>
    <t>Всего</t>
  </si>
  <si>
    <t>СН I</t>
  </si>
  <si>
    <t>10</t>
  </si>
  <si>
    <t>11</t>
  </si>
  <si>
    <t>12</t>
  </si>
  <si>
    <t>Поступление эл.энергии в сеть, ВСЕГО</t>
  </si>
  <si>
    <t>из смежной сети, всего</t>
  </si>
  <si>
    <t>в том числе из сети</t>
  </si>
  <si>
    <t>от электростанций ПЭ (ЭСО)</t>
  </si>
  <si>
    <t>от других поставщиков (в т.ч. с оптового рынка)</t>
  </si>
  <si>
    <t>поступление эл.энергии от МП "Советсктеплосети"</t>
  </si>
  <si>
    <t>1.5.</t>
  </si>
  <si>
    <t>поступление эл.энергии от ОАО "Калининградская генерирующая компания"</t>
  </si>
  <si>
    <t>Потери электроэнергии в сети</t>
  </si>
  <si>
    <t>то же в % (п.2/п.1)</t>
  </si>
  <si>
    <t>Расход электроэнергии на производственные и хозяйственные нужды</t>
  </si>
  <si>
    <t>Полезный отпуск из сети</t>
  </si>
  <si>
    <t>в т.ч.
собственным потребителям ЭСО</t>
  </si>
  <si>
    <t>из них:</t>
  </si>
  <si>
    <t>потребителям, присоединенным к центру питания</t>
  </si>
  <si>
    <t>на генераторном напряжении</t>
  </si>
  <si>
    <t>потребителям оптового рынка</t>
  </si>
  <si>
    <t>сальдо переток в другие организации</t>
  </si>
  <si>
    <t>Таблица № П1.5</t>
  </si>
  <si>
    <t>Поступление мощности в сеть, ВСЕГО</t>
  </si>
  <si>
    <t>из смежной сети</t>
  </si>
  <si>
    <t>от электростанций ПЭ</t>
  </si>
  <si>
    <t>от МП "Советсктеплосети"</t>
  </si>
  <si>
    <t>от ОАО "Калининградская генерирующая компания"</t>
  </si>
  <si>
    <t>Потери в сети</t>
  </si>
  <si>
    <t>Мощность на хозяйственные нужды</t>
  </si>
  <si>
    <t>Полезный отпуск мощности потребителям</t>
  </si>
  <si>
    <t>в т.ч.
Заявленная (расчетная) мощность собственных потребителей, пользующихся региональными электрическими сетями</t>
  </si>
  <si>
    <t>Заявленная (расчетная) мощность потребителей оптового рынка</t>
  </si>
  <si>
    <t>в другие организации</t>
  </si>
  <si>
    <t>Предпринимательская прибыль</t>
  </si>
  <si>
    <t>2.21</t>
  </si>
  <si>
    <t>2022 год                           2 полугодие</t>
  </si>
  <si>
    <t>2023 год</t>
  </si>
  <si>
    <t>2021 год</t>
  </si>
  <si>
    <t>Акционерное Общество "Россети Янтарь" (АО "Россети Янтарь")</t>
  </si>
  <si>
    <t>Акционерное общество "Россети Янтарь"</t>
  </si>
  <si>
    <t>АО "Россети Янтарь"</t>
  </si>
  <si>
    <t xml:space="preserve">2024 год </t>
  </si>
  <si>
    <t xml:space="preserve">2022 год </t>
  </si>
  <si>
    <t>Баланс электрической энергии в сети ВН, СН I, СН II и НН АО "Россети Янтарь"</t>
  </si>
  <si>
    <t>Электрическая мощность по диапазонам напряжения АО "Россети Янтарь" (региональной электрической сети)</t>
  </si>
  <si>
    <t>Расчет платы за услуги по содержанию электрических сетей  АО "Россети Янтарь"</t>
  </si>
  <si>
    <t>на ее передачу по сетям АО "Россети Янтарь"</t>
  </si>
  <si>
    <t>2022 год                           1 полугодие</t>
  </si>
  <si>
    <t>2023 год                           1 полугодие</t>
  </si>
  <si>
    <t>2023 год                           2 полугодие</t>
  </si>
  <si>
    <t>2023 год                    утверждено</t>
  </si>
  <si>
    <t>2022 год                       факт</t>
  </si>
  <si>
    <t>2024 год                           1 полугодие</t>
  </si>
  <si>
    <t>2024 год                           2 полугодие</t>
  </si>
  <si>
    <t>2024 год                    план</t>
  </si>
  <si>
    <t>2022 год</t>
  </si>
  <si>
    <t>2024 год</t>
  </si>
  <si>
    <t>2022 год (отчет)</t>
  </si>
  <si>
    <t>2024 год (расчет)</t>
  </si>
  <si>
    <t>- материалы на ремонт, выполненный хозяйственным способом</t>
  </si>
  <si>
    <t xml:space="preserve"> материалы на ремонт, выполненный хозяйственным способом</t>
  </si>
  <si>
    <t>давальческие материалы</t>
  </si>
  <si>
    <t>- инструменты, приспособления, инвентарь, приборы, лабораторное оборудование, комплектующие</t>
  </si>
  <si>
    <t>инструменты</t>
  </si>
  <si>
    <t>приспособления</t>
  </si>
  <si>
    <t>инвентарь</t>
  </si>
  <si>
    <t xml:space="preserve">приборы </t>
  </si>
  <si>
    <t>приборы учета</t>
  </si>
  <si>
    <t>лабораторное оборудование</t>
  </si>
  <si>
    <t>комплектующие</t>
  </si>
  <si>
    <t>химреактивы</t>
  </si>
  <si>
    <t>средства освещения, лампы</t>
  </si>
  <si>
    <t xml:space="preserve">            масла для оборудования</t>
  </si>
  <si>
    <t>прочие материалы производственного характера</t>
  </si>
  <si>
    <t xml:space="preserve">  - оргтехника, ПК, сервера, сетевое оборудование</t>
  </si>
  <si>
    <t>- расходные материалы для оргтехники</t>
  </si>
  <si>
    <t>- средства связи</t>
  </si>
  <si>
    <t>- мебель</t>
  </si>
  <si>
    <t>- приборы учета (счетчики)</t>
  </si>
  <si>
    <t>- спецодежда и СИЗ</t>
  </si>
  <si>
    <t>- расходы по охране труда</t>
  </si>
  <si>
    <t>- канцелярские расходы</t>
  </si>
  <si>
    <t>- другие прочие материальные расходы</t>
  </si>
  <si>
    <t>материалы по эксплуатации автотранспорта</t>
  </si>
  <si>
    <t>материалы по пожарной безопасности</t>
  </si>
  <si>
    <t xml:space="preserve"> материалы ГО и ЧС</t>
  </si>
  <si>
    <t>моющие средства</t>
  </si>
  <si>
    <t>материалы административно-хозяйственного назначения</t>
  </si>
  <si>
    <t>печатная продукция</t>
  </si>
  <si>
    <t>другие прочие материальные расходы</t>
  </si>
  <si>
    <t>ГСМ (топливо нетехнологическое)</t>
  </si>
  <si>
    <t>- ГСМ</t>
  </si>
  <si>
    <t>- масла моторные</t>
  </si>
  <si>
    <t>2023 год                    ожидаемое</t>
  </si>
  <si>
    <t>Ремонт передаточных устройств</t>
  </si>
  <si>
    <t>Услуги по метрологическому обеспечению</t>
  </si>
  <si>
    <t>Ремонт прочих основных средств (Энергоремонт)</t>
  </si>
  <si>
    <t>1.3.2.1.</t>
  </si>
  <si>
    <t>Информационны услуги (Консультант)</t>
  </si>
  <si>
    <t>Прочие информационные услуги</t>
  </si>
  <si>
    <t>услуги автотранспорта</t>
  </si>
  <si>
    <t>инструментальный контроль автотранспорта</t>
  </si>
  <si>
    <t>технический осмотр автотранспорта</t>
  </si>
  <si>
    <t>госпошлина</t>
  </si>
  <si>
    <t xml:space="preserve">мойка </t>
  </si>
  <si>
    <t>содержание служебного транспорта</t>
  </si>
  <si>
    <t>Прочие расходы по охране труда</t>
  </si>
  <si>
    <t>Расходы на страхование прочего имущества</t>
  </si>
  <si>
    <t>услуги по организации функционирования и развитию сетевого комплекса</t>
  </si>
  <si>
    <t>расходы на приобретение литературы</t>
  </si>
  <si>
    <t>Публичное раскрытие информации</t>
  </si>
  <si>
    <t>компенсация за использование личного транспорта</t>
  </si>
  <si>
    <t xml:space="preserve">Комплексная программа развития электросетей напряжением 35 кВ и выше </t>
  </si>
  <si>
    <t>другие прочие услуги сторонних организаций</t>
  </si>
  <si>
    <t>другие расходы</t>
  </si>
  <si>
    <t xml:space="preserve">Плата за использование радиочастотного спектора </t>
  </si>
  <si>
    <t>НВВ Янтарьэнерго (с компенсацией потерь)</t>
  </si>
  <si>
    <t>Отраслевое тарифное соглашение в электроэнергетике РФ на 2022-2024 годы от 20.04.2022</t>
  </si>
  <si>
    <t>Программа энергосбережения и повышения энергетической эффективности АО "Россети Янтарь" на 2024-2028 годы</t>
  </si>
  <si>
    <t>Программа энергосбережения и повышения энергетической эффективности АО "Россети Янтарь" на 2023-2027 годы</t>
  </si>
  <si>
    <t>public@ rosseti-yantar.ru</t>
  </si>
  <si>
    <t xml:space="preserve"> </t>
  </si>
  <si>
    <r>
      <t xml:space="preserve">Фактические показатели за 
</t>
    </r>
    <r>
      <rPr>
        <b/>
        <sz val="10"/>
        <rFont val="Times New Roman"/>
        <family val="1"/>
        <charset val="204"/>
      </rPr>
      <t>2023 год</t>
    </r>
  </si>
  <si>
    <r>
      <t xml:space="preserve"> Показатели, утвержденные на период 
</t>
    </r>
    <r>
      <rPr>
        <b/>
        <sz val="10"/>
        <rFont val="Times New Roman"/>
        <family val="1"/>
        <charset val="204"/>
      </rPr>
      <t xml:space="preserve">2024 год                                            </t>
    </r>
  </si>
  <si>
    <r>
      <t xml:space="preserve">Предложения на расчетный период регулирования
</t>
    </r>
    <r>
      <rPr>
        <b/>
        <sz val="10"/>
        <rFont val="Times New Roman"/>
        <family val="1"/>
        <charset val="204"/>
      </rPr>
      <t>2025 год</t>
    </r>
  </si>
  <si>
    <r>
      <t xml:space="preserve">Показатели, утвержденные на 
</t>
    </r>
    <r>
      <rPr>
        <b/>
        <sz val="10"/>
        <rFont val="Times New Roman"/>
        <family val="1"/>
        <charset val="204"/>
      </rPr>
      <t>2024 год</t>
    </r>
  </si>
  <si>
    <t>Наименование компании/филиала:</t>
  </si>
  <si>
    <t>Раздел №3 "Программа реализации"</t>
  </si>
  <si>
    <t>Тех.наименование периода</t>
  </si>
  <si>
    <t>1 кв. 2023</t>
  </si>
  <si>
    <t>2 кв. 2023</t>
  </si>
  <si>
    <t>6 мес. 2023</t>
  </si>
  <si>
    <t>3 кв. 2023</t>
  </si>
  <si>
    <t>9 мес. 2023</t>
  </si>
  <si>
    <t>4 кв. 2023</t>
  </si>
  <si>
    <t>Показатель</t>
  </si>
  <si>
    <t>Уровень строки</t>
  </si>
  <si>
    <t>2023г. Факт</t>
  </si>
  <si>
    <t>1 кв.</t>
  </si>
  <si>
    <t>2 кв.</t>
  </si>
  <si>
    <t>6 мес.</t>
  </si>
  <si>
    <t>3 кв.</t>
  </si>
  <si>
    <t>9 мес.</t>
  </si>
  <si>
    <t>4 кв.</t>
  </si>
  <si>
    <t>13</t>
  </si>
  <si>
    <t>14</t>
  </si>
  <si>
    <t>15</t>
  </si>
  <si>
    <t>16</t>
  </si>
  <si>
    <t>17</t>
  </si>
  <si>
    <t>18</t>
  </si>
  <si>
    <t>19</t>
  </si>
  <si>
    <t>I</t>
  </si>
  <si>
    <t>ВЫРУЧКА</t>
  </si>
  <si>
    <t>ПЕРЕДАЧА ЭЛЕКТРОЭНЕРГИИ (ИТОГО, по всем видам тарифа)</t>
  </si>
  <si>
    <t>1.А.</t>
  </si>
  <si>
    <t>ПЕРЕДАЧА ЭЛЕКТРОЭНЕРГИИ с учетом выручки, подлежащей передаче в связи с утверждением равных по величине единых (котловых) тарифов на услуги по передаче э/э в 2-х субъектах("+" увеличение, "- "снижение).</t>
  </si>
  <si>
    <t>1.a.</t>
  </si>
  <si>
    <t xml:space="preserve">ВН </t>
  </si>
  <si>
    <t>1.a.1.</t>
  </si>
  <si>
    <t xml:space="preserve">ВН1 </t>
  </si>
  <si>
    <t>1.a.2.</t>
  </si>
  <si>
    <t>ВН (прочие)</t>
  </si>
  <si>
    <t>1.a.3.</t>
  </si>
  <si>
    <t>ВН ГН</t>
  </si>
  <si>
    <t>1.a.4.</t>
  </si>
  <si>
    <t>ВН (население)</t>
  </si>
  <si>
    <t>1.b.</t>
  </si>
  <si>
    <t xml:space="preserve">СН 1 </t>
  </si>
  <si>
    <t>1.b.1.</t>
  </si>
  <si>
    <t>СН1 (прочие)</t>
  </si>
  <si>
    <t>1.b.2.</t>
  </si>
  <si>
    <t xml:space="preserve">СН1ГН  </t>
  </si>
  <si>
    <t>1.b.3.</t>
  </si>
  <si>
    <t>СН1 (население)</t>
  </si>
  <si>
    <t>1.c.</t>
  </si>
  <si>
    <t xml:space="preserve">СН11 </t>
  </si>
  <si>
    <t>1.c.1.</t>
  </si>
  <si>
    <t>СН11 (прочие)</t>
  </si>
  <si>
    <t>1.c.2.</t>
  </si>
  <si>
    <t xml:space="preserve">СН 11 ГН  </t>
  </si>
  <si>
    <t>1.c.3.</t>
  </si>
  <si>
    <t>СН11 (население)</t>
  </si>
  <si>
    <t>1.d.</t>
  </si>
  <si>
    <t>1.d.1.</t>
  </si>
  <si>
    <t>НН (прочие)</t>
  </si>
  <si>
    <t>1.d.2.</t>
  </si>
  <si>
    <t xml:space="preserve">НН ГН </t>
  </si>
  <si>
    <t>1.d.3.</t>
  </si>
  <si>
    <t>НН (население)</t>
  </si>
  <si>
    <t>по единым (котловым) тарифам</t>
  </si>
  <si>
    <t>1.1.1.1.</t>
  </si>
  <si>
    <t>1.1.1.2.</t>
  </si>
  <si>
    <t>1.1.1.3.</t>
  </si>
  <si>
    <t>1.1.1.4.</t>
  </si>
  <si>
    <t>1.1.2.2.</t>
  </si>
  <si>
    <t>1.1.2.3.</t>
  </si>
  <si>
    <t>1.1.3.1.</t>
  </si>
  <si>
    <t>1.1.3.2.</t>
  </si>
  <si>
    <t>1.1.3.3.</t>
  </si>
  <si>
    <t>1.1.4.1.</t>
  </si>
  <si>
    <t>1.1.4.2.</t>
  </si>
  <si>
    <t>1.1.4.3.</t>
  </si>
  <si>
    <t>по одноставочным единым (котловым) тарифам</t>
  </si>
  <si>
    <t>1.2.1.</t>
  </si>
  <si>
    <t>1.2.1.1.</t>
  </si>
  <si>
    <t>1.2.1.2.</t>
  </si>
  <si>
    <t>1.2.1.3.</t>
  </si>
  <si>
    <t>1.2.1.4.</t>
  </si>
  <si>
    <t>1.2.2.</t>
  </si>
  <si>
    <t>1.2.2.1.</t>
  </si>
  <si>
    <t>1.2.2.2.</t>
  </si>
  <si>
    <t>1.2.2.3.</t>
  </si>
  <si>
    <t>1.2.3.</t>
  </si>
  <si>
    <t>1.2.3.1.</t>
  </si>
  <si>
    <t>1.2.3.2.</t>
  </si>
  <si>
    <t>1.2.3.4.</t>
  </si>
  <si>
    <t>1.2.4.</t>
  </si>
  <si>
    <t>1.2.4.1.</t>
  </si>
  <si>
    <t>1.2.4.2.</t>
  </si>
  <si>
    <t>1.2.4.3.</t>
  </si>
  <si>
    <t>по двухставочным единым (котловым) тарифам/тарифам ФСК</t>
  </si>
  <si>
    <t>1.3.1.</t>
  </si>
  <si>
    <t>по ставке на содержание сетей</t>
  </si>
  <si>
    <t>1.3.1.1.</t>
  </si>
  <si>
    <t>1.3.1.1.1.</t>
  </si>
  <si>
    <t xml:space="preserve">ВН1  </t>
  </si>
  <si>
    <t>1.3.1.1.2.</t>
  </si>
  <si>
    <t>1.3.1.1.3.</t>
  </si>
  <si>
    <t xml:space="preserve">ВН ГН </t>
  </si>
  <si>
    <t>1.3.1.2.</t>
  </si>
  <si>
    <t>1.3.1.2.1.</t>
  </si>
  <si>
    <t>1.3.1.2.2.</t>
  </si>
  <si>
    <t>1.3.1.3.</t>
  </si>
  <si>
    <t>1.3.1.3.1.</t>
  </si>
  <si>
    <t>1.3.1.3.2.</t>
  </si>
  <si>
    <t>1.3.1.4.</t>
  </si>
  <si>
    <t>1.3.1.4.1.</t>
  </si>
  <si>
    <t>1.3.1.4.2.</t>
  </si>
  <si>
    <t>1.3.2.</t>
  </si>
  <si>
    <t>по ставке на компенсацию потерь</t>
  </si>
  <si>
    <t>1.3.2.3.</t>
  </si>
  <si>
    <t>1.3.2.4.</t>
  </si>
  <si>
    <t>1.3.2.3.1.</t>
  </si>
  <si>
    <t>1.3.2.3.2.</t>
  </si>
  <si>
    <t>1.3.2.4.1.</t>
  </si>
  <si>
    <t>1.3.2.4.2.</t>
  </si>
  <si>
    <t>1.4.1.</t>
  </si>
  <si>
    <t>1.4.1.1.</t>
  </si>
  <si>
    <t>ВН1</t>
  </si>
  <si>
    <t>1.4.1.2.</t>
  </si>
  <si>
    <t>1.4.1.3.</t>
  </si>
  <si>
    <t>1.4.2.</t>
  </si>
  <si>
    <t>1.4.2.1.</t>
  </si>
  <si>
    <t>1.4.2.2.</t>
  </si>
  <si>
    <t>1.6.</t>
  </si>
  <si>
    <t>II</t>
  </si>
  <si>
    <t>ОБЪЕМЫ РЕАЛИЗАЦИИ (кВтч / мВт)</t>
  </si>
  <si>
    <t>Котловой полезный отпуск э/э потребителям, рассчитывающимся по одноставочному тарифу:</t>
  </si>
  <si>
    <t>Оплачиваемая мощность по двухставочному тарифу</t>
  </si>
  <si>
    <t>1.3.3.</t>
  </si>
  <si>
    <t>1.3.3.1.</t>
  </si>
  <si>
    <t>1.3.3.2.</t>
  </si>
  <si>
    <t>1.3.4.</t>
  </si>
  <si>
    <t>1.3.4.1.</t>
  </si>
  <si>
    <t>1.3.4.2.</t>
  </si>
  <si>
    <t>Котловой полезный отпуск э/э потребителям, рассчитывающимся по двухставочному тарифу/объем нормативных потерь в сети ЕНЭС</t>
  </si>
  <si>
    <t>ВН (сети)</t>
  </si>
  <si>
    <t>СН1 (сети)</t>
  </si>
  <si>
    <t>1.4.3.</t>
  </si>
  <si>
    <t>1.4.3.1.</t>
  </si>
  <si>
    <t>СН11 (сети)</t>
  </si>
  <si>
    <t>1.4.3.2.</t>
  </si>
  <si>
    <t>1.4.4.</t>
  </si>
  <si>
    <t>1.4.4.1.</t>
  </si>
  <si>
    <t>НН(сети)</t>
  </si>
  <si>
    <t>1.4.4.2.</t>
  </si>
  <si>
    <t>1.6.1.</t>
  </si>
  <si>
    <t>1.6.2.</t>
  </si>
  <si>
    <t>III</t>
  </si>
  <si>
    <t xml:space="preserve">Тарифы (цены) </t>
  </si>
  <si>
    <t>ПЕРЕДАЧА ЭЛЕКТРОЭНЕРГИИ (средний одноставочный тариф)</t>
  </si>
  <si>
    <t>руб./тыс.кВтч</t>
  </si>
  <si>
    <t>ВН (средний одноставочный тариф)</t>
  </si>
  <si>
    <t>ВН1 (средний одноставочный тариф)</t>
  </si>
  <si>
    <t>ВН прочие (средний одноставочный тариф)</t>
  </si>
  <si>
    <t>ВН ГН  (средний одноставочный тариф)</t>
  </si>
  <si>
    <t>ВН население  (средний тариф )</t>
  </si>
  <si>
    <t>СН 1  (средний одноставочный тариф)</t>
  </si>
  <si>
    <t>СН1 проиие (средний одноставочный тариф)</t>
  </si>
  <si>
    <t>СН 1  ГН (средний тариф )</t>
  </si>
  <si>
    <t>СН1 население  (средний тариф )</t>
  </si>
  <si>
    <t>СН 11  (средний одноставочный тариф)</t>
  </si>
  <si>
    <t>СН11 прочие (средний одноставочный тариф)</t>
  </si>
  <si>
    <t>СН 11  ГН (средний тариф )</t>
  </si>
  <si>
    <t>СН 11  население  (средний тариф )</t>
  </si>
  <si>
    <t>НН (средний одноставочный тариф)</t>
  </si>
  <si>
    <t>НН прочие (средний одноставочный тариф)</t>
  </si>
  <si>
    <t>НН ГН (средний тариф )</t>
  </si>
  <si>
    <t>НН  население  (средний тариф )</t>
  </si>
  <si>
    <t>Средний одноставочный единый (котловой) тариф</t>
  </si>
  <si>
    <t>ВН прочие</t>
  </si>
  <si>
    <t xml:space="preserve">ВН население  </t>
  </si>
  <si>
    <t>СН 1 прочие</t>
  </si>
  <si>
    <t>СН 1  ГН</t>
  </si>
  <si>
    <t xml:space="preserve">СН 1 население  </t>
  </si>
  <si>
    <t>СН 11</t>
  </si>
  <si>
    <t>СН 11 прочие</t>
  </si>
  <si>
    <t>СН 11  ГН</t>
  </si>
  <si>
    <t xml:space="preserve">СН 11 население  </t>
  </si>
  <si>
    <t xml:space="preserve">НН </t>
  </si>
  <si>
    <t xml:space="preserve">НН прочие </t>
  </si>
  <si>
    <t>НН ГН</t>
  </si>
  <si>
    <t>НН население</t>
  </si>
  <si>
    <t>Средний двухставочный единый (котловой) тариф/тариф ЕНЭС</t>
  </si>
  <si>
    <t>Средняя ставка на содержание сетей</t>
  </si>
  <si>
    <t>руб/МВт в мес.</t>
  </si>
  <si>
    <t>1.2.1.1.1.</t>
  </si>
  <si>
    <t>1.2.1.1.2.</t>
  </si>
  <si>
    <t>1.2.1.1.3.</t>
  </si>
  <si>
    <t>1.2.1.2.1.</t>
  </si>
  <si>
    <t>1.2.1.2.2.</t>
  </si>
  <si>
    <t>1.2.1.3.1.</t>
  </si>
  <si>
    <t>1.2.1.3.2.</t>
  </si>
  <si>
    <t>1.2.1.4.1.</t>
  </si>
  <si>
    <t>1.2.1.4.2.</t>
  </si>
  <si>
    <t xml:space="preserve">Средняя ставка на компенсацию потерь/Средневзвешенный тариф на оплату нормативно-технологических потерь электроэнергии </t>
  </si>
  <si>
    <t>1.2.2.1.1.</t>
  </si>
  <si>
    <t>1.2.2.1.2.</t>
  </si>
  <si>
    <t>1.2.2.1.3.</t>
  </si>
  <si>
    <t>1.2.2.2.1.</t>
  </si>
  <si>
    <t>1.2.2.2.2.</t>
  </si>
  <si>
    <t>1.2.2.3.1.</t>
  </si>
  <si>
    <t>1.2.2.3.2.</t>
  </si>
  <si>
    <t>1.2.2.4.</t>
  </si>
  <si>
    <t>1.2.2.4.1.</t>
  </si>
  <si>
    <t>1.2.2.4.2.</t>
  </si>
  <si>
    <t>Средний одноставочный индивидуальный тариф для расчетов с ТСО</t>
  </si>
  <si>
    <t>Средняя ставка на содержание сетей двухставочного индивидуального тарифа для расчетов с ТСО</t>
  </si>
  <si>
    <t>Средняя ставка на компенсацию потерь двухставочного индивидуального тарифа для расчетов с ТСО</t>
  </si>
  <si>
    <t>Средний тариф нагрузочных потерь</t>
  </si>
  <si>
    <t>руб./тыс.кВт.ч.</t>
  </si>
  <si>
    <t>Цена нагрузочных потерь в ЕНЭС</t>
  </si>
  <si>
    <t>Цена нагрузочных потерь в РСК</t>
  </si>
  <si>
    <t>Наименование документа: ПРЕДЛОЖЕНИЕ О РАЗМЕРЕ ЦЕН (ТАРИФОВ) НА 2025 ГОД</t>
  </si>
  <si>
    <t>2025 год</t>
  </si>
  <si>
    <t>к стандартам раскрытия информации
субъектами оптового и розничных
рынков электрической энергии (в ред. Постановления Правительства РФ
от 30.01.2019 № 64)</t>
  </si>
  <si>
    <t>(в ред. Постановления Правительства РФ от 30.01.2019 № 64)</t>
  </si>
  <si>
    <t>9,35%
(приказ Службы по государственному регулированию цен и тарифов Калининградской области от 14.12.2023 № 92-06э/23)</t>
  </si>
  <si>
    <t>к стандартам раскрытия информации
субъектами оптового и розничных
рынков электрической энергии</t>
  </si>
  <si>
    <t>(в ред. Постановлений Правительства РФ
от 30.01.2019 № 64, от 30.12.2022 № 2556,
от 12.04.2024 № 461)</t>
  </si>
  <si>
    <t>Примечание: тарифы на услуги по передаче электрической энергии утверждаются в разрезе уровней напряжения</t>
  </si>
  <si>
    <t>(4 012) 57-64-59</t>
  </si>
  <si>
    <t>Инвестиционная программа, утвержденная приказом от 15.12.2023 №21@ "Об утверждении инвестиционной программы АО "Россети Янтарь" на 2024-2028 гг. и изменений, вносимых в инвестиционную программу АО "Россети Янтарь", утвержденную приказом Минэнерго России от 22.12.2021 № 27@, с изменениями, внесенными приказом Минэнерго России от 24.11.2022 № 28@</t>
  </si>
  <si>
    <t>Объем полезного отпуска электроэнергии населению и приравненным к нему категориям потребителей</t>
  </si>
  <si>
    <t>Примечание:</t>
  </si>
  <si>
    <t>1. Раскрытие информации за 2023 не совпадает с официальным раскрытием информации о структуре и объемах затрат на оказание услуг по передаче электрической энергии сетевыми организациями, регулирование деятельности которых осуществляется методом долгосрочной индексации необходимой валовой выручки (пункт 12в) в связи с отражением затрат в данном раскрытии с целью сопоставимости расходов по фактическим актам выполненных работ в части аренды (в раскрытии по пункту 12в отражается по ФСБУ), амортизации (в раскрытии по пункту 12в амортизация указана с учетом обесценения, начисления амортизации по объектам ранее полностью самортизированных, амортизацией ППА ФСБУ, применяемым с 2022 года), % за кредит (указаны без "% ППА", т.к. по статье аренда указаны затраты по актам выполненных работ, услуг).</t>
  </si>
  <si>
    <t>2. Утвержденная на 2024 год выручка Общества указана как "котловая" выручка по Калининградской области.</t>
  </si>
  <si>
    <t>3. Величины заявленной мощности и полезного отпуска электрической энергии соответствуют объемам по региону.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</si>
</sst>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 _₽_-;\-* #,##0.00\ _₽_-;_-* &quot;-&quot;??\ _₽_-;_-@_-"/>
    <numFmt numFmtId="164" formatCode="_-* #,##0.00_р_._-;\-* #,##0.00_р_._-;_-* &quot;-&quot;??_р_._-;_-@_-"/>
    <numFmt numFmtId="165" formatCode="_-* #,##0_р_._-;\-* #,##0_р_._-;_-* &quot;-&quot;??_р_._-;_-@_-"/>
    <numFmt numFmtId="166" formatCode="0.000"/>
    <numFmt numFmtId="167" formatCode="#,##0.0000"/>
    <numFmt numFmtId="168" formatCode="#,##0.000"/>
    <numFmt numFmtId="169" formatCode="_-* #,##0\ _₽_-;\-* #,##0\ _₽_-;_-* &quot;-&quot;??\ _₽_-;_-@_-"/>
    <numFmt numFmtId="170" formatCode="0.0"/>
    <numFmt numFmtId="171" formatCode="0.0%"/>
    <numFmt numFmtId="172" formatCode="#,##0.00000"/>
    <numFmt numFmtId="173" formatCode="_-* #,##0.000\ _₽_-;\-* #,##0.000\ _₽_-;_-* &quot;-&quot;??\ _₽_-;_-@_-"/>
    <numFmt numFmtId="174" formatCode="000000"/>
    <numFmt numFmtId="175" formatCode="#,##0.0"/>
    <numFmt numFmtId="176" formatCode="_-* #,##0.0000\ _₽_-;\-* #,##0.0000\ _₽_-;_-* &quot;-&quot;??\ _₽_-;_-@_-"/>
    <numFmt numFmtId="177" formatCode="_-* #,##0.000\ _₽_-;\-* #,##0.000\ _₽_-;_-* &quot;-&quot;???\ _₽_-;_-@_-"/>
    <numFmt numFmtId="178" formatCode="0.0000"/>
    <numFmt numFmtId="179" formatCode="_-* #,##0.000_р_._-;\-* #,##0.000_р_._-;_-* &quot;-&quot;??_р_._-;_-@_-"/>
    <numFmt numFmtId="180" formatCode="_-* #,##0.0000_р_._-;\-* #,##0.0000_р_._-;_-* &quot;-&quot;??_р_._-;_-@_-"/>
    <numFmt numFmtId="181" formatCode="#,##0.000000"/>
    <numFmt numFmtId="182" formatCode="_-* #,##0.00[$€-1]_-;\-* #,##0.00[$€-1]_-;_-* &quot;-&quot;??[$€-1]_-"/>
    <numFmt numFmtId="183" formatCode="#,##0.0000000"/>
  </numFmts>
  <fonts count="66" x14ac:knownFonts="1">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sz val="10"/>
      <name val="Times New Roman"/>
      <family val="1"/>
      <charset val="204"/>
    </font>
    <font>
      <sz val="9"/>
      <name val="Times New Roman"/>
      <family val="1"/>
      <charset val="204"/>
    </font>
    <font>
      <b/>
      <sz val="13"/>
      <name val="Times New Roman"/>
      <family val="1"/>
      <charset val="204"/>
    </font>
    <font>
      <vertAlign val="superscript"/>
      <sz val="10"/>
      <name val="Times New Roman"/>
      <family val="1"/>
      <charset val="204"/>
    </font>
    <font>
      <u/>
      <sz val="10"/>
      <color indexed="12"/>
      <name val="Arial Cyr"/>
      <charset val="204"/>
    </font>
    <font>
      <sz val="8"/>
      <name val="Times New Roman"/>
      <family val="1"/>
      <charset val="204"/>
    </font>
    <font>
      <sz val="8"/>
      <color indexed="9"/>
      <name val="Times New Roman"/>
      <family val="1"/>
      <charset val="204"/>
    </font>
    <font>
      <sz val="12"/>
      <color indexed="9"/>
      <name val="Times New Roman"/>
      <family val="1"/>
      <charset val="204"/>
    </font>
    <font>
      <b/>
      <sz val="10"/>
      <name val="Times New Roman"/>
      <family val="1"/>
      <charset val="204"/>
    </font>
    <font>
      <b/>
      <sz val="11"/>
      <name val="Times New Roman"/>
      <family val="1"/>
      <charset val="204"/>
    </font>
    <font>
      <b/>
      <sz val="14"/>
      <name val="Times New Roman"/>
      <family val="1"/>
      <charset val="204"/>
    </font>
    <font>
      <sz val="14"/>
      <name val="Times New Roman"/>
      <family val="1"/>
      <charset val="204"/>
    </font>
    <font>
      <b/>
      <sz val="12"/>
      <name val="Times New Roman"/>
      <family val="1"/>
      <charset val="204"/>
    </font>
    <font>
      <sz val="12"/>
      <color rgb="FF00B050"/>
      <name val="Times New Roman"/>
      <family val="1"/>
      <charset val="204"/>
    </font>
    <font>
      <sz val="12"/>
      <color rgb="FFC00000"/>
      <name val="Times New Roman"/>
      <family val="1"/>
      <charset val="204"/>
    </font>
    <font>
      <sz val="9"/>
      <name val="Tahoma"/>
      <family val="2"/>
      <charset val="204"/>
    </font>
    <font>
      <sz val="11"/>
      <name val="Calibri"/>
      <family val="2"/>
      <charset val="204"/>
      <scheme val="minor"/>
    </font>
    <font>
      <b/>
      <sz val="9"/>
      <name val="Times New Roman"/>
      <family val="1"/>
      <charset val="204"/>
    </font>
    <font>
      <b/>
      <u/>
      <sz val="9"/>
      <name val="Times New Roman"/>
      <family val="1"/>
      <charset val="204"/>
    </font>
    <font>
      <b/>
      <sz val="14"/>
      <name val="Calibri"/>
      <family val="2"/>
      <charset val="204"/>
      <scheme val="minor"/>
    </font>
    <font>
      <sz val="9"/>
      <name val="Calibri"/>
      <family val="2"/>
      <charset val="204"/>
      <scheme val="minor"/>
    </font>
    <font>
      <sz val="8"/>
      <name val="Calibri"/>
      <family val="2"/>
      <charset val="204"/>
      <scheme val="minor"/>
    </font>
    <font>
      <b/>
      <sz val="8"/>
      <name val="Times New Roman"/>
      <family val="1"/>
      <charset val="204"/>
    </font>
    <font>
      <i/>
      <sz val="9"/>
      <name val="Times New Roman"/>
      <family val="1"/>
      <charset val="204"/>
    </font>
    <font>
      <b/>
      <i/>
      <sz val="9"/>
      <name val="Times New Roman"/>
      <family val="1"/>
      <charset val="204"/>
    </font>
    <font>
      <i/>
      <sz val="11"/>
      <name val="Calibri"/>
      <family val="2"/>
      <charset val="204"/>
      <scheme val="minor"/>
    </font>
    <font>
      <sz val="10"/>
      <name val="Arial Cyr"/>
      <family val="2"/>
      <charset val="204"/>
    </font>
    <font>
      <sz val="12"/>
      <name val="Arial CYR"/>
      <family val="2"/>
      <charset val="204"/>
    </font>
    <font>
      <sz val="14"/>
      <name val="Arial Cyr"/>
      <family val="2"/>
      <charset val="204"/>
    </font>
    <font>
      <b/>
      <sz val="12"/>
      <name val="Arial Cyr"/>
      <family val="2"/>
      <charset val="204"/>
    </font>
    <font>
      <sz val="11"/>
      <name val="Times New Roman"/>
      <family val="1"/>
      <charset val="204"/>
    </font>
    <font>
      <sz val="12"/>
      <color rgb="FFFF0000"/>
      <name val="Times New Roman"/>
      <family val="1"/>
      <charset val="204"/>
    </font>
    <font>
      <sz val="11"/>
      <color theme="1"/>
      <name val="Calibri"/>
      <family val="2"/>
      <scheme val="minor"/>
    </font>
    <font>
      <sz val="11"/>
      <color rgb="FFC00000"/>
      <name val="Times New Roman"/>
      <family val="1"/>
      <charset val="204"/>
    </font>
    <font>
      <sz val="12"/>
      <color rgb="FFFF0000"/>
      <name val="Arial"/>
      <family val="2"/>
      <charset val="204"/>
    </font>
    <font>
      <sz val="12"/>
      <color theme="1"/>
      <name val="Arial"/>
      <family val="2"/>
      <charset val="204"/>
    </font>
    <font>
      <sz val="11"/>
      <color theme="1"/>
      <name val="Arial"/>
      <family val="2"/>
      <charset val="204"/>
    </font>
    <font>
      <b/>
      <sz val="18"/>
      <color theme="1"/>
      <name val="Arial"/>
      <family val="2"/>
      <charset val="204"/>
    </font>
    <font>
      <sz val="18"/>
      <color theme="0"/>
      <name val="Arial"/>
      <family val="2"/>
      <charset val="204"/>
    </font>
    <font>
      <sz val="18"/>
      <name val="Arial"/>
      <family val="2"/>
      <charset val="204"/>
    </font>
    <font>
      <sz val="11"/>
      <color theme="0"/>
      <name val="Arial"/>
      <family val="2"/>
      <charset val="204"/>
    </font>
    <font>
      <b/>
      <sz val="14"/>
      <name val="Arial"/>
      <family val="2"/>
      <charset val="204"/>
    </font>
    <font>
      <sz val="14"/>
      <color theme="0"/>
      <name val="Arial"/>
      <family val="2"/>
      <charset val="204"/>
    </font>
    <font>
      <b/>
      <sz val="18"/>
      <name val="Arial"/>
      <family val="2"/>
      <charset val="204"/>
    </font>
    <font>
      <sz val="18"/>
      <color theme="1"/>
      <name val="Arial"/>
      <family val="2"/>
      <charset val="204"/>
    </font>
    <font>
      <sz val="12"/>
      <color theme="1"/>
      <name val="Times New Roman"/>
      <family val="2"/>
      <charset val="204"/>
    </font>
    <font>
      <b/>
      <sz val="12"/>
      <color theme="1"/>
      <name val="Arial"/>
      <family val="2"/>
      <charset val="204"/>
    </font>
    <font>
      <b/>
      <sz val="12"/>
      <name val="Arial"/>
      <family val="2"/>
      <charset val="204"/>
    </font>
    <font>
      <sz val="12"/>
      <name val="Arial"/>
      <family val="2"/>
      <charset val="204"/>
    </font>
    <font>
      <sz val="11"/>
      <name val="Arial"/>
      <family val="2"/>
      <charset val="204"/>
    </font>
    <font>
      <b/>
      <sz val="11"/>
      <color theme="1"/>
      <name val="Arial"/>
      <family val="2"/>
      <charset val="204"/>
    </font>
    <font>
      <b/>
      <sz val="16"/>
      <name val="Arial"/>
      <family val="2"/>
      <charset val="204"/>
    </font>
    <font>
      <b/>
      <sz val="18"/>
      <color theme="0"/>
      <name val="Arial"/>
      <family val="2"/>
      <charset val="204"/>
    </font>
    <font>
      <b/>
      <sz val="12"/>
      <color theme="0"/>
      <name val="Arial"/>
      <family val="2"/>
      <charset val="204"/>
    </font>
    <font>
      <b/>
      <sz val="11"/>
      <color theme="1"/>
      <name val="Calibri"/>
      <family val="2"/>
      <scheme val="minor"/>
    </font>
    <font>
      <sz val="14"/>
      <name val="Arial"/>
      <family val="2"/>
      <charset val="204"/>
    </font>
    <font>
      <i/>
      <sz val="12"/>
      <name val="Arial"/>
      <family val="2"/>
      <charset val="204"/>
    </font>
    <font>
      <b/>
      <i/>
      <sz val="14"/>
      <name val="Arial"/>
      <family val="2"/>
      <charset val="204"/>
    </font>
    <font>
      <i/>
      <sz val="14"/>
      <name val="Arial"/>
      <family val="2"/>
      <charset val="204"/>
    </font>
    <font>
      <sz val="12"/>
      <color theme="0"/>
      <name val="Arial"/>
      <family val="2"/>
      <charset val="204"/>
    </font>
    <font>
      <u/>
      <sz val="9"/>
      <color indexed="12"/>
      <name val="Tahoma"/>
      <family val="2"/>
      <charset val="204"/>
    </font>
  </fonts>
  <fills count="2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indexed="42"/>
        <bgColor indexed="64"/>
      </patternFill>
    </fill>
    <fill>
      <patternFill patternType="solid">
        <fgColor rgb="FFFFFFFF"/>
        <bgColor indexed="64"/>
      </patternFill>
    </fill>
    <fill>
      <patternFill patternType="solid">
        <fgColor theme="2"/>
        <bgColor indexed="64"/>
      </patternFill>
    </fill>
    <fill>
      <patternFill patternType="solid">
        <fgColor indexed="41"/>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4.9989318521683403E-2"/>
        <bgColor indexed="64"/>
      </patternFill>
    </fill>
  </fills>
  <borders count="45">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hair">
        <color auto="1"/>
      </bottom>
      <diagonal/>
    </border>
    <border>
      <left/>
      <right style="thin">
        <color auto="1"/>
      </right>
      <top/>
      <bottom style="hair">
        <color auto="1"/>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auto="1"/>
      </left>
      <right style="thin">
        <color auto="1"/>
      </right>
      <top style="hair">
        <color auto="1"/>
      </top>
      <bottom/>
      <diagonal/>
    </border>
  </borders>
  <cellStyleXfs count="21">
    <xf numFmtId="0" fontId="0" fillId="0" borderId="0"/>
    <xf numFmtId="0" fontId="9" fillId="0" borderId="0" applyNumberFormat="0" applyFill="0" applyBorder="0" applyAlignment="0" applyProtection="0">
      <alignment vertical="top"/>
      <protection locked="0"/>
    </xf>
    <xf numFmtId="9" fontId="3" fillId="0" borderId="0" applyFont="0" applyFill="0" applyBorder="0" applyAlignment="0" applyProtection="0"/>
    <xf numFmtId="164" fontId="3" fillId="0" borderId="0" applyFont="0" applyFill="0" applyBorder="0" applyAlignment="0" applyProtection="0"/>
    <xf numFmtId="49" fontId="20" fillId="0" borderId="0" applyBorder="0">
      <alignment vertical="top"/>
    </xf>
    <xf numFmtId="43" fontId="2" fillId="0" borderId="0" applyFont="0" applyFill="0" applyBorder="0" applyAlignment="0" applyProtection="0"/>
    <xf numFmtId="0" fontId="3" fillId="0" borderId="0"/>
    <xf numFmtId="9" fontId="3" fillId="0" borderId="0" applyFont="0" applyFill="0" applyBorder="0" applyAlignment="0" applyProtection="0"/>
    <xf numFmtId="43" fontId="37" fillId="0" borderId="0" applyFont="0" applyFill="0" applyBorder="0" applyAlignment="0" applyProtection="0"/>
    <xf numFmtId="182" fontId="37" fillId="0" borderId="0"/>
    <xf numFmtId="0" fontId="1" fillId="0" borderId="0"/>
    <xf numFmtId="0" fontId="37" fillId="0" borderId="0"/>
    <xf numFmtId="0" fontId="3" fillId="0" borderId="0"/>
    <xf numFmtId="0" fontId="50" fillId="0" borderId="0"/>
    <xf numFmtId="164" fontId="37" fillId="0" borderId="0" applyFont="0" applyFill="0" applyBorder="0" applyAlignment="0" applyProtection="0"/>
    <xf numFmtId="9" fontId="37" fillId="0" borderId="0" applyFont="0" applyFill="0" applyBorder="0" applyAlignment="0" applyProtection="0"/>
    <xf numFmtId="0" fontId="37" fillId="0" borderId="0"/>
    <xf numFmtId="0" fontId="65"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164" fontId="3" fillId="0" borderId="0" applyFont="0" applyFill="0" applyBorder="0" applyAlignment="0" applyProtection="0"/>
  </cellStyleXfs>
  <cellXfs count="965">
    <xf numFmtId="0" fontId="0" fillId="0" borderId="0" xfId="0"/>
    <xf numFmtId="0" fontId="4" fillId="0" borderId="0" xfId="0" applyNumberFormat="1" applyFont="1" applyBorder="1" applyAlignment="1">
      <alignment horizontal="left"/>
    </xf>
    <xf numFmtId="0" fontId="5" fillId="0" borderId="0" xfId="0" applyNumberFormat="1" applyFont="1" applyBorder="1" applyAlignment="1">
      <alignment horizontal="left"/>
    </xf>
    <xf numFmtId="0" fontId="10" fillId="0" borderId="0" xfId="0" applyNumberFormat="1" applyFont="1" applyBorder="1" applyAlignment="1">
      <alignment horizontal="left"/>
    </xf>
    <xf numFmtId="0" fontId="11" fillId="0" borderId="0" xfId="0" applyNumberFormat="1" applyFont="1" applyBorder="1" applyAlignment="1">
      <alignment horizontal="left"/>
    </xf>
    <xf numFmtId="0" fontId="4" fillId="0" borderId="0" xfId="0" applyNumberFormat="1" applyFont="1" applyBorder="1" applyAlignment="1">
      <alignment horizontal="left" vertical="top"/>
    </xf>
    <xf numFmtId="0" fontId="5" fillId="0" borderId="0" xfId="0" applyNumberFormat="1" applyFont="1" applyBorder="1" applyAlignment="1">
      <alignment horizontal="left" vertical="center"/>
    </xf>
    <xf numFmtId="0" fontId="5" fillId="2" borderId="0" xfId="0" applyNumberFormat="1" applyFont="1" applyFill="1" applyBorder="1" applyAlignment="1">
      <alignment horizontal="left"/>
    </xf>
    <xf numFmtId="0" fontId="4" fillId="2" borderId="0" xfId="0" applyNumberFormat="1" applyFont="1" applyFill="1" applyBorder="1" applyAlignment="1">
      <alignment horizontal="left"/>
    </xf>
    <xf numFmtId="0" fontId="7" fillId="2" borderId="0" xfId="0" applyNumberFormat="1" applyFont="1" applyFill="1" applyBorder="1" applyAlignment="1">
      <alignment horizontal="left"/>
    </xf>
    <xf numFmtId="0" fontId="7" fillId="2" borderId="0" xfId="0" applyNumberFormat="1" applyFont="1" applyFill="1" applyBorder="1" applyAlignment="1">
      <alignment horizontal="right"/>
    </xf>
    <xf numFmtId="0" fontId="14" fillId="2" borderId="0" xfId="0" applyNumberFormat="1" applyFont="1" applyFill="1" applyBorder="1" applyAlignment="1">
      <alignment horizontal="left"/>
    </xf>
    <xf numFmtId="0" fontId="13" fillId="2" borderId="0" xfId="0" applyNumberFormat="1" applyFont="1" applyFill="1" applyBorder="1" applyAlignment="1">
      <alignment horizontal="left" vertical="center"/>
    </xf>
    <xf numFmtId="0" fontId="4" fillId="2" borderId="0" xfId="0" applyNumberFormat="1" applyFont="1" applyFill="1" applyBorder="1" applyAlignment="1">
      <alignment horizontal="left" vertical="center"/>
    </xf>
    <xf numFmtId="0" fontId="5" fillId="2" borderId="0" xfId="0" applyNumberFormat="1" applyFont="1" applyFill="1" applyBorder="1" applyAlignment="1">
      <alignment horizontal="left" vertical="center"/>
    </xf>
    <xf numFmtId="0" fontId="5" fillId="2" borderId="0" xfId="0" applyNumberFormat="1" applyFont="1" applyFill="1" applyBorder="1" applyAlignment="1">
      <alignment horizontal="center" vertical="center" wrapText="1"/>
    </xf>
    <xf numFmtId="0" fontId="4" fillId="0" borderId="0" xfId="0" applyFont="1" applyAlignment="1">
      <alignment horizontal="center"/>
    </xf>
    <xf numFmtId="0" fontId="4" fillId="0" borderId="0" xfId="0" applyFont="1"/>
    <xf numFmtId="0" fontId="4" fillId="0" borderId="0" xfId="0" applyFont="1" applyAlignment="1">
      <alignment horizontal="right"/>
    </xf>
    <xf numFmtId="0" fontId="4" fillId="0" borderId="11" xfId="0" applyFont="1" applyBorder="1" applyAlignment="1">
      <alignment horizontal="center" vertical="top" wrapText="1"/>
    </xf>
    <xf numFmtId="0" fontId="4" fillId="0" borderId="12"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Alignment="1">
      <alignment horizontal="center" vertical="top" wrapText="1"/>
    </xf>
    <xf numFmtId="0" fontId="17" fillId="0" borderId="14" xfId="0" quotePrefix="1" applyFont="1" applyBorder="1" applyAlignment="1">
      <alignment horizontal="center"/>
    </xf>
    <xf numFmtId="0" fontId="17" fillId="0" borderId="7" xfId="0" quotePrefix="1" applyFont="1" applyBorder="1" applyAlignment="1">
      <alignment horizontal="center"/>
    </xf>
    <xf numFmtId="0" fontId="17" fillId="0" borderId="15" xfId="0" quotePrefix="1" applyFont="1" applyBorder="1" applyAlignment="1">
      <alignment horizontal="center"/>
    </xf>
    <xf numFmtId="0" fontId="17" fillId="0" borderId="0" xfId="0" quotePrefix="1" applyFont="1" applyBorder="1" applyAlignment="1">
      <alignment horizontal="center"/>
    </xf>
    <xf numFmtId="0" fontId="17" fillId="0" borderId="0" xfId="0" applyFont="1" applyAlignment="1">
      <alignment horizontal="center"/>
    </xf>
    <xf numFmtId="0" fontId="4" fillId="5" borderId="14" xfId="0" applyFont="1" applyFill="1" applyBorder="1" applyAlignment="1">
      <alignment horizontal="center" vertical="center" wrapText="1"/>
    </xf>
    <xf numFmtId="0" fontId="4" fillId="5" borderId="7" xfId="0" applyFont="1" applyFill="1" applyBorder="1" applyAlignment="1">
      <alignment vertical="center" wrapText="1"/>
    </xf>
    <xf numFmtId="0" fontId="4" fillId="5" borderId="7" xfId="0" applyFont="1" applyFill="1" applyBorder="1" applyAlignment="1">
      <alignment horizontal="center" vertical="center" wrapText="1"/>
    </xf>
    <xf numFmtId="4" fontId="4" fillId="5" borderId="7" xfId="0" applyNumberFormat="1" applyFont="1" applyFill="1" applyBorder="1" applyAlignment="1">
      <alignment vertical="center" wrapText="1"/>
    </xf>
    <xf numFmtId="0" fontId="5" fillId="0" borderId="0" xfId="0" applyFont="1"/>
    <xf numFmtId="0" fontId="4" fillId="0" borderId="0" xfId="0" applyFont="1" applyAlignment="1">
      <alignment vertical="center" wrapText="1"/>
    </xf>
    <xf numFmtId="0" fontId="4" fillId="6" borderId="14" xfId="0" applyFont="1" applyFill="1" applyBorder="1" applyAlignment="1">
      <alignment horizontal="center" vertical="center" wrapText="1"/>
    </xf>
    <xf numFmtId="0" fontId="4" fillId="6" borderId="7" xfId="0" applyFont="1" applyFill="1" applyBorder="1" applyAlignment="1">
      <alignment vertical="center" wrapText="1"/>
    </xf>
    <xf numFmtId="0" fontId="4" fillId="6" borderId="7" xfId="0" applyFont="1" applyFill="1" applyBorder="1" applyAlignment="1">
      <alignment horizontal="center" vertical="center" wrapText="1"/>
    </xf>
    <xf numFmtId="168" fontId="4" fillId="6" borderId="7" xfId="0" applyNumberFormat="1" applyFont="1" applyFill="1" applyBorder="1" applyAlignment="1">
      <alignment vertical="center" wrapText="1"/>
    </xf>
    <xf numFmtId="0" fontId="4" fillId="0" borderId="14" xfId="0" applyFont="1" applyBorder="1" applyAlignment="1">
      <alignment horizontal="center" vertical="center" wrapText="1"/>
    </xf>
    <xf numFmtId="0" fontId="4" fillId="0" borderId="7" xfId="0" applyFont="1" applyBorder="1" applyAlignment="1">
      <alignment vertical="center" wrapText="1"/>
    </xf>
    <xf numFmtId="0" fontId="4" fillId="0" borderId="7" xfId="0" applyFont="1" applyBorder="1" applyAlignment="1">
      <alignment horizontal="center" vertical="center" wrapText="1"/>
    </xf>
    <xf numFmtId="168" fontId="4" fillId="2" borderId="7" xfId="0" quotePrefix="1" applyNumberFormat="1" applyFont="1" applyFill="1" applyBorder="1" applyAlignment="1">
      <alignment horizontal="center" vertical="center" wrapText="1"/>
    </xf>
    <xf numFmtId="4" fontId="4" fillId="0" borderId="7" xfId="0" applyNumberFormat="1" applyFont="1" applyBorder="1" applyAlignment="1">
      <alignment vertical="center" wrapText="1"/>
    </xf>
    <xf numFmtId="4" fontId="4" fillId="0" borderId="7" xfId="0" quotePrefix="1" applyNumberFormat="1" applyFont="1" applyBorder="1" applyAlignment="1">
      <alignment horizontal="center" vertical="center" wrapText="1"/>
    </xf>
    <xf numFmtId="3" fontId="4" fillId="6" borderId="7" xfId="0" applyNumberFormat="1" applyFont="1" applyFill="1" applyBorder="1" applyAlignment="1">
      <alignment vertical="center" wrapText="1"/>
    </xf>
    <xf numFmtId="3" fontId="4" fillId="0" borderId="7" xfId="0" applyNumberFormat="1" applyFont="1" applyBorder="1" applyAlignment="1">
      <alignment vertical="center" wrapText="1"/>
    </xf>
    <xf numFmtId="3" fontId="4" fillId="0" borderId="0" xfId="0" applyNumberFormat="1" applyFont="1" applyBorder="1" applyAlignment="1">
      <alignment vertical="center" wrapText="1"/>
    </xf>
    <xf numFmtId="4" fontId="4" fillId="6" borderId="7" xfId="0" applyNumberFormat="1" applyFont="1" applyFill="1" applyBorder="1" applyAlignment="1">
      <alignment vertical="center" wrapText="1"/>
    </xf>
    <xf numFmtId="3" fontId="4" fillId="0" borderId="0" xfId="0" quotePrefix="1" applyNumberFormat="1"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vertical="center" wrapText="1"/>
    </xf>
    <xf numFmtId="0" fontId="4" fillId="0" borderId="17" xfId="0" applyFont="1" applyBorder="1" applyAlignment="1">
      <alignment horizontal="center" vertical="center" wrapText="1"/>
    </xf>
    <xf numFmtId="4" fontId="4" fillId="0" borderId="17" xfId="0" applyNumberFormat="1" applyFont="1" applyBorder="1" applyAlignment="1">
      <alignment vertical="center" wrapText="1"/>
    </xf>
    <xf numFmtId="0" fontId="4" fillId="0" borderId="0" xfId="0" applyFont="1" applyBorder="1" applyAlignment="1">
      <alignment horizontal="center" vertical="center" wrapText="1"/>
    </xf>
    <xf numFmtId="0" fontId="4" fillId="0" borderId="0" xfId="0" applyFont="1" applyBorder="1" applyAlignment="1">
      <alignment vertical="center" wrapText="1"/>
    </xf>
    <xf numFmtId="4" fontId="4" fillId="0" borderId="0" xfId="0" applyNumberFormat="1" applyFont="1" applyBorder="1" applyAlignment="1">
      <alignment vertical="center" wrapText="1"/>
    </xf>
    <xf numFmtId="0" fontId="16" fillId="0" borderId="0" xfId="0" applyFont="1" applyAlignment="1">
      <alignment horizontal="right"/>
    </xf>
    <xf numFmtId="0" fontId="4" fillId="0" borderId="0" xfId="0" applyFont="1" applyAlignment="1">
      <alignment horizontal="center" vertical="center" wrapText="1"/>
    </xf>
    <xf numFmtId="4" fontId="4" fillId="0" borderId="0" xfId="0" applyNumberFormat="1" applyFont="1" applyAlignment="1">
      <alignment vertical="center" wrapText="1"/>
    </xf>
    <xf numFmtId="2" fontId="4" fillId="0" borderId="0" xfId="0" applyNumberFormat="1" applyFont="1" applyAlignment="1">
      <alignment vertical="center" wrapText="1"/>
    </xf>
    <xf numFmtId="3" fontId="4" fillId="0" borderId="0" xfId="0" applyNumberFormat="1" applyFont="1" applyAlignment="1">
      <alignment vertical="center" wrapText="1"/>
    </xf>
    <xf numFmtId="0" fontId="5" fillId="0" borderId="0" xfId="0" applyFont="1" applyAlignment="1">
      <alignment horizontal="center"/>
    </xf>
    <xf numFmtId="0" fontId="4" fillId="0" borderId="0" xfId="0" applyFont="1" applyFill="1"/>
    <xf numFmtId="169" fontId="4" fillId="0" borderId="0" xfId="3" applyNumberFormat="1" applyFont="1"/>
    <xf numFmtId="0" fontId="5" fillId="0" borderId="0" xfId="0" applyFont="1" applyAlignment="1">
      <alignment wrapText="1"/>
    </xf>
    <xf numFmtId="0" fontId="7" fillId="0" borderId="0" xfId="0" applyFont="1" applyFill="1" applyAlignment="1">
      <alignment horizontal="center" wrapText="1"/>
    </xf>
    <xf numFmtId="9" fontId="4" fillId="0" borderId="0" xfId="0" applyNumberFormat="1" applyFont="1"/>
    <xf numFmtId="0" fontId="4" fillId="4" borderId="12"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0" borderId="0" xfId="0" applyFont="1" applyBorder="1" applyAlignment="1">
      <alignment horizontal="center" vertical="top" wrapText="1"/>
    </xf>
    <xf numFmtId="3" fontId="4" fillId="0" borderId="2" xfId="0" quotePrefix="1" applyNumberFormat="1" applyFont="1" applyFill="1" applyBorder="1" applyAlignment="1">
      <alignment horizontal="center" vertical="center" wrapText="1"/>
    </xf>
    <xf numFmtId="3" fontId="4" fillId="0" borderId="7" xfId="0" quotePrefix="1" applyNumberFormat="1" applyFont="1" applyFill="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0" xfId="0" applyFont="1" applyAlignment="1">
      <alignment horizontal="center" vertical="center" wrapText="1"/>
    </xf>
    <xf numFmtId="3" fontId="17" fillId="0" borderId="0" xfId="0" quotePrefix="1" applyNumberFormat="1" applyFont="1" applyFill="1" applyBorder="1" applyAlignment="1">
      <alignment horizontal="center"/>
    </xf>
    <xf numFmtId="3" fontId="4" fillId="6" borderId="7" xfId="0" applyNumberFormat="1" applyFont="1" applyFill="1" applyBorder="1" applyAlignment="1">
      <alignment horizontal="right" vertical="center" wrapText="1"/>
    </xf>
    <xf numFmtId="3" fontId="18" fillId="6" borderId="7" xfId="0" applyNumberFormat="1" applyFont="1" applyFill="1" applyBorder="1" applyAlignment="1">
      <alignment horizontal="right" vertical="center" wrapText="1"/>
    </xf>
    <xf numFmtId="3" fontId="4" fillId="6" borderId="15" xfId="0" applyNumberFormat="1" applyFont="1" applyFill="1" applyBorder="1" applyAlignment="1">
      <alignment horizontal="right" vertical="center" wrapText="1"/>
    </xf>
    <xf numFmtId="3" fontId="4" fillId="0" borderId="1" xfId="0" quotePrefix="1" applyNumberFormat="1" applyFont="1" applyFill="1" applyBorder="1" applyAlignment="1">
      <alignment horizontal="center" vertical="center" wrapText="1"/>
    </xf>
    <xf numFmtId="3" fontId="4" fillId="0" borderId="0" xfId="0" quotePrefix="1" applyNumberFormat="1" applyFont="1" applyFill="1" applyBorder="1" applyAlignment="1">
      <alignment horizontal="center" vertical="center" wrapText="1"/>
    </xf>
    <xf numFmtId="3" fontId="4" fillId="0" borderId="0" xfId="0" applyNumberFormat="1" applyFont="1" applyAlignment="1">
      <alignment horizontal="right" vertical="center" wrapText="1"/>
    </xf>
    <xf numFmtId="3" fontId="4" fillId="7" borderId="7" xfId="0" applyNumberFormat="1" applyFont="1" applyFill="1" applyBorder="1" applyAlignment="1">
      <alignment horizontal="right" vertical="center" wrapText="1"/>
    </xf>
    <xf numFmtId="3" fontId="18" fillId="7" borderId="7" xfId="0" applyNumberFormat="1" applyFont="1" applyFill="1" applyBorder="1" applyAlignment="1">
      <alignment horizontal="right" vertical="center" wrapText="1"/>
    </xf>
    <xf numFmtId="3" fontId="4" fillId="7" borderId="15" xfId="0" applyNumberFormat="1" applyFont="1" applyFill="1" applyBorder="1" applyAlignment="1">
      <alignment horizontal="right" vertical="center" wrapText="1"/>
    </xf>
    <xf numFmtId="3" fontId="4" fillId="7" borderId="0" xfId="0" applyNumberFormat="1" applyFont="1" applyFill="1" applyBorder="1" applyAlignment="1">
      <alignment horizontal="right" vertical="center" wrapText="1"/>
    </xf>
    <xf numFmtId="3" fontId="4" fillId="0" borderId="10" xfId="0" applyNumberFormat="1" applyFont="1" applyFill="1" applyBorder="1" applyAlignment="1">
      <alignment horizontal="right" vertical="center" wrapText="1"/>
    </xf>
    <xf numFmtId="3" fontId="4" fillId="0" borderId="0" xfId="0" applyNumberFormat="1" applyFont="1" applyFill="1" applyBorder="1" applyAlignment="1">
      <alignment horizontal="right" vertical="center" wrapText="1"/>
    </xf>
    <xf numFmtId="3" fontId="4" fillId="0" borderId="19" xfId="0" applyNumberFormat="1" applyFont="1" applyFill="1" applyBorder="1" applyAlignment="1">
      <alignment horizontal="right" vertical="center" wrapText="1"/>
    </xf>
    <xf numFmtId="3" fontId="4" fillId="0" borderId="7" xfId="0" applyNumberFormat="1" applyFont="1" applyFill="1" applyBorder="1" applyAlignment="1">
      <alignment horizontal="right" vertical="center" wrapText="1"/>
    </xf>
    <xf numFmtId="3" fontId="18" fillId="0" borderId="7" xfId="0" applyNumberFormat="1" applyFont="1" applyFill="1" applyBorder="1" applyAlignment="1">
      <alignment horizontal="right" vertical="center" wrapText="1"/>
    </xf>
    <xf numFmtId="3" fontId="4" fillId="0" borderId="15" xfId="0" applyNumberFormat="1" applyFont="1" applyFill="1" applyBorder="1" applyAlignment="1">
      <alignment horizontal="right" vertical="center" wrapText="1"/>
    </xf>
    <xf numFmtId="10" fontId="4" fillId="0" borderId="0" xfId="0" applyNumberFormat="1" applyFont="1" applyAlignment="1">
      <alignment vertical="center" wrapText="1"/>
    </xf>
    <xf numFmtId="166" fontId="4" fillId="0" borderId="20" xfId="0" applyNumberFormat="1" applyFont="1" applyBorder="1" applyAlignment="1">
      <alignment vertical="center" wrapText="1"/>
    </xf>
    <xf numFmtId="3" fontId="18" fillId="0" borderId="7" xfId="0" quotePrefix="1" applyNumberFormat="1" applyFont="1" applyFill="1" applyBorder="1" applyAlignment="1">
      <alignment horizontal="center" vertical="center" wrapText="1"/>
    </xf>
    <xf numFmtId="3" fontId="4" fillId="0" borderId="15" xfId="0" quotePrefix="1" applyNumberFormat="1" applyFont="1" applyFill="1" applyBorder="1" applyAlignment="1">
      <alignment horizontal="center" vertical="center" wrapText="1"/>
    </xf>
    <xf numFmtId="3" fontId="4" fillId="0" borderId="10" xfId="0" quotePrefix="1" applyNumberFormat="1" applyFont="1" applyFill="1" applyBorder="1" applyAlignment="1">
      <alignment horizontal="center" vertical="center" wrapText="1"/>
    </xf>
    <xf numFmtId="3" fontId="4" fillId="0" borderId="19" xfId="0" quotePrefix="1" applyNumberFormat="1" applyFont="1" applyFill="1" applyBorder="1" applyAlignment="1">
      <alignment horizontal="center" vertical="center" wrapText="1"/>
    </xf>
    <xf numFmtId="166" fontId="4" fillId="0" borderId="21" xfId="0" applyNumberFormat="1" applyFont="1" applyBorder="1" applyAlignment="1">
      <alignment vertical="center" wrapText="1"/>
    </xf>
    <xf numFmtId="0" fontId="4" fillId="0" borderId="7" xfId="0" applyFont="1" applyBorder="1" applyAlignment="1">
      <alignment horizontal="left" vertical="center" wrapText="1" indent="2"/>
    </xf>
    <xf numFmtId="166" fontId="4" fillId="0" borderId="22" xfId="0" applyNumberFormat="1" applyFont="1" applyBorder="1" applyAlignment="1">
      <alignment vertical="center" wrapText="1"/>
    </xf>
    <xf numFmtId="3" fontId="4" fillId="6" borderId="0" xfId="0" applyNumberFormat="1" applyFont="1" applyFill="1" applyBorder="1" applyAlignment="1">
      <alignment horizontal="right" vertical="center" wrapText="1"/>
    </xf>
    <xf numFmtId="0" fontId="4" fillId="0" borderId="14" xfId="0" applyFont="1" applyFill="1" applyBorder="1" applyAlignment="1">
      <alignment horizontal="center" vertical="center" wrapText="1"/>
    </xf>
    <xf numFmtId="0" fontId="4" fillId="0" borderId="7" xfId="0" applyFont="1" applyFill="1" applyBorder="1" applyAlignment="1">
      <alignment vertical="center" wrapText="1"/>
    </xf>
    <xf numFmtId="0" fontId="4" fillId="0" borderId="7" xfId="0" applyFont="1" applyFill="1" applyBorder="1" applyAlignment="1">
      <alignment horizontal="center" vertical="center" wrapText="1"/>
    </xf>
    <xf numFmtId="3" fontId="5" fillId="0" borderId="10" xfId="0" applyNumberFormat="1" applyFont="1" applyFill="1" applyBorder="1" applyAlignment="1">
      <alignment horizontal="right" vertical="center" wrapText="1"/>
    </xf>
    <xf numFmtId="3" fontId="5" fillId="0" borderId="0" xfId="0" applyNumberFormat="1" applyFont="1" applyFill="1" applyBorder="1" applyAlignment="1">
      <alignment horizontal="right" vertical="center" wrapText="1"/>
    </xf>
    <xf numFmtId="1" fontId="5" fillId="0" borderId="19" xfId="0" applyNumberFormat="1" applyFont="1" applyBorder="1" applyAlignment="1">
      <alignment horizontal="right" vertical="center" wrapText="1"/>
    </xf>
    <xf numFmtId="0" fontId="5" fillId="0" borderId="0" xfId="0" applyFont="1" applyAlignment="1">
      <alignment horizontal="right" vertical="center" wrapText="1"/>
    </xf>
    <xf numFmtId="3" fontId="5" fillId="0" borderId="10" xfId="0" quotePrefix="1" applyNumberFormat="1" applyFont="1" applyFill="1" applyBorder="1" applyAlignment="1">
      <alignment horizontal="right" vertical="center" wrapText="1"/>
    </xf>
    <xf numFmtId="3" fontId="5" fillId="0" borderId="0" xfId="0" quotePrefix="1" applyNumberFormat="1" applyFont="1" applyFill="1" applyBorder="1" applyAlignment="1">
      <alignment horizontal="right" vertical="center" wrapText="1"/>
    </xf>
    <xf numFmtId="0" fontId="5" fillId="0" borderId="19" xfId="0" applyFont="1" applyBorder="1" applyAlignment="1">
      <alignment horizontal="right" vertical="center" wrapText="1"/>
    </xf>
    <xf numFmtId="3" fontId="4" fillId="7" borderId="5" xfId="0" applyNumberFormat="1" applyFont="1" applyFill="1" applyBorder="1" applyAlignment="1">
      <alignment horizontal="right" vertical="center" wrapText="1"/>
    </xf>
    <xf numFmtId="3" fontId="5" fillId="0" borderId="4" xfId="0" applyNumberFormat="1" applyFont="1" applyFill="1" applyBorder="1" applyAlignment="1">
      <alignment horizontal="right" vertical="center" wrapText="1"/>
    </xf>
    <xf numFmtId="3" fontId="5" fillId="0" borderId="5" xfId="0" applyNumberFormat="1" applyFont="1" applyFill="1" applyBorder="1" applyAlignment="1">
      <alignment horizontal="right" vertical="center" wrapText="1"/>
    </xf>
    <xf numFmtId="0" fontId="5" fillId="0" borderId="6" xfId="0" applyFont="1" applyBorder="1" applyAlignment="1">
      <alignment horizontal="right" vertical="center" wrapText="1"/>
    </xf>
    <xf numFmtId="0" fontId="4" fillId="8" borderId="14" xfId="0" applyFont="1" applyFill="1" applyBorder="1" applyAlignment="1">
      <alignment horizontal="center" vertical="center" wrapText="1"/>
    </xf>
    <xf numFmtId="0" fontId="4" fillId="8" borderId="7" xfId="0" applyFont="1" applyFill="1" applyBorder="1" applyAlignment="1">
      <alignment vertical="center" wrapText="1"/>
    </xf>
    <xf numFmtId="0" fontId="4" fillId="8" borderId="7" xfId="0" applyFont="1" applyFill="1" applyBorder="1" applyAlignment="1">
      <alignment horizontal="center" vertical="center" wrapText="1"/>
    </xf>
    <xf numFmtId="4" fontId="4" fillId="8" borderId="7" xfId="2" applyNumberFormat="1" applyFont="1" applyFill="1" applyBorder="1" applyAlignment="1">
      <alignment horizontal="right" vertical="center" wrapText="1"/>
    </xf>
    <xf numFmtId="4" fontId="4" fillId="8" borderId="15" xfId="2" applyNumberFormat="1" applyFont="1" applyFill="1" applyBorder="1" applyAlignment="1">
      <alignment horizontal="right" vertical="center" wrapText="1"/>
    </xf>
    <xf numFmtId="4" fontId="4" fillId="8" borderId="0" xfId="2" applyNumberFormat="1" applyFont="1" applyFill="1" applyBorder="1" applyAlignment="1">
      <alignment horizontal="right" vertical="center" wrapText="1"/>
    </xf>
    <xf numFmtId="4" fontId="4" fillId="0" borderId="0" xfId="2" applyNumberFormat="1" applyFont="1" applyFill="1" applyBorder="1" applyAlignment="1">
      <alignment horizontal="right" vertical="center" wrapText="1"/>
    </xf>
    <xf numFmtId="1" fontId="4" fillId="0" borderId="0" xfId="0" applyNumberFormat="1" applyFont="1" applyAlignment="1">
      <alignment vertical="center" wrapText="1"/>
    </xf>
    <xf numFmtId="3" fontId="4" fillId="0" borderId="7" xfId="0" applyNumberFormat="1" applyFont="1" applyBorder="1" applyAlignment="1">
      <alignment horizontal="right" vertical="center" wrapText="1"/>
    </xf>
    <xf numFmtId="3" fontId="4" fillId="9" borderId="7" xfId="0" applyNumberFormat="1" applyFont="1" applyFill="1" applyBorder="1" applyAlignment="1">
      <alignment horizontal="right" vertical="center" wrapText="1"/>
    </xf>
    <xf numFmtId="3" fontId="18" fillId="9" borderId="7" xfId="0" applyNumberFormat="1" applyFont="1" applyFill="1" applyBorder="1" applyAlignment="1">
      <alignment horizontal="right" vertical="center" wrapText="1"/>
    </xf>
    <xf numFmtId="3" fontId="4" fillId="9" borderId="15" xfId="0" applyNumberFormat="1" applyFont="1" applyFill="1" applyBorder="1" applyAlignment="1">
      <alignment horizontal="right" vertical="center" wrapText="1"/>
    </xf>
    <xf numFmtId="3" fontId="4" fillId="9" borderId="0" xfId="0" applyNumberFormat="1" applyFont="1" applyFill="1" applyBorder="1" applyAlignment="1">
      <alignment horizontal="right" vertical="center" wrapText="1"/>
    </xf>
    <xf numFmtId="3" fontId="18" fillId="0" borderId="7" xfId="0" applyNumberFormat="1" applyFont="1" applyBorder="1" applyAlignment="1">
      <alignment horizontal="right" vertical="center" wrapText="1"/>
    </xf>
    <xf numFmtId="3" fontId="4" fillId="0" borderId="15" xfId="0" applyNumberFormat="1" applyFont="1" applyBorder="1" applyAlignment="1">
      <alignment horizontal="right" vertical="center" wrapText="1"/>
    </xf>
    <xf numFmtId="3" fontId="4" fillId="0" borderId="0" xfId="0" applyNumberFormat="1" applyFont="1" applyBorder="1" applyAlignment="1">
      <alignment horizontal="right" vertical="center" wrapText="1"/>
    </xf>
    <xf numFmtId="3" fontId="4" fillId="0" borderId="7" xfId="0" quotePrefix="1" applyNumberFormat="1" applyFont="1" applyBorder="1" applyAlignment="1">
      <alignment horizontal="center" vertical="center" wrapText="1"/>
    </xf>
    <xf numFmtId="3" fontId="18" fillId="0" borderId="7" xfId="0" quotePrefix="1" applyNumberFormat="1" applyFont="1" applyBorder="1" applyAlignment="1">
      <alignment horizontal="center" vertical="center" wrapText="1"/>
    </xf>
    <xf numFmtId="3" fontId="4" fillId="0" borderId="15" xfId="0" quotePrefix="1" applyNumberFormat="1" applyFont="1" applyBorder="1" applyAlignment="1">
      <alignment horizontal="center" vertical="center" wrapText="1"/>
    </xf>
    <xf numFmtId="166" fontId="4" fillId="6" borderId="7" xfId="0" applyNumberFormat="1" applyFont="1" applyFill="1" applyBorder="1" applyAlignment="1">
      <alignment horizontal="right" vertical="center" wrapText="1"/>
    </xf>
    <xf numFmtId="166" fontId="4" fillId="6" borderId="15" xfId="0" applyNumberFormat="1" applyFont="1" applyFill="1" applyBorder="1" applyAlignment="1">
      <alignment horizontal="right" vertical="center" wrapText="1"/>
    </xf>
    <xf numFmtId="166" fontId="4" fillId="6" borderId="0" xfId="0" applyNumberFormat="1" applyFont="1" applyFill="1" applyBorder="1" applyAlignment="1">
      <alignment horizontal="right" vertical="center" wrapText="1"/>
    </xf>
    <xf numFmtId="166" fontId="4" fillId="0" borderId="0" xfId="0" applyNumberFormat="1" applyFont="1" applyFill="1" applyBorder="1" applyAlignment="1">
      <alignment horizontal="right" vertical="center" wrapText="1"/>
    </xf>
    <xf numFmtId="166" fontId="4" fillId="0" borderId="7" xfId="0" applyNumberFormat="1" applyFont="1" applyBorder="1" applyAlignment="1">
      <alignment horizontal="right" vertical="center" wrapText="1"/>
    </xf>
    <xf numFmtId="166" fontId="4" fillId="0" borderId="15" xfId="0" applyNumberFormat="1" applyFont="1" applyBorder="1" applyAlignment="1">
      <alignment horizontal="right" vertical="center" wrapText="1"/>
    </xf>
    <xf numFmtId="166" fontId="4" fillId="0" borderId="0" xfId="0" applyNumberFormat="1" applyFont="1" applyBorder="1" applyAlignment="1">
      <alignment horizontal="right" vertical="center" wrapText="1"/>
    </xf>
    <xf numFmtId="166" fontId="4" fillId="0" borderId="7" xfId="0" quotePrefix="1" applyNumberFormat="1" applyFont="1" applyBorder="1" applyAlignment="1">
      <alignment horizontal="center" vertical="center" wrapText="1"/>
    </xf>
    <xf numFmtId="166" fontId="4" fillId="0" borderId="15" xfId="0" quotePrefix="1" applyNumberFormat="1" applyFont="1" applyBorder="1" applyAlignment="1">
      <alignment horizontal="center" vertical="center" wrapText="1"/>
    </xf>
    <xf numFmtId="166" fontId="4" fillId="0" borderId="0" xfId="0" quotePrefix="1" applyNumberFormat="1" applyFont="1" applyBorder="1" applyAlignment="1">
      <alignment horizontal="center" vertical="center" wrapText="1"/>
    </xf>
    <xf numFmtId="166" fontId="4" fillId="0" borderId="0" xfId="0" quotePrefix="1" applyNumberFormat="1" applyFont="1" applyFill="1" applyBorder="1" applyAlignment="1">
      <alignment horizontal="center" vertical="center" wrapText="1"/>
    </xf>
    <xf numFmtId="4" fontId="4" fillId="6" borderId="7" xfId="0" applyNumberFormat="1" applyFont="1" applyFill="1" applyBorder="1" applyAlignment="1">
      <alignment horizontal="right" vertical="center" wrapText="1"/>
    </xf>
    <xf numFmtId="4" fontId="18" fillId="6" borderId="7" xfId="0" applyNumberFormat="1" applyFont="1" applyFill="1" applyBorder="1" applyAlignment="1">
      <alignment horizontal="right" vertical="center" wrapText="1"/>
    </xf>
    <xf numFmtId="4" fontId="4" fillId="6" borderId="15" xfId="0" applyNumberFormat="1" applyFont="1" applyFill="1" applyBorder="1" applyAlignment="1">
      <alignment horizontal="right" vertical="center" wrapText="1"/>
    </xf>
    <xf numFmtId="4" fontId="4" fillId="6" borderId="0" xfId="0" applyNumberFormat="1" applyFont="1" applyFill="1" applyBorder="1" applyAlignment="1">
      <alignment horizontal="right" vertical="center" wrapText="1"/>
    </xf>
    <xf numFmtId="4" fontId="4" fillId="0" borderId="0" xfId="0" applyNumberFormat="1" applyFont="1" applyFill="1" applyBorder="1" applyAlignment="1">
      <alignment horizontal="right" vertical="center" wrapText="1"/>
    </xf>
    <xf numFmtId="166" fontId="4" fillId="0" borderId="0" xfId="0" applyNumberFormat="1" applyFont="1" applyAlignment="1">
      <alignment vertical="center" wrapText="1"/>
    </xf>
    <xf numFmtId="4" fontId="4" fillId="0" borderId="7" xfId="0" applyNumberFormat="1" applyFont="1" applyBorder="1" applyAlignment="1">
      <alignment horizontal="right" vertical="center" wrapText="1"/>
    </xf>
    <xf numFmtId="4" fontId="18" fillId="0" borderId="7" xfId="0" applyNumberFormat="1" applyFont="1" applyBorder="1" applyAlignment="1">
      <alignment horizontal="right" vertical="center" wrapText="1"/>
    </xf>
    <xf numFmtId="4" fontId="4" fillId="0" borderId="15" xfId="0" applyNumberFormat="1" applyFont="1" applyBorder="1" applyAlignment="1">
      <alignment horizontal="right" vertical="center" wrapText="1"/>
    </xf>
    <xf numFmtId="4" fontId="4" fillId="0" borderId="0" xfId="0" applyNumberFormat="1" applyFont="1" applyBorder="1" applyAlignment="1">
      <alignment horizontal="right" vertical="center" wrapText="1"/>
    </xf>
    <xf numFmtId="170" fontId="4" fillId="0" borderId="0" xfId="0" applyNumberFormat="1" applyFont="1" applyAlignment="1">
      <alignment vertical="center" wrapText="1"/>
    </xf>
    <xf numFmtId="4" fontId="4" fillId="0" borderId="7" xfId="0" applyNumberFormat="1" applyFont="1" applyBorder="1" applyAlignment="1">
      <alignment horizontal="center" vertical="center" wrapText="1"/>
    </xf>
    <xf numFmtId="4" fontId="18" fillId="0" borderId="7" xfId="0" applyNumberFormat="1" applyFont="1" applyBorder="1" applyAlignment="1">
      <alignment horizontal="center" vertical="center" wrapText="1"/>
    </xf>
    <xf numFmtId="4" fontId="4" fillId="0" borderId="15" xfId="0" applyNumberFormat="1" applyFont="1" applyBorder="1" applyAlignment="1">
      <alignment horizontal="center" vertical="center" wrapText="1"/>
    </xf>
    <xf numFmtId="4" fontId="4" fillId="0" borderId="0" xfId="0" applyNumberFormat="1" applyFont="1" applyBorder="1" applyAlignment="1">
      <alignment horizontal="center" vertical="center" wrapText="1"/>
    </xf>
    <xf numFmtId="4" fontId="4" fillId="0" borderId="0" xfId="0" applyNumberFormat="1" applyFont="1" applyFill="1" applyBorder="1" applyAlignment="1">
      <alignment horizontal="center" vertical="center" wrapText="1"/>
    </xf>
    <xf numFmtId="4" fontId="4" fillId="0" borderId="17" xfId="0" applyNumberFormat="1" applyFont="1" applyBorder="1" applyAlignment="1">
      <alignment horizontal="right" vertical="center" wrapText="1"/>
    </xf>
    <xf numFmtId="4" fontId="18" fillId="0" borderId="17" xfId="0" applyNumberFormat="1" applyFont="1" applyBorder="1" applyAlignment="1">
      <alignment horizontal="right" vertical="center" wrapText="1"/>
    </xf>
    <xf numFmtId="4" fontId="4" fillId="0" borderId="18" xfId="0" applyNumberFormat="1" applyFont="1" applyBorder="1" applyAlignment="1">
      <alignment horizontal="right" vertical="center" wrapText="1"/>
    </xf>
    <xf numFmtId="0" fontId="4" fillId="0" borderId="0" xfId="0" applyFont="1" applyFill="1" applyAlignment="1">
      <alignment vertical="center" wrapText="1"/>
    </xf>
    <xf numFmtId="0" fontId="4" fillId="0" borderId="0" xfId="0" applyFont="1" applyAlignment="1">
      <alignment horizontal="left" vertical="center" wrapText="1"/>
    </xf>
    <xf numFmtId="0" fontId="4" fillId="0" borderId="0" xfId="0" applyFont="1" applyFill="1" applyAlignment="1">
      <alignment horizontal="left" vertical="center" wrapText="1"/>
    </xf>
    <xf numFmtId="0" fontId="16" fillId="0" borderId="0" xfId="0" applyFont="1" applyFill="1" applyAlignment="1">
      <alignment horizontal="right"/>
    </xf>
    <xf numFmtId="1" fontId="4" fillId="0" borderId="0" xfId="0" applyNumberFormat="1" applyFont="1" applyFill="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0" xfId="0" applyFont="1" applyFill="1" applyAlignment="1">
      <alignment vertical="center" wrapText="1"/>
    </xf>
    <xf numFmtId="0" fontId="5" fillId="0" borderId="0" xfId="0" quotePrefix="1" applyFont="1" applyAlignment="1">
      <alignment horizontal="center" vertical="center" wrapText="1"/>
    </xf>
    <xf numFmtId="0" fontId="5" fillId="0" borderId="0" xfId="0" quotePrefix="1" applyFont="1" applyFill="1" applyAlignment="1">
      <alignment horizontal="center" vertical="center" wrapText="1"/>
    </xf>
    <xf numFmtId="0" fontId="5" fillId="0" borderId="0" xfId="0" applyFont="1" applyFill="1"/>
    <xf numFmtId="4" fontId="19" fillId="6" borderId="7" xfId="0" applyNumberFormat="1" applyFont="1" applyFill="1" applyBorder="1" applyAlignment="1">
      <alignment horizontal="right" vertical="center" wrapText="1"/>
    </xf>
    <xf numFmtId="49" fontId="4" fillId="5" borderId="7" xfId="0" applyNumberFormat="1" applyFont="1" applyFill="1" applyBorder="1" applyAlignment="1">
      <alignment vertical="center" wrapText="1"/>
    </xf>
    <xf numFmtId="0" fontId="4" fillId="2" borderId="14" xfId="0" applyFont="1" applyFill="1" applyBorder="1" applyAlignment="1">
      <alignment horizontal="center" vertical="center" wrapText="1"/>
    </xf>
    <xf numFmtId="0" fontId="4" fillId="2" borderId="7" xfId="0" applyFont="1" applyFill="1" applyBorder="1" applyAlignment="1">
      <alignment vertical="center" wrapText="1"/>
    </xf>
    <xf numFmtId="168" fontId="4" fillId="2" borderId="7" xfId="0" applyNumberFormat="1" applyFont="1" applyFill="1" applyBorder="1" applyAlignment="1">
      <alignment horizontal="center" vertical="center" wrapText="1"/>
    </xf>
    <xf numFmtId="168" fontId="4" fillId="2" borderId="7" xfId="0" applyNumberFormat="1" applyFont="1" applyFill="1" applyBorder="1" applyAlignment="1">
      <alignment vertical="center" wrapText="1"/>
    </xf>
    <xf numFmtId="0" fontId="4" fillId="2" borderId="0" xfId="0" applyFont="1" applyFill="1" applyAlignment="1">
      <alignment vertical="center" wrapText="1"/>
    </xf>
    <xf numFmtId="0" fontId="4" fillId="2" borderId="7" xfId="0" applyFont="1" applyFill="1" applyBorder="1" applyAlignment="1">
      <alignment horizontal="center" vertical="center" wrapText="1"/>
    </xf>
    <xf numFmtId="2" fontId="4" fillId="2" borderId="7" xfId="0" applyNumberFormat="1" applyFont="1" applyFill="1" applyBorder="1" applyAlignment="1">
      <alignment vertical="center" wrapText="1"/>
    </xf>
    <xf numFmtId="10" fontId="4" fillId="2" borderId="7" xfId="0" applyNumberFormat="1" applyFont="1" applyFill="1" applyBorder="1" applyAlignment="1">
      <alignment vertical="center" wrapText="1"/>
    </xf>
    <xf numFmtId="2" fontId="4" fillId="2" borderId="7" xfId="0" quotePrefix="1" applyNumberFormat="1" applyFont="1" applyFill="1" applyBorder="1" applyAlignment="1">
      <alignment horizontal="center" vertical="center" wrapText="1"/>
    </xf>
    <xf numFmtId="2" fontId="4" fillId="0" borderId="0" xfId="0" applyNumberFormat="1" applyFont="1"/>
    <xf numFmtId="0" fontId="17" fillId="6" borderId="14" xfId="0" applyFont="1" applyFill="1" applyBorder="1" applyAlignment="1">
      <alignment horizontal="center" vertical="center" wrapText="1"/>
    </xf>
    <xf numFmtId="0" fontId="17" fillId="6" borderId="7" xfId="0" applyFont="1" applyFill="1" applyBorder="1" applyAlignment="1">
      <alignment vertical="center" wrapText="1"/>
    </xf>
    <xf numFmtId="0" fontId="17" fillId="6" borderId="7" xfId="0" applyFont="1" applyFill="1" applyBorder="1" applyAlignment="1">
      <alignment horizontal="center" vertical="center" wrapText="1"/>
    </xf>
    <xf numFmtId="4" fontId="17" fillId="6" borderId="7" xfId="0" applyNumberFormat="1" applyFont="1" applyFill="1" applyBorder="1" applyAlignment="1">
      <alignment vertical="center" wrapText="1"/>
    </xf>
    <xf numFmtId="0" fontId="17" fillId="0" borderId="0" xfId="0" applyFont="1" applyAlignment="1">
      <alignment vertical="center" wrapText="1"/>
    </xf>
    <xf numFmtId="49" fontId="4" fillId="2" borderId="0" xfId="0" applyNumberFormat="1" applyFont="1" applyFill="1" applyBorder="1" applyAlignment="1">
      <alignment horizontal="left"/>
    </xf>
    <xf numFmtId="49" fontId="6" fillId="2" borderId="0" xfId="4" applyNumberFormat="1" applyFont="1" applyFill="1" applyProtection="1">
      <alignment vertical="top"/>
    </xf>
    <xf numFmtId="0" fontId="21" fillId="2" borderId="0" xfId="0" applyFont="1" applyFill="1"/>
    <xf numFmtId="49" fontId="6" fillId="2" borderId="0" xfId="4" applyFont="1" applyFill="1">
      <alignment vertical="top"/>
    </xf>
    <xf numFmtId="0" fontId="6" fillId="2" borderId="0" xfId="4" applyNumberFormat="1" applyFont="1" applyFill="1" applyBorder="1" applyProtection="1">
      <alignment vertical="top"/>
    </xf>
    <xf numFmtId="49" fontId="6" fillId="2" borderId="0" xfId="4" applyFont="1" applyFill="1" applyBorder="1">
      <alignment vertical="top"/>
    </xf>
    <xf numFmtId="49" fontId="22" fillId="2" borderId="0" xfId="4" applyFont="1" applyFill="1" applyAlignment="1" applyProtection="1">
      <alignment horizontal="centerContinuous"/>
    </xf>
    <xf numFmtId="49" fontId="23" fillId="2" borderId="0" xfId="1" applyNumberFormat="1" applyFont="1" applyFill="1" applyAlignment="1" applyProtection="1">
      <alignment horizontal="center" vertical="center"/>
    </xf>
    <xf numFmtId="49" fontId="6" fillId="2" borderId="0" xfId="4" applyFont="1" applyFill="1" applyAlignment="1" applyProtection="1">
      <alignment horizontal="centerContinuous"/>
    </xf>
    <xf numFmtId="0" fontId="6" fillId="2" borderId="0" xfId="4" applyNumberFormat="1" applyFont="1" applyFill="1" applyAlignment="1" applyProtection="1">
      <alignment vertical="center"/>
    </xf>
    <xf numFmtId="49" fontId="6" fillId="2" borderId="11" xfId="4" applyNumberFormat="1" applyFont="1" applyFill="1" applyBorder="1" applyAlignment="1" applyProtection="1">
      <alignment horizontal="center" vertical="top" wrapText="1"/>
    </xf>
    <xf numFmtId="49" fontId="6" fillId="2" borderId="12" xfId="4" applyFont="1" applyFill="1" applyBorder="1" applyAlignment="1" applyProtection="1">
      <alignment horizontal="center" vertical="top" wrapText="1"/>
    </xf>
    <xf numFmtId="0" fontId="6" fillId="2" borderId="12" xfId="4" applyNumberFormat="1" applyFont="1" applyFill="1" applyBorder="1" applyAlignment="1" applyProtection="1">
      <alignment horizontal="center" vertical="top" wrapText="1"/>
    </xf>
    <xf numFmtId="0" fontId="6" fillId="2" borderId="13" xfId="4" applyNumberFormat="1" applyFont="1" applyFill="1" applyBorder="1" applyAlignment="1" applyProtection="1">
      <alignment horizontal="center" vertical="top" wrapText="1"/>
    </xf>
    <xf numFmtId="49" fontId="6" fillId="2" borderId="7" xfId="4" applyFont="1" applyFill="1" applyBorder="1" applyAlignment="1" applyProtection="1">
      <alignment vertical="center"/>
    </xf>
    <xf numFmtId="0" fontId="6" fillId="2" borderId="7" xfId="4" applyNumberFormat="1" applyFont="1" applyFill="1" applyBorder="1" applyAlignment="1" applyProtection="1">
      <alignment horizontal="right" vertical="center"/>
    </xf>
    <xf numFmtId="0" fontId="6" fillId="2" borderId="15" xfId="4" applyNumberFormat="1" applyFont="1" applyFill="1" applyBorder="1" applyAlignment="1" applyProtection="1">
      <alignment horizontal="right" vertical="center"/>
    </xf>
    <xf numFmtId="49" fontId="6" fillId="2" borderId="14" xfId="4" applyNumberFormat="1" applyFont="1" applyFill="1" applyBorder="1" applyAlignment="1" applyProtection="1">
      <alignment horizontal="center" vertical="center"/>
    </xf>
    <xf numFmtId="49" fontId="22" fillId="2" borderId="7" xfId="4" applyNumberFormat="1" applyFont="1" applyFill="1" applyBorder="1" applyAlignment="1" applyProtection="1">
      <alignment horizontal="left" vertical="center" wrapText="1"/>
    </xf>
    <xf numFmtId="49" fontId="22" fillId="2" borderId="7" xfId="4" applyFont="1" applyFill="1" applyBorder="1" applyAlignment="1" applyProtection="1">
      <alignment horizontal="center" vertical="center"/>
    </xf>
    <xf numFmtId="10" fontId="22" fillId="2" borderId="7" xfId="4" applyNumberFormat="1" applyFont="1" applyFill="1" applyBorder="1" applyAlignment="1" applyProtection="1">
      <alignment horizontal="right" vertical="center"/>
      <protection locked="0"/>
    </xf>
    <xf numFmtId="10" fontId="22" fillId="2" borderId="15" xfId="4" applyNumberFormat="1" applyFont="1" applyFill="1" applyBorder="1" applyAlignment="1" applyProtection="1">
      <alignment horizontal="right" vertical="center"/>
      <protection locked="0"/>
    </xf>
    <xf numFmtId="173" fontId="22" fillId="2" borderId="7" xfId="3" applyNumberFormat="1" applyFont="1" applyFill="1" applyBorder="1" applyAlignment="1" applyProtection="1">
      <alignment horizontal="right" vertical="center"/>
    </xf>
    <xf numFmtId="173" fontId="22" fillId="2" borderId="15" xfId="3" applyNumberFormat="1" applyFont="1" applyFill="1" applyBorder="1" applyAlignment="1" applyProtection="1">
      <alignment horizontal="right" vertical="center"/>
    </xf>
    <xf numFmtId="49" fontId="6" fillId="2" borderId="7" xfId="4" applyNumberFormat="1" applyFont="1" applyFill="1" applyBorder="1" applyAlignment="1" applyProtection="1">
      <alignment horizontal="left" vertical="center" wrapText="1" indent="1"/>
    </xf>
    <xf numFmtId="49" fontId="6" fillId="2" borderId="7" xfId="4" applyFont="1" applyFill="1" applyBorder="1" applyAlignment="1" applyProtection="1">
      <alignment horizontal="center" vertical="center"/>
    </xf>
    <xf numFmtId="173" fontId="6" fillId="2" borderId="7" xfId="3" applyNumberFormat="1" applyFont="1" applyFill="1" applyBorder="1" applyAlignment="1" applyProtection="1">
      <alignment horizontal="right" vertical="center"/>
      <protection locked="0"/>
    </xf>
    <xf numFmtId="173" fontId="6" fillId="2" borderId="15" xfId="3" applyNumberFormat="1" applyFont="1" applyFill="1" applyBorder="1" applyAlignment="1" applyProtection="1">
      <alignment horizontal="right" vertical="center"/>
      <protection locked="0"/>
    </xf>
    <xf numFmtId="49" fontId="22" fillId="2" borderId="7" xfId="4" applyFont="1" applyFill="1" applyBorder="1" applyAlignment="1" applyProtection="1">
      <alignment horizontal="left" vertical="center" wrapText="1"/>
    </xf>
    <xf numFmtId="49" fontId="22" fillId="2" borderId="7" xfId="4" applyFont="1" applyFill="1" applyBorder="1" applyAlignment="1" applyProtection="1">
      <alignment horizontal="center" vertical="center" wrapText="1"/>
    </xf>
    <xf numFmtId="164" fontId="22" fillId="2" borderId="7" xfId="3" applyFont="1" applyFill="1" applyBorder="1" applyAlignment="1" applyProtection="1">
      <alignment horizontal="right" vertical="center"/>
    </xf>
    <xf numFmtId="164" fontId="22" fillId="2" borderId="15" xfId="3" applyFont="1" applyFill="1" applyBorder="1" applyAlignment="1" applyProtection="1">
      <alignment horizontal="right" vertical="center"/>
    </xf>
    <xf numFmtId="168" fontId="22" fillId="2" borderId="7" xfId="4" applyNumberFormat="1" applyFont="1" applyFill="1" applyBorder="1" applyAlignment="1" applyProtection="1">
      <alignment horizontal="center" vertical="center"/>
    </xf>
    <xf numFmtId="10" fontId="22" fillId="2" borderId="7" xfId="4" applyNumberFormat="1" applyFont="1" applyFill="1" applyBorder="1" applyAlignment="1" applyProtection="1">
      <alignment horizontal="right" vertical="center"/>
    </xf>
    <xf numFmtId="10" fontId="22" fillId="2" borderId="7" xfId="3" applyNumberFormat="1" applyFont="1" applyFill="1" applyBorder="1" applyAlignment="1" applyProtection="1">
      <alignment horizontal="right" vertical="center"/>
    </xf>
    <xf numFmtId="10" fontId="22" fillId="2" borderId="15" xfId="3" applyNumberFormat="1" applyFont="1" applyFill="1" applyBorder="1" applyAlignment="1" applyProtection="1">
      <alignment horizontal="right" vertical="center"/>
    </xf>
    <xf numFmtId="49" fontId="22" fillId="2" borderId="7" xfId="4" applyFont="1" applyFill="1" applyBorder="1" applyAlignment="1" applyProtection="1">
      <alignment horizontal="left" vertical="center"/>
    </xf>
    <xf numFmtId="49" fontId="6" fillId="2" borderId="7" xfId="4" applyFont="1" applyFill="1" applyBorder="1" applyAlignment="1" applyProtection="1">
      <alignment horizontal="center" vertical="center" wrapText="1"/>
    </xf>
    <xf numFmtId="43" fontId="22" fillId="2" borderId="7" xfId="3" applyNumberFormat="1" applyFont="1" applyFill="1" applyBorder="1" applyAlignment="1" applyProtection="1">
      <alignment horizontal="right" vertical="center"/>
    </xf>
    <xf numFmtId="43" fontId="22" fillId="2" borderId="15" xfId="3" applyNumberFormat="1" applyFont="1" applyFill="1" applyBorder="1" applyAlignment="1" applyProtection="1">
      <alignment horizontal="right" vertical="center"/>
    </xf>
    <xf numFmtId="0" fontId="25" fillId="2" borderId="0" xfId="0" applyFont="1" applyFill="1"/>
    <xf numFmtId="49" fontId="6" fillId="2" borderId="14" xfId="4" applyFont="1" applyFill="1" applyBorder="1" applyAlignment="1" applyProtection="1">
      <alignment vertical="center"/>
    </xf>
    <xf numFmtId="0" fontId="6" fillId="2" borderId="7" xfId="4" applyNumberFormat="1" applyFont="1" applyFill="1" applyBorder="1" applyAlignment="1" applyProtection="1">
      <alignment vertical="center"/>
    </xf>
    <xf numFmtId="0" fontId="6" fillId="2" borderId="15" xfId="4" applyNumberFormat="1" applyFont="1" applyFill="1" applyBorder="1" applyAlignment="1" applyProtection="1">
      <alignment vertical="center"/>
    </xf>
    <xf numFmtId="49" fontId="22" fillId="2" borderId="14" xfId="4" applyFont="1" applyFill="1" applyBorder="1" applyAlignment="1" applyProtection="1">
      <alignment vertical="center"/>
    </xf>
    <xf numFmtId="49" fontId="22" fillId="2" borderId="7" xfId="4" applyFont="1" applyFill="1" applyBorder="1" applyAlignment="1" applyProtection="1">
      <alignment vertical="center"/>
    </xf>
    <xf numFmtId="0" fontId="22" fillId="2" borderId="7" xfId="4" applyNumberFormat="1" applyFont="1" applyFill="1" applyBorder="1" applyAlignment="1" applyProtection="1">
      <alignment horizontal="right" vertical="center"/>
    </xf>
    <xf numFmtId="0" fontId="22" fillId="2" borderId="15" xfId="4" applyNumberFormat="1" applyFont="1" applyFill="1" applyBorder="1" applyAlignment="1" applyProtection="1">
      <alignment horizontal="right" vertical="center"/>
    </xf>
    <xf numFmtId="49" fontId="6" fillId="2" borderId="7" xfId="4" applyFont="1" applyFill="1" applyBorder="1" applyAlignment="1" applyProtection="1">
      <alignment vertical="center" wrapText="1"/>
    </xf>
    <xf numFmtId="169" fontId="6" fillId="2" borderId="7" xfId="5" applyNumberFormat="1" applyFont="1" applyFill="1" applyBorder="1" applyAlignment="1" applyProtection="1">
      <alignment horizontal="right" vertical="center"/>
    </xf>
    <xf numFmtId="169" fontId="6" fillId="2" borderId="15" xfId="5" applyNumberFormat="1" applyFont="1" applyFill="1" applyBorder="1" applyAlignment="1" applyProtection="1">
      <alignment horizontal="right" vertical="center"/>
    </xf>
    <xf numFmtId="49" fontId="6" fillId="2" borderId="7" xfId="4" applyFont="1" applyFill="1" applyBorder="1" applyAlignment="1" applyProtection="1">
      <alignment horizontal="left" vertical="center" wrapText="1"/>
    </xf>
    <xf numFmtId="169" fontId="6" fillId="2" borderId="7" xfId="5" applyNumberFormat="1" applyFont="1" applyFill="1" applyBorder="1" applyAlignment="1" applyProtection="1">
      <alignment horizontal="right" vertical="center"/>
      <protection locked="0"/>
    </xf>
    <xf numFmtId="169" fontId="6" fillId="2" borderId="15" xfId="5" applyNumberFormat="1" applyFont="1" applyFill="1" applyBorder="1" applyAlignment="1" applyProtection="1">
      <alignment horizontal="right" vertical="center"/>
      <protection locked="0"/>
    </xf>
    <xf numFmtId="3" fontId="21" fillId="2" borderId="0" xfId="0" applyNumberFormat="1" applyFont="1" applyFill="1"/>
    <xf numFmtId="169" fontId="21" fillId="2" borderId="0" xfId="0" applyNumberFormat="1" applyFont="1" applyFill="1"/>
    <xf numFmtId="49" fontId="6" fillId="2" borderId="7" xfId="4" applyFont="1" applyFill="1" applyBorder="1" applyAlignment="1" applyProtection="1">
      <alignment horizontal="left" vertical="center"/>
    </xf>
    <xf numFmtId="49" fontId="6" fillId="2" borderId="7" xfId="4" applyFont="1" applyFill="1" applyBorder="1" applyAlignment="1" applyProtection="1">
      <alignment horizontal="left" vertical="center" wrapText="1" indent="2"/>
    </xf>
    <xf numFmtId="3" fontId="6" fillId="2" borderId="7" xfId="4" applyNumberFormat="1" applyFont="1" applyFill="1" applyBorder="1" applyAlignment="1" applyProtection="1">
      <alignment horizontal="left" vertical="center" wrapText="1" indent="2"/>
    </xf>
    <xf numFmtId="3" fontId="6" fillId="2" borderId="7" xfId="4" applyNumberFormat="1" applyFont="1" applyFill="1" applyBorder="1" applyAlignment="1" applyProtection="1">
      <alignment horizontal="left" vertical="center" wrapText="1" indent="5"/>
    </xf>
    <xf numFmtId="49" fontId="6" fillId="2" borderId="7" xfId="4" applyFont="1" applyFill="1" applyBorder="1" applyAlignment="1" applyProtection="1">
      <alignment horizontal="left" vertical="center" wrapText="1" indent="3"/>
    </xf>
    <xf numFmtId="0" fontId="26" fillId="2" borderId="0" xfId="0" applyFont="1" applyFill="1" applyAlignment="1">
      <alignment horizontal="left"/>
    </xf>
    <xf numFmtId="49" fontId="22" fillId="2" borderId="14" xfId="4" applyNumberFormat="1" applyFont="1" applyFill="1" applyBorder="1" applyAlignment="1" applyProtection="1">
      <alignment horizontal="center" vertical="center"/>
    </xf>
    <xf numFmtId="49" fontId="22" fillId="2" borderId="7" xfId="4" applyFont="1" applyFill="1" applyBorder="1" applyAlignment="1" applyProtection="1">
      <alignment vertical="center" wrapText="1"/>
    </xf>
    <xf numFmtId="169" fontId="22" fillId="2" borderId="7" xfId="5" applyNumberFormat="1" applyFont="1" applyFill="1" applyBorder="1" applyAlignment="1" applyProtection="1">
      <alignment horizontal="right" vertical="center"/>
    </xf>
    <xf numFmtId="169" fontId="22" fillId="2" borderId="15" xfId="5" applyNumberFormat="1" applyFont="1" applyFill="1" applyBorder="1" applyAlignment="1" applyProtection="1">
      <alignment horizontal="right" vertical="center"/>
    </xf>
    <xf numFmtId="49" fontId="6" fillId="2" borderId="14" xfId="4" applyFont="1" applyFill="1" applyBorder="1" applyAlignment="1" applyProtection="1">
      <alignment horizontal="center" vertical="center"/>
    </xf>
    <xf numFmtId="4" fontId="6" fillId="2" borderId="7" xfId="4" applyNumberFormat="1" applyFont="1" applyFill="1" applyBorder="1" applyAlignment="1" applyProtection="1">
      <alignment vertical="center"/>
    </xf>
    <xf numFmtId="171" fontId="6" fillId="2" borderId="7" xfId="4" applyNumberFormat="1" applyFont="1" applyFill="1" applyBorder="1" applyAlignment="1" applyProtection="1">
      <alignment vertical="center"/>
    </xf>
    <xf numFmtId="171" fontId="6" fillId="2" borderId="15" xfId="4" applyNumberFormat="1" applyFont="1" applyFill="1" applyBorder="1" applyAlignment="1" applyProtection="1">
      <alignment vertical="center"/>
    </xf>
    <xf numFmtId="3" fontId="6" fillId="2" borderId="7" xfId="4" applyNumberFormat="1" applyFont="1" applyFill="1" applyBorder="1" applyAlignment="1" applyProtection="1">
      <alignment vertical="center"/>
    </xf>
    <xf numFmtId="3" fontId="6" fillId="2" borderId="15" xfId="4" applyNumberFormat="1" applyFont="1" applyFill="1" applyBorder="1" applyAlignment="1" applyProtection="1">
      <alignment vertical="center"/>
    </xf>
    <xf numFmtId="49" fontId="22" fillId="2" borderId="14" xfId="4" applyFont="1" applyFill="1" applyBorder="1" applyAlignment="1" applyProtection="1">
      <alignment horizontal="left" vertical="center"/>
    </xf>
    <xf numFmtId="4" fontId="22" fillId="2" borderId="7" xfId="4" applyNumberFormat="1" applyFont="1" applyFill="1" applyBorder="1" applyAlignment="1" applyProtection="1">
      <alignment horizontal="right" vertical="center"/>
    </xf>
    <xf numFmtId="3" fontId="22" fillId="2" borderId="7" xfId="4" applyNumberFormat="1" applyFont="1" applyFill="1" applyBorder="1" applyAlignment="1" applyProtection="1">
      <alignment horizontal="right" vertical="center"/>
    </xf>
    <xf numFmtId="167" fontId="22" fillId="2" borderId="7" xfId="4" applyNumberFormat="1" applyFont="1" applyFill="1" applyBorder="1" applyAlignment="1" applyProtection="1">
      <alignment horizontal="right" vertical="center"/>
    </xf>
    <xf numFmtId="3" fontId="22" fillId="2" borderId="15" xfId="4" applyNumberFormat="1" applyFont="1" applyFill="1" applyBorder="1" applyAlignment="1" applyProtection="1">
      <alignment horizontal="right" vertical="center"/>
    </xf>
    <xf numFmtId="49" fontId="6" fillId="2" borderId="14" xfId="4" applyNumberFormat="1" applyFont="1" applyFill="1" applyBorder="1" applyAlignment="1" applyProtection="1">
      <alignment horizontal="center" vertical="center" wrapText="1"/>
    </xf>
    <xf numFmtId="169" fontId="22" fillId="2" borderId="7" xfId="5" applyNumberFormat="1" applyFont="1" applyFill="1" applyBorder="1" applyAlignment="1" applyProtection="1">
      <alignment horizontal="right" vertical="center"/>
      <protection locked="0"/>
    </xf>
    <xf numFmtId="169" fontId="22" fillId="2" borderId="15" xfId="5" applyNumberFormat="1" applyFont="1" applyFill="1" applyBorder="1" applyAlignment="1" applyProtection="1">
      <alignment horizontal="right" vertical="center"/>
      <protection locked="0"/>
    </xf>
    <xf numFmtId="0" fontId="26" fillId="2" borderId="0" xfId="0" applyFont="1" applyFill="1"/>
    <xf numFmtId="49" fontId="27" fillId="2" borderId="14" xfId="4" applyNumberFormat="1" applyFont="1" applyFill="1" applyBorder="1" applyAlignment="1" applyProtection="1">
      <alignment horizontal="center" vertical="center" wrapText="1"/>
    </xf>
    <xf numFmtId="174" fontId="10" fillId="2" borderId="7" xfId="4" applyNumberFormat="1" applyFont="1" applyFill="1" applyBorder="1" applyAlignment="1" applyProtection="1">
      <alignment horizontal="left" vertical="center" wrapText="1" indent="2"/>
    </xf>
    <xf numFmtId="49" fontId="10" fillId="2" borderId="7" xfId="4" applyFont="1" applyFill="1" applyBorder="1" applyAlignment="1" applyProtection="1">
      <alignment horizontal="center" vertical="center" wrapText="1"/>
    </xf>
    <xf numFmtId="169" fontId="10" fillId="2" borderId="7" xfId="5" applyNumberFormat="1" applyFont="1" applyFill="1" applyBorder="1" applyAlignment="1" applyProtection="1">
      <alignment horizontal="right" vertical="center"/>
      <protection locked="0"/>
    </xf>
    <xf numFmtId="169" fontId="10" fillId="2" borderId="15" xfId="5" applyNumberFormat="1" applyFont="1" applyFill="1" applyBorder="1" applyAlignment="1" applyProtection="1">
      <alignment horizontal="right" vertical="center"/>
      <protection locked="0"/>
    </xf>
    <xf numFmtId="174" fontId="10" fillId="2" borderId="7" xfId="4" applyNumberFormat="1" applyFont="1" applyFill="1" applyBorder="1" applyAlignment="1" applyProtection="1">
      <alignment horizontal="left" vertical="center" wrapText="1" indent="4"/>
    </xf>
    <xf numFmtId="1" fontId="10" fillId="2" borderId="7" xfId="0" applyNumberFormat="1" applyFont="1" applyFill="1" applyBorder="1" applyAlignment="1">
      <alignment horizontal="right" indent="2"/>
    </xf>
    <xf numFmtId="1" fontId="10" fillId="2" borderId="7" xfId="0" applyNumberFormat="1" applyFont="1" applyFill="1" applyBorder="1" applyAlignment="1">
      <alignment horizontal="right" vertical="center" indent="2"/>
    </xf>
    <xf numFmtId="49" fontId="10" fillId="2" borderId="14" xfId="4" applyNumberFormat="1" applyFont="1" applyFill="1" applyBorder="1" applyAlignment="1" applyProtection="1">
      <alignment horizontal="center" vertical="center" wrapText="1"/>
    </xf>
    <xf numFmtId="174" fontId="10" fillId="2" borderId="7" xfId="4" applyNumberFormat="1" applyFont="1" applyFill="1" applyBorder="1" applyAlignment="1" applyProtection="1">
      <alignment horizontal="left" vertical="center" wrapText="1" indent="3"/>
    </xf>
    <xf numFmtId="0" fontId="26" fillId="2" borderId="0" xfId="0" applyFont="1" applyFill="1" applyBorder="1"/>
    <xf numFmtId="174" fontId="27" fillId="2" borderId="7" xfId="4" applyNumberFormat="1" applyFont="1" applyFill="1" applyBorder="1" applyAlignment="1" applyProtection="1">
      <alignment vertical="center" wrapText="1"/>
    </xf>
    <xf numFmtId="49" fontId="27" fillId="2" borderId="7" xfId="4" applyFont="1" applyFill="1" applyBorder="1" applyAlignment="1" applyProtection="1">
      <alignment horizontal="center" vertical="center" wrapText="1"/>
    </xf>
    <xf numFmtId="169" fontId="27" fillId="2" borderId="7" xfId="5" applyNumberFormat="1" applyFont="1" applyFill="1" applyBorder="1" applyAlignment="1" applyProtection="1">
      <alignment horizontal="right" vertical="center"/>
      <protection locked="0"/>
    </xf>
    <xf numFmtId="169" fontId="27" fillId="2" borderId="15" xfId="5" applyNumberFormat="1" applyFont="1" applyFill="1" applyBorder="1" applyAlignment="1" applyProtection="1">
      <alignment horizontal="right" vertical="center"/>
      <protection locked="0"/>
    </xf>
    <xf numFmtId="0" fontId="10" fillId="2" borderId="0" xfId="4" applyNumberFormat="1" applyFont="1" applyFill="1" applyBorder="1" applyAlignment="1" applyProtection="1">
      <alignment horizontal="right" vertical="center"/>
    </xf>
    <xf numFmtId="0" fontId="10" fillId="2" borderId="14" xfId="4" applyNumberFormat="1" applyFont="1" applyFill="1" applyBorder="1" applyAlignment="1" applyProtection="1">
      <alignment horizontal="right" vertical="center"/>
    </xf>
    <xf numFmtId="49" fontId="10" fillId="2" borderId="14" xfId="4" applyNumberFormat="1" applyFont="1" applyFill="1" applyBorder="1" applyAlignment="1" applyProtection="1">
      <alignment horizontal="center" vertical="center"/>
    </xf>
    <xf numFmtId="0" fontId="10" fillId="2" borderId="7" xfId="6" applyFont="1" applyFill="1" applyBorder="1" applyAlignment="1">
      <alignment horizontal="left" vertical="center" wrapText="1" indent="5"/>
    </xf>
    <xf numFmtId="49" fontId="10" fillId="2" borderId="14" xfId="4" applyFont="1" applyFill="1" applyBorder="1" applyAlignment="1" applyProtection="1">
      <alignment horizontal="center" vertical="center"/>
    </xf>
    <xf numFmtId="49" fontId="10" fillId="2" borderId="7" xfId="4" applyFont="1" applyFill="1" applyBorder="1" applyAlignment="1" applyProtection="1">
      <alignment horizontal="left" vertical="center" wrapText="1" indent="4"/>
    </xf>
    <xf numFmtId="0" fontId="6" fillId="2" borderId="0" xfId="0" applyFont="1" applyFill="1" applyBorder="1" applyAlignment="1">
      <alignment wrapText="1"/>
    </xf>
    <xf numFmtId="49" fontId="28" fillId="2" borderId="14" xfId="4" applyNumberFormat="1" applyFont="1" applyFill="1" applyBorder="1" applyAlignment="1" applyProtection="1">
      <alignment horizontal="center" vertical="center"/>
    </xf>
    <xf numFmtId="49" fontId="29" fillId="2" borderId="7" xfId="4" applyFont="1" applyFill="1" applyBorder="1" applyAlignment="1" applyProtection="1">
      <alignment vertical="center" wrapText="1"/>
    </xf>
    <xf numFmtId="49" fontId="29" fillId="2" borderId="7" xfId="4" applyFont="1" applyFill="1" applyBorder="1" applyAlignment="1" applyProtection="1">
      <alignment horizontal="center" vertical="center" wrapText="1"/>
    </xf>
    <xf numFmtId="169" fontId="29" fillId="2" borderId="7" xfId="3" applyNumberFormat="1" applyFont="1" applyFill="1" applyBorder="1" applyAlignment="1" applyProtection="1">
      <alignment vertical="center"/>
    </xf>
    <xf numFmtId="0" fontId="30" fillId="2" borderId="0" xfId="0" applyFont="1" applyFill="1"/>
    <xf numFmtId="175" fontId="22" fillId="2" borderId="15" xfId="4" applyNumberFormat="1" applyFont="1" applyFill="1" applyBorder="1" applyAlignment="1" applyProtection="1">
      <alignment horizontal="right" vertical="center"/>
    </xf>
    <xf numFmtId="175" fontId="22" fillId="2" borderId="2" xfId="4" applyNumberFormat="1" applyFont="1" applyFill="1" applyBorder="1" applyAlignment="1" applyProtection="1">
      <alignment horizontal="right" vertical="center"/>
    </xf>
    <xf numFmtId="175" fontId="22" fillId="2" borderId="7" xfId="4" applyNumberFormat="1" applyFont="1" applyFill="1" applyBorder="1" applyAlignment="1" applyProtection="1">
      <alignment horizontal="right" vertical="center"/>
    </xf>
    <xf numFmtId="0" fontId="6" fillId="2" borderId="14" xfId="4" applyNumberFormat="1" applyFont="1" applyFill="1" applyBorder="1" applyAlignment="1" applyProtection="1">
      <alignment vertical="center"/>
    </xf>
    <xf numFmtId="0" fontId="6" fillId="2" borderId="2" xfId="4" applyNumberFormat="1" applyFont="1" applyFill="1" applyBorder="1" applyAlignment="1" applyProtection="1">
      <alignment vertical="center"/>
    </xf>
    <xf numFmtId="0" fontId="22" fillId="2" borderId="2" xfId="4" applyNumberFormat="1" applyFont="1" applyFill="1" applyBorder="1" applyAlignment="1" applyProtection="1">
      <alignment horizontal="right" vertical="center"/>
    </xf>
    <xf numFmtId="175" fontId="6" fillId="2" borderId="15" xfId="4" applyNumberFormat="1" applyFont="1" applyFill="1" applyBorder="1" applyAlignment="1" applyProtection="1">
      <alignment horizontal="right" vertical="center"/>
    </xf>
    <xf numFmtId="175" fontId="6" fillId="2" borderId="2" xfId="4" applyNumberFormat="1" applyFont="1" applyFill="1" applyBorder="1" applyAlignment="1" applyProtection="1">
      <alignment horizontal="right" vertical="center"/>
    </xf>
    <xf numFmtId="175" fontId="6" fillId="2" borderId="7" xfId="4" applyNumberFormat="1" applyFont="1" applyFill="1" applyBorder="1" applyAlignment="1" applyProtection="1">
      <alignment horizontal="right" vertical="center"/>
    </xf>
    <xf numFmtId="10" fontId="22" fillId="2" borderId="15" xfId="4" applyNumberFormat="1" applyFont="1" applyFill="1" applyBorder="1" applyAlignment="1" applyProtection="1">
      <alignment horizontal="right" vertical="center"/>
    </xf>
    <xf numFmtId="10" fontId="22" fillId="2" borderId="2" xfId="4" applyNumberFormat="1" applyFont="1" applyFill="1" applyBorder="1" applyAlignment="1" applyProtection="1">
      <alignment horizontal="right" vertical="center"/>
    </xf>
    <xf numFmtId="10" fontId="6" fillId="2" borderId="15" xfId="4" applyNumberFormat="1" applyFont="1" applyFill="1" applyBorder="1" applyAlignment="1" applyProtection="1">
      <alignment horizontal="right" vertical="center"/>
    </xf>
    <xf numFmtId="10" fontId="6" fillId="2" borderId="2" xfId="4" applyNumberFormat="1" applyFont="1" applyFill="1" applyBorder="1" applyAlignment="1" applyProtection="1">
      <alignment horizontal="right" vertical="center"/>
    </xf>
    <xf numFmtId="10" fontId="6" fillId="2" borderId="7" xfId="4" applyNumberFormat="1" applyFont="1" applyFill="1" applyBorder="1" applyAlignment="1" applyProtection="1">
      <alignment horizontal="right" vertical="center"/>
    </xf>
    <xf numFmtId="49" fontId="6" fillId="2" borderId="16" xfId="4" applyFont="1" applyFill="1" applyBorder="1" applyAlignment="1" applyProtection="1">
      <alignment horizontal="center" vertical="center"/>
    </xf>
    <xf numFmtId="49" fontId="6" fillId="2" borderId="17" xfId="4" applyFont="1" applyFill="1" applyBorder="1" applyAlignment="1" applyProtection="1">
      <alignment vertical="center" wrapText="1"/>
    </xf>
    <xf numFmtId="49" fontId="6" fillId="2" borderId="17" xfId="4" applyFont="1" applyFill="1" applyBorder="1" applyAlignment="1" applyProtection="1">
      <alignment horizontal="center" vertical="center" wrapText="1"/>
    </xf>
    <xf numFmtId="164" fontId="6" fillId="2" borderId="17" xfId="3" applyFont="1" applyFill="1" applyBorder="1" applyAlignment="1" applyProtection="1">
      <alignment vertical="center"/>
    </xf>
    <xf numFmtId="171" fontId="6" fillId="2" borderId="17" xfId="4" applyNumberFormat="1" applyFont="1" applyFill="1" applyBorder="1" applyAlignment="1" applyProtection="1">
      <alignment vertical="center"/>
    </xf>
    <xf numFmtId="171" fontId="6" fillId="2" borderId="18" xfId="4" applyNumberFormat="1" applyFont="1" applyFill="1" applyBorder="1" applyAlignment="1" applyProtection="1">
      <alignment vertical="center"/>
    </xf>
    <xf numFmtId="171" fontId="22" fillId="2" borderId="12" xfId="4" applyNumberFormat="1" applyFont="1" applyFill="1" applyBorder="1" applyAlignment="1" applyProtection="1">
      <alignment horizontal="right" vertical="center"/>
    </xf>
    <xf numFmtId="171" fontId="22" fillId="2" borderId="13" xfId="4" applyNumberFormat="1" applyFont="1" applyFill="1" applyBorder="1" applyAlignment="1" applyProtection="1">
      <alignment horizontal="right" vertical="center"/>
    </xf>
    <xf numFmtId="176" fontId="6" fillId="2" borderId="7" xfId="5" applyNumberFormat="1" applyFont="1" applyFill="1" applyBorder="1" applyAlignment="1" applyProtection="1">
      <alignment horizontal="right" vertical="center"/>
      <protection locked="0"/>
    </xf>
    <xf numFmtId="176" fontId="6" fillId="2" borderId="15" xfId="5" applyNumberFormat="1" applyFont="1" applyFill="1" applyBorder="1" applyAlignment="1" applyProtection="1">
      <alignment horizontal="right" vertical="center"/>
      <protection locked="0"/>
    </xf>
    <xf numFmtId="10" fontId="6" fillId="2" borderId="7" xfId="4" applyNumberFormat="1" applyFont="1" applyFill="1" applyBorder="1" applyAlignment="1" applyProtection="1">
      <alignment horizontal="right" vertical="center"/>
      <protection locked="0"/>
    </xf>
    <xf numFmtId="10" fontId="6" fillId="2" borderId="15" xfId="4" applyNumberFormat="1" applyFont="1" applyFill="1" applyBorder="1" applyAlignment="1" applyProtection="1">
      <alignment horizontal="right" vertical="center"/>
      <protection locked="0"/>
    </xf>
    <xf numFmtId="176" fontId="6" fillId="2" borderId="7" xfId="5" applyNumberFormat="1" applyFont="1" applyFill="1" applyBorder="1" applyAlignment="1" applyProtection="1">
      <alignment horizontal="right" vertical="center"/>
    </xf>
    <xf numFmtId="43" fontId="6" fillId="2" borderId="7" xfId="5" applyFont="1" applyFill="1" applyBorder="1" applyAlignment="1" applyProtection="1">
      <alignment horizontal="right" vertical="center"/>
    </xf>
    <xf numFmtId="43" fontId="6" fillId="2" borderId="15" xfId="5" applyFont="1" applyFill="1" applyBorder="1" applyAlignment="1" applyProtection="1">
      <alignment horizontal="right" vertical="center"/>
    </xf>
    <xf numFmtId="43" fontId="6" fillId="2" borderId="7" xfId="5" applyFont="1" applyFill="1" applyBorder="1" applyAlignment="1" applyProtection="1">
      <alignment horizontal="right" vertical="center"/>
      <protection locked="0"/>
    </xf>
    <xf numFmtId="43" fontId="6" fillId="2" borderId="15" xfId="5" applyFont="1" applyFill="1" applyBorder="1" applyAlignment="1" applyProtection="1">
      <alignment horizontal="right" vertical="center"/>
      <protection locked="0"/>
    </xf>
    <xf numFmtId="171" fontId="6" fillId="2" borderId="7" xfId="4" applyNumberFormat="1" applyFont="1" applyFill="1" applyBorder="1" applyAlignment="1" applyProtection="1">
      <alignment horizontal="right" vertical="center"/>
      <protection locked="0"/>
    </xf>
    <xf numFmtId="171" fontId="6" fillId="2" borderId="15" xfId="4" applyNumberFormat="1" applyFont="1" applyFill="1" applyBorder="1" applyAlignment="1" applyProtection="1">
      <alignment horizontal="right" vertical="center"/>
      <protection locked="0"/>
    </xf>
    <xf numFmtId="10" fontId="6" fillId="2" borderId="7" xfId="7" quotePrefix="1" applyNumberFormat="1" applyFont="1" applyFill="1" applyBorder="1" applyAlignment="1" applyProtection="1">
      <alignment vertical="center"/>
    </xf>
    <xf numFmtId="10" fontId="6" fillId="2" borderId="15" xfId="7" quotePrefix="1" applyNumberFormat="1" applyFont="1" applyFill="1" applyBorder="1" applyAlignment="1" applyProtection="1">
      <alignment vertical="center"/>
    </xf>
    <xf numFmtId="0" fontId="6" fillId="2" borderId="14" xfId="4" applyNumberFormat="1" applyFont="1" applyFill="1" applyBorder="1" applyAlignment="1" applyProtection="1">
      <alignment horizontal="center" vertical="center"/>
    </xf>
    <xf numFmtId="49" fontId="13" fillId="2" borderId="7" xfId="4" applyFont="1" applyFill="1" applyBorder="1" applyAlignment="1" applyProtection="1">
      <alignment vertical="center"/>
    </xf>
    <xf numFmtId="49" fontId="13" fillId="2" borderId="7" xfId="4" applyFont="1" applyFill="1" applyBorder="1" applyAlignment="1" applyProtection="1">
      <alignment horizontal="center" vertical="center"/>
    </xf>
    <xf numFmtId="169" fontId="13" fillId="2" borderId="7" xfId="5" applyNumberFormat="1" applyFont="1" applyFill="1" applyBorder="1" applyAlignment="1" applyProtection="1">
      <alignment horizontal="right" vertical="center"/>
    </xf>
    <xf numFmtId="169" fontId="13" fillId="2" borderId="15" xfId="5" applyNumberFormat="1" applyFont="1" applyFill="1" applyBorder="1" applyAlignment="1" applyProtection="1">
      <alignment horizontal="right" vertical="center"/>
    </xf>
    <xf numFmtId="176" fontId="22" fillId="2" borderId="7" xfId="5" applyNumberFormat="1" applyFont="1" applyFill="1" applyBorder="1" applyAlignment="1" applyProtection="1">
      <alignment horizontal="right" vertical="center"/>
    </xf>
    <xf numFmtId="176" fontId="22" fillId="2" borderId="15" xfId="5" applyNumberFormat="1" applyFont="1" applyFill="1" applyBorder="1" applyAlignment="1" applyProtection="1">
      <alignment horizontal="right" vertical="center"/>
    </xf>
    <xf numFmtId="43" fontId="22" fillId="2" borderId="7" xfId="5" applyNumberFormat="1" applyFont="1" applyFill="1" applyBorder="1" applyAlignment="1" applyProtection="1">
      <alignment horizontal="right" vertical="center"/>
    </xf>
    <xf numFmtId="43" fontId="22" fillId="2" borderId="15" xfId="5" applyNumberFormat="1" applyFont="1" applyFill="1" applyBorder="1" applyAlignment="1" applyProtection="1">
      <alignment horizontal="right" vertical="center"/>
    </xf>
    <xf numFmtId="0" fontId="6" fillId="2" borderId="16" xfId="4" applyNumberFormat="1" applyFont="1" applyFill="1" applyBorder="1" applyAlignment="1" applyProtection="1">
      <alignment horizontal="center" vertical="center"/>
    </xf>
    <xf numFmtId="49" fontId="6" fillId="2" borderId="17" xfId="4" applyFont="1" applyFill="1" applyBorder="1" applyAlignment="1" applyProtection="1">
      <alignment vertical="center"/>
    </xf>
    <xf numFmtId="49" fontId="6" fillId="2" borderId="17" xfId="4" applyFont="1" applyFill="1" applyBorder="1" applyAlignment="1" applyProtection="1">
      <alignment horizontal="center" vertical="center"/>
    </xf>
    <xf numFmtId="171" fontId="6" fillId="2" borderId="17" xfId="4" applyNumberFormat="1" applyFont="1" applyFill="1" applyBorder="1" applyAlignment="1" applyProtection="1">
      <alignment horizontal="right" vertical="center"/>
      <protection locked="0"/>
    </xf>
    <xf numFmtId="171" fontId="6" fillId="2" borderId="18" xfId="4" applyNumberFormat="1" applyFont="1" applyFill="1" applyBorder="1" applyAlignment="1" applyProtection="1">
      <alignment horizontal="right" vertical="center"/>
      <protection locked="0"/>
    </xf>
    <xf numFmtId="0" fontId="6" fillId="2" borderId="23" xfId="4" applyNumberFormat="1" applyFont="1" applyFill="1" applyBorder="1" applyAlignment="1" applyProtection="1">
      <alignment horizontal="center" vertical="center"/>
    </xf>
    <xf numFmtId="49" fontId="22" fillId="2" borderId="0" xfId="4" applyFont="1" applyFill="1" applyBorder="1" applyAlignment="1" applyProtection="1">
      <alignment vertical="center"/>
    </xf>
    <xf numFmtId="49" fontId="22" fillId="2" borderId="0" xfId="4" applyFont="1" applyFill="1" applyBorder="1" applyAlignment="1" applyProtection="1">
      <alignment horizontal="center" vertical="center"/>
    </xf>
    <xf numFmtId="49" fontId="22" fillId="2" borderId="24" xfId="4" applyFont="1" applyFill="1" applyBorder="1" applyAlignment="1" applyProtection="1">
      <alignment horizontal="center" vertical="center"/>
    </xf>
    <xf numFmtId="49" fontId="22" fillId="2" borderId="25" xfId="4" applyFont="1" applyFill="1" applyBorder="1" applyAlignment="1" applyProtection="1">
      <alignment horizontal="center" vertical="center"/>
    </xf>
    <xf numFmtId="0" fontId="6" fillId="2" borderId="11" xfId="4" applyNumberFormat="1" applyFont="1" applyFill="1" applyBorder="1" applyAlignment="1" applyProtection="1">
      <alignment vertical="center"/>
    </xf>
    <xf numFmtId="0" fontId="6" fillId="2" borderId="12" xfId="4" applyNumberFormat="1" applyFont="1" applyFill="1" applyBorder="1" applyAlignment="1" applyProtection="1">
      <alignment vertical="center"/>
    </xf>
    <xf numFmtId="169" fontId="6" fillId="2" borderId="12" xfId="5" applyNumberFormat="1" applyFont="1" applyFill="1" applyBorder="1" applyAlignment="1" applyProtection="1">
      <alignment vertical="center"/>
    </xf>
    <xf numFmtId="169" fontId="10" fillId="2" borderId="12" xfId="5" applyNumberFormat="1" applyFont="1" applyFill="1" applyBorder="1" applyAlignment="1" applyProtection="1">
      <alignment horizontal="right" vertical="center"/>
      <protection locked="0"/>
    </xf>
    <xf numFmtId="169" fontId="10" fillId="2" borderId="13" xfId="5" applyNumberFormat="1" applyFont="1" applyFill="1" applyBorder="1" applyAlignment="1" applyProtection="1">
      <alignment horizontal="right" vertical="center"/>
      <protection locked="0"/>
    </xf>
    <xf numFmtId="49" fontId="22" fillId="2" borderId="17" xfId="4" applyFont="1" applyFill="1" applyBorder="1" applyAlignment="1" applyProtection="1">
      <alignment vertical="center"/>
    </xf>
    <xf numFmtId="49" fontId="22" fillId="2" borderId="17" xfId="4" applyFont="1" applyFill="1" applyBorder="1" applyAlignment="1" applyProtection="1">
      <alignment horizontal="center" vertical="center"/>
    </xf>
    <xf numFmtId="171" fontId="22" fillId="2" borderId="17" xfId="4" applyNumberFormat="1" applyFont="1" applyFill="1" applyBorder="1" applyAlignment="1" applyProtection="1">
      <alignment horizontal="right" vertical="center"/>
      <protection locked="0"/>
    </xf>
    <xf numFmtId="0" fontId="6" fillId="2" borderId="0" xfId="0" applyFont="1" applyFill="1"/>
    <xf numFmtId="49" fontId="6" fillId="2" borderId="0" xfId="4" applyFont="1" applyFill="1" applyAlignment="1">
      <alignment horizontal="right" vertical="top"/>
    </xf>
    <xf numFmtId="0" fontId="6" fillId="2" borderId="0" xfId="4" applyNumberFormat="1" applyFont="1" applyFill="1" applyProtection="1">
      <alignment vertical="top"/>
    </xf>
    <xf numFmtId="0" fontId="6" fillId="7" borderId="0" xfId="4" applyNumberFormat="1" applyFont="1" applyFill="1" applyProtection="1">
      <alignment vertical="top"/>
    </xf>
    <xf numFmtId="0" fontId="6" fillId="7" borderId="0" xfId="4" applyNumberFormat="1" applyFont="1" applyFill="1" applyAlignment="1" applyProtection="1">
      <alignment vertical="center"/>
    </xf>
    <xf numFmtId="49" fontId="6" fillId="0" borderId="0" xfId="4" applyFont="1">
      <alignment vertical="top"/>
    </xf>
    <xf numFmtId="49" fontId="6" fillId="9" borderId="0" xfId="4" applyFont="1" applyFill="1">
      <alignment vertical="top"/>
    </xf>
    <xf numFmtId="49" fontId="22" fillId="7" borderId="0" xfId="4" applyFont="1" applyFill="1" applyAlignment="1" applyProtection="1">
      <alignment horizontal="centerContinuous"/>
    </xf>
    <xf numFmtId="49" fontId="23" fillId="7" borderId="0" xfId="1" applyNumberFormat="1" applyFont="1" applyFill="1" applyAlignment="1" applyProtection="1">
      <alignment horizontal="center" vertical="center"/>
    </xf>
    <xf numFmtId="49" fontId="6" fillId="7" borderId="0" xfId="4" applyFont="1" applyFill="1" applyAlignment="1" applyProtection="1">
      <alignment horizontal="centerContinuous"/>
    </xf>
    <xf numFmtId="0" fontId="6" fillId="2" borderId="0" xfId="4" applyNumberFormat="1" applyFont="1" applyFill="1" applyAlignment="1" applyProtection="1">
      <alignment vertical="top"/>
    </xf>
    <xf numFmtId="0" fontId="4" fillId="2" borderId="0" xfId="4" applyNumberFormat="1" applyFont="1" applyFill="1" applyProtection="1">
      <alignment vertical="top"/>
    </xf>
    <xf numFmtId="49" fontId="4" fillId="2" borderId="7" xfId="4" applyFont="1" applyFill="1" applyBorder="1" applyAlignment="1" applyProtection="1"/>
    <xf numFmtId="0" fontId="4" fillId="2" borderId="7" xfId="4" applyNumberFormat="1" applyFont="1" applyFill="1" applyBorder="1" applyAlignment="1" applyProtection="1">
      <alignment horizontal="right" vertical="center"/>
    </xf>
    <xf numFmtId="49" fontId="4" fillId="2" borderId="7" xfId="4" applyNumberFormat="1" applyFont="1" applyFill="1" applyBorder="1" applyAlignment="1" applyProtection="1">
      <alignment horizontal="center" vertical="center"/>
    </xf>
    <xf numFmtId="49" fontId="17" fillId="2" borderId="7" xfId="4" applyNumberFormat="1" applyFont="1" applyFill="1" applyBorder="1" applyAlignment="1" applyProtection="1">
      <alignment horizontal="left" vertical="center" wrapText="1"/>
    </xf>
    <xf numFmtId="49" fontId="17" fillId="2" borderId="7" xfId="4" applyFont="1" applyFill="1" applyBorder="1" applyAlignment="1" applyProtection="1">
      <alignment horizontal="center" vertical="center"/>
    </xf>
    <xf numFmtId="10" fontId="17" fillId="2" borderId="7" xfId="4" applyNumberFormat="1" applyFont="1" applyFill="1" applyBorder="1" applyAlignment="1" applyProtection="1">
      <alignment horizontal="right" vertical="center"/>
      <protection locked="0"/>
    </xf>
    <xf numFmtId="4" fontId="17" fillId="2" borderId="7" xfId="4" applyNumberFormat="1" applyFont="1" applyFill="1" applyBorder="1" applyAlignment="1" applyProtection="1">
      <alignment horizontal="right" vertical="center"/>
    </xf>
    <xf numFmtId="168" fontId="17" fillId="2" borderId="7" xfId="4" applyNumberFormat="1" applyFont="1" applyFill="1" applyBorder="1" applyAlignment="1" applyProtection="1">
      <alignment horizontal="right" vertical="center"/>
    </xf>
    <xf numFmtId="49" fontId="6" fillId="2" borderId="7" xfId="4" applyNumberFormat="1" applyFont="1" applyFill="1" applyBorder="1" applyAlignment="1" applyProtection="1">
      <alignment horizontal="center" vertical="center"/>
    </xf>
    <xf numFmtId="175" fontId="6" fillId="2" borderId="7" xfId="4" applyNumberFormat="1" applyFont="1" applyFill="1" applyBorder="1" applyAlignment="1" applyProtection="1">
      <alignment horizontal="right" vertical="center"/>
      <protection locked="0"/>
    </xf>
    <xf numFmtId="168" fontId="6" fillId="2" borderId="7" xfId="4" applyNumberFormat="1" applyFont="1" applyFill="1" applyBorder="1" applyAlignment="1" applyProtection="1">
      <alignment horizontal="right" vertical="center"/>
      <protection locked="0"/>
    </xf>
    <xf numFmtId="49" fontId="17" fillId="2" borderId="7" xfId="4" applyFont="1" applyFill="1" applyBorder="1" applyAlignment="1" applyProtection="1">
      <alignment horizontal="left" vertical="center" wrapText="1"/>
    </xf>
    <xf numFmtId="49" fontId="17" fillId="2" borderId="7" xfId="4" applyFont="1" applyFill="1" applyBorder="1" applyAlignment="1" applyProtection="1">
      <alignment horizontal="center" vertical="center" wrapText="1"/>
    </xf>
    <xf numFmtId="168" fontId="17" fillId="2" borderId="7" xfId="4" applyNumberFormat="1" applyFont="1" applyFill="1" applyBorder="1" applyAlignment="1" applyProtection="1">
      <alignment horizontal="center" vertical="center"/>
    </xf>
    <xf numFmtId="10" fontId="17" fillId="2" borderId="7" xfId="4" applyNumberFormat="1" applyFont="1" applyFill="1" applyBorder="1" applyAlignment="1" applyProtection="1">
      <alignment horizontal="right" vertical="center"/>
    </xf>
    <xf numFmtId="49" fontId="17" fillId="2" borderId="7" xfId="4" applyFont="1" applyFill="1" applyBorder="1" applyAlignment="1" applyProtection="1">
      <alignment horizontal="left" vertical="center"/>
    </xf>
    <xf numFmtId="49" fontId="4" fillId="2" borderId="7" xfId="4" applyFont="1" applyFill="1" applyBorder="1" applyAlignment="1" applyProtection="1">
      <alignment horizontal="center" vertical="center" wrapText="1"/>
    </xf>
    <xf numFmtId="49" fontId="6" fillId="2" borderId="7" xfId="4" applyFont="1" applyFill="1" applyBorder="1" applyAlignment="1" applyProtection="1">
      <alignment vertical="top"/>
    </xf>
    <xf numFmtId="49" fontId="17" fillId="2" borderId="7" xfId="4" applyFont="1" applyFill="1" applyBorder="1" applyAlignment="1" applyProtection="1">
      <alignment vertical="top"/>
    </xf>
    <xf numFmtId="0" fontId="17" fillId="2" borderId="7" xfId="4" applyNumberFormat="1" applyFont="1" applyFill="1" applyBorder="1" applyAlignment="1" applyProtection="1">
      <alignment horizontal="right" vertical="center"/>
    </xf>
    <xf numFmtId="49" fontId="4" fillId="2" borderId="7" xfId="4" applyFont="1" applyFill="1" applyBorder="1" applyAlignment="1" applyProtection="1">
      <alignment vertical="center" wrapText="1"/>
    </xf>
    <xf numFmtId="3" fontId="4" fillId="2" borderId="7" xfId="4" applyNumberFormat="1" applyFont="1" applyFill="1" applyBorder="1" applyAlignment="1" applyProtection="1">
      <alignment horizontal="right" vertical="center"/>
    </xf>
    <xf numFmtId="4" fontId="4" fillId="2" borderId="7" xfId="4" applyNumberFormat="1" applyFont="1" applyFill="1" applyBorder="1" applyAlignment="1" applyProtection="1">
      <alignment horizontal="right" vertical="center"/>
    </xf>
    <xf numFmtId="169" fontId="4" fillId="2" borderId="7" xfId="3" applyNumberFormat="1" applyFont="1" applyFill="1" applyBorder="1" applyAlignment="1" applyProtection="1">
      <alignment horizontal="right" vertical="center"/>
      <protection locked="0"/>
    </xf>
    <xf numFmtId="3" fontId="4" fillId="2" borderId="0" xfId="4" applyNumberFormat="1" applyFont="1" applyFill="1" applyProtection="1">
      <alignment vertical="top"/>
    </xf>
    <xf numFmtId="177" fontId="4" fillId="2" borderId="0" xfId="4" applyNumberFormat="1" applyFont="1" applyFill="1" applyProtection="1">
      <alignment vertical="top"/>
    </xf>
    <xf numFmtId="49" fontId="4" fillId="2" borderId="7" xfId="4" applyFont="1" applyFill="1" applyBorder="1" applyAlignment="1" applyProtection="1">
      <alignment horizontal="left" vertical="center" wrapText="1" indent="1"/>
    </xf>
    <xf numFmtId="3" fontId="4" fillId="2" borderId="7" xfId="4" applyNumberFormat="1" applyFont="1" applyFill="1" applyBorder="1" applyAlignment="1" applyProtection="1">
      <alignment horizontal="right" vertical="center"/>
      <protection locked="0"/>
    </xf>
    <xf numFmtId="49" fontId="5" fillId="2" borderId="7" xfId="4" applyNumberFormat="1" applyFont="1" applyFill="1" applyBorder="1" applyAlignment="1" applyProtection="1">
      <alignment horizontal="center" vertical="center"/>
    </xf>
    <xf numFmtId="49" fontId="5" fillId="2" borderId="7" xfId="4" applyFont="1" applyFill="1" applyBorder="1" applyAlignment="1" applyProtection="1">
      <alignment horizontal="left" vertical="center" indent="1"/>
    </xf>
    <xf numFmtId="49" fontId="5" fillId="2" borderId="7" xfId="4" applyFont="1" applyFill="1" applyBorder="1" applyAlignment="1" applyProtection="1">
      <alignment horizontal="center" vertical="center" wrapText="1"/>
    </xf>
    <xf numFmtId="3" fontId="5" fillId="2" borderId="7" xfId="4" applyNumberFormat="1" applyFont="1" applyFill="1" applyBorder="1" applyAlignment="1" applyProtection="1">
      <alignment horizontal="right" vertical="center"/>
      <protection locked="0"/>
    </xf>
    <xf numFmtId="169" fontId="5" fillId="2" borderId="7" xfId="3" applyNumberFormat="1" applyFont="1" applyFill="1" applyBorder="1" applyAlignment="1" applyProtection="1">
      <alignment horizontal="right" vertical="center"/>
      <protection locked="0"/>
    </xf>
    <xf numFmtId="0" fontId="5" fillId="2" borderId="0" xfId="4" applyNumberFormat="1" applyFont="1" applyFill="1" applyProtection="1">
      <alignment vertical="top"/>
    </xf>
    <xf numFmtId="49" fontId="10" fillId="2" borderId="7" xfId="4" applyNumberFormat="1" applyFont="1" applyFill="1" applyBorder="1" applyAlignment="1" applyProtection="1">
      <alignment horizontal="center" vertical="center"/>
    </xf>
    <xf numFmtId="0" fontId="10" fillId="2" borderId="0" xfId="4" applyNumberFormat="1" applyFont="1" applyFill="1" applyProtection="1">
      <alignment vertical="top"/>
    </xf>
    <xf numFmtId="49" fontId="5" fillId="2" borderId="7" xfId="4" applyFont="1" applyFill="1" applyBorder="1" applyAlignment="1" applyProtection="1">
      <alignment horizontal="left" vertical="center" wrapText="1" indent="1"/>
    </xf>
    <xf numFmtId="4" fontId="4" fillId="2" borderId="7" xfId="4" applyNumberFormat="1" applyFont="1" applyFill="1" applyBorder="1" applyAlignment="1" applyProtection="1">
      <alignment horizontal="right" vertical="center"/>
      <protection locked="0"/>
    </xf>
    <xf numFmtId="49" fontId="17" fillId="10" borderId="7" xfId="4" applyNumberFormat="1" applyFont="1" applyFill="1" applyBorder="1" applyAlignment="1" applyProtection="1">
      <alignment horizontal="center" vertical="center"/>
    </xf>
    <xf numFmtId="49" fontId="17" fillId="10" borderId="7" xfId="4" applyFont="1" applyFill="1" applyBorder="1" applyAlignment="1" applyProtection="1">
      <alignment vertical="center" wrapText="1"/>
    </xf>
    <xf numFmtId="49" fontId="17" fillId="10" borderId="7" xfId="4" applyFont="1" applyFill="1" applyBorder="1" applyAlignment="1" applyProtection="1">
      <alignment horizontal="center" vertical="center" wrapText="1"/>
    </xf>
    <xf numFmtId="3" fontId="17" fillId="10" borderId="7" xfId="4" applyNumberFormat="1" applyFont="1" applyFill="1" applyBorder="1" applyAlignment="1" applyProtection="1">
      <alignment horizontal="right" vertical="center"/>
    </xf>
    <xf numFmtId="0" fontId="4" fillId="7" borderId="0" xfId="4" applyNumberFormat="1" applyFont="1" applyFill="1" applyProtection="1">
      <alignment vertical="top"/>
    </xf>
    <xf numFmtId="49" fontId="6" fillId="7" borderId="7" xfId="4" applyFont="1" applyFill="1" applyBorder="1" applyAlignment="1" applyProtection="1">
      <alignment horizontal="center" vertical="top"/>
    </xf>
    <xf numFmtId="49" fontId="28" fillId="2" borderId="7" xfId="4" applyFont="1" applyFill="1" applyBorder="1" applyAlignment="1" applyProtection="1">
      <alignment vertical="center" wrapText="1"/>
    </xf>
    <xf numFmtId="49" fontId="28" fillId="7" borderId="7" xfId="4" applyFont="1" applyFill="1" applyBorder="1" applyAlignment="1" applyProtection="1">
      <alignment vertical="top"/>
    </xf>
    <xf numFmtId="171" fontId="28" fillId="7" borderId="7" xfId="4" applyNumberFormat="1" applyFont="1" applyFill="1" applyBorder="1" applyAlignment="1" applyProtection="1">
      <alignment vertical="center"/>
    </xf>
    <xf numFmtId="49" fontId="17" fillId="2" borderId="7" xfId="4" applyFont="1" applyFill="1" applyBorder="1" applyAlignment="1" applyProtection="1">
      <alignment horizontal="left" vertical="top"/>
    </xf>
    <xf numFmtId="49" fontId="17" fillId="2" borderId="7" xfId="4" applyFont="1" applyFill="1" applyBorder="1" applyAlignment="1" applyProtection="1"/>
    <xf numFmtId="3" fontId="17" fillId="2" borderId="7" xfId="4" applyNumberFormat="1" applyFont="1" applyFill="1" applyBorder="1" applyAlignment="1" applyProtection="1">
      <alignment horizontal="right" vertical="center"/>
    </xf>
    <xf numFmtId="49" fontId="4" fillId="2" borderId="7" xfId="4" applyNumberFormat="1" applyFont="1" applyFill="1" applyBorder="1" applyAlignment="1" applyProtection="1">
      <alignment horizontal="center" vertical="center" wrapText="1"/>
    </xf>
    <xf numFmtId="49" fontId="4" fillId="2" borderId="7" xfId="4" applyFont="1" applyFill="1" applyBorder="1" applyAlignment="1" applyProtection="1">
      <alignment horizontal="left" vertical="center" wrapText="1"/>
    </xf>
    <xf numFmtId="49" fontId="4" fillId="2" borderId="7" xfId="4" applyFont="1" applyFill="1" applyBorder="1" applyAlignment="1" applyProtection="1">
      <alignment vertical="top" wrapText="1"/>
    </xf>
    <xf numFmtId="49" fontId="5" fillId="2" borderId="7" xfId="4" applyNumberFormat="1" applyFont="1" applyFill="1" applyBorder="1" applyAlignment="1" applyProtection="1">
      <alignment horizontal="center" vertical="center" wrapText="1"/>
    </xf>
    <xf numFmtId="49" fontId="5" fillId="2" borderId="7" xfId="4" applyNumberFormat="1" applyFont="1" applyFill="1" applyBorder="1" applyAlignment="1" applyProtection="1">
      <alignment horizontal="center"/>
    </xf>
    <xf numFmtId="49" fontId="5" fillId="2" borderId="7" xfId="4" applyFont="1" applyFill="1" applyBorder="1" applyAlignment="1" applyProtection="1">
      <alignment horizontal="left" vertical="top" wrapText="1" indent="1"/>
    </xf>
    <xf numFmtId="49" fontId="4" fillId="2" borderId="7" xfId="4" applyNumberFormat="1" applyFont="1" applyFill="1" applyBorder="1" applyAlignment="1" applyProtection="1">
      <alignment horizontal="center"/>
    </xf>
    <xf numFmtId="49" fontId="17" fillId="2" borderId="7" xfId="4" applyNumberFormat="1" applyFont="1" applyFill="1" applyBorder="1" applyAlignment="1" applyProtection="1">
      <alignment horizontal="center" vertical="center"/>
    </xf>
    <xf numFmtId="49" fontId="17" fillId="2" borderId="7" xfId="4" applyFont="1" applyFill="1" applyBorder="1" applyAlignment="1" applyProtection="1">
      <alignment vertical="center" wrapText="1"/>
    </xf>
    <xf numFmtId="49" fontId="4" fillId="2" borderId="7" xfId="4" applyFont="1" applyFill="1" applyBorder="1" applyAlignment="1" applyProtection="1">
      <alignment vertical="top"/>
    </xf>
    <xf numFmtId="3" fontId="4" fillId="2" borderId="7" xfId="4" applyNumberFormat="1" applyFont="1" applyFill="1" applyBorder="1" applyAlignment="1" applyProtection="1">
      <alignment vertical="center"/>
    </xf>
    <xf numFmtId="49" fontId="4" fillId="2" borderId="7" xfId="4" applyFont="1" applyFill="1" applyBorder="1" applyAlignment="1" applyProtection="1">
      <alignment horizontal="center" vertical="center"/>
    </xf>
    <xf numFmtId="49" fontId="5" fillId="2" borderId="7" xfId="4" applyFont="1" applyFill="1" applyBorder="1" applyAlignment="1" applyProtection="1">
      <alignment horizontal="center" vertical="center"/>
    </xf>
    <xf numFmtId="3" fontId="5" fillId="2" borderId="7" xfId="4" applyNumberFormat="1" applyFont="1" applyFill="1" applyBorder="1" applyAlignment="1" applyProtection="1">
      <alignment horizontal="right" vertical="center"/>
    </xf>
    <xf numFmtId="49" fontId="4" fillId="6" borderId="7" xfId="4" applyNumberFormat="1" applyFont="1" applyFill="1" applyBorder="1" applyAlignment="1" applyProtection="1">
      <alignment horizontal="center" vertical="center"/>
    </xf>
    <xf numFmtId="49" fontId="17" fillId="6" borderId="7" xfId="4" applyFont="1" applyFill="1" applyBorder="1" applyAlignment="1" applyProtection="1">
      <alignment vertical="center" wrapText="1"/>
    </xf>
    <xf numFmtId="49" fontId="17" fillId="6" borderId="7" xfId="4" applyFont="1" applyFill="1" applyBorder="1" applyAlignment="1" applyProtection="1">
      <alignment horizontal="center" vertical="center" wrapText="1"/>
    </xf>
    <xf numFmtId="3" fontId="17" fillId="6" borderId="7" xfId="4" applyNumberFormat="1" applyFont="1" applyFill="1" applyBorder="1" applyAlignment="1" applyProtection="1">
      <alignment horizontal="right" vertical="center"/>
    </xf>
    <xf numFmtId="49" fontId="28" fillId="2" borderId="7" xfId="4" applyNumberFormat="1" applyFont="1" applyFill="1" applyBorder="1" applyAlignment="1" applyProtection="1">
      <alignment horizontal="center" vertical="center"/>
    </xf>
    <xf numFmtId="171" fontId="28" fillId="2" borderId="7" xfId="4" applyNumberFormat="1" applyFont="1" applyFill="1" applyBorder="1" applyAlignment="1" applyProtection="1">
      <alignment vertical="center"/>
    </xf>
    <xf numFmtId="0" fontId="28" fillId="2" borderId="0" xfId="4" applyNumberFormat="1" applyFont="1" applyFill="1" applyProtection="1">
      <alignment vertical="top"/>
    </xf>
    <xf numFmtId="49" fontId="4" fillId="5" borderId="7" xfId="4" applyFont="1" applyFill="1" applyBorder="1" applyAlignment="1" applyProtection="1">
      <alignment horizontal="center" vertical="center"/>
    </xf>
    <xf numFmtId="49" fontId="17" fillId="5" borderId="7" xfId="4" applyFont="1" applyFill="1" applyBorder="1" applyAlignment="1" applyProtection="1">
      <alignment vertical="center"/>
    </xf>
    <xf numFmtId="49" fontId="17" fillId="5" borderId="7" xfId="4" applyFont="1" applyFill="1" applyBorder="1" applyAlignment="1" applyProtection="1">
      <alignment horizontal="center" vertical="center" wrapText="1"/>
    </xf>
    <xf numFmtId="3" fontId="17" fillId="5" borderId="7" xfId="4" applyNumberFormat="1" applyFont="1" applyFill="1" applyBorder="1" applyAlignment="1" applyProtection="1">
      <alignment horizontal="right" vertical="center"/>
    </xf>
    <xf numFmtId="49" fontId="6" fillId="0" borderId="7" xfId="4" applyFont="1" applyBorder="1" applyAlignment="1" applyProtection="1">
      <alignment horizontal="center" vertical="center"/>
    </xf>
    <xf numFmtId="171" fontId="17" fillId="2" borderId="7" xfId="4" applyNumberFormat="1" applyFont="1" applyFill="1" applyBorder="1" applyAlignment="1" applyProtection="1">
      <alignment horizontal="right" vertical="center"/>
    </xf>
    <xf numFmtId="167" fontId="4" fillId="2" borderId="7" xfId="4" applyNumberFormat="1" applyFont="1" applyFill="1" applyBorder="1" applyAlignment="1" applyProtection="1">
      <alignment horizontal="right" vertical="center"/>
      <protection locked="0"/>
    </xf>
    <xf numFmtId="167" fontId="4" fillId="2" borderId="7" xfId="4" applyNumberFormat="1" applyFont="1" applyFill="1" applyBorder="1" applyAlignment="1" applyProtection="1">
      <alignment horizontal="right" vertical="center"/>
    </xf>
    <xf numFmtId="49" fontId="28" fillId="2" borderId="7" xfId="4" applyNumberFormat="1" applyFont="1" applyFill="1" applyBorder="1" applyAlignment="1" applyProtection="1">
      <alignment horizontal="center" vertical="center" wrapText="1"/>
    </xf>
    <xf numFmtId="49" fontId="28" fillId="2" borderId="7" xfId="4" applyFont="1" applyFill="1" applyBorder="1" applyAlignment="1" applyProtection="1">
      <alignment horizontal="center" vertical="center" wrapText="1"/>
    </xf>
    <xf numFmtId="171" fontId="28" fillId="2" borderId="7" xfId="4" applyNumberFormat="1" applyFont="1" applyFill="1" applyBorder="1" applyAlignment="1" applyProtection="1">
      <alignment horizontal="right" vertical="center"/>
      <protection locked="0"/>
    </xf>
    <xf numFmtId="171" fontId="28" fillId="0" borderId="7" xfId="4" applyNumberFormat="1" applyFont="1" applyFill="1" applyBorder="1" applyAlignment="1" applyProtection="1">
      <alignment horizontal="right" vertical="center"/>
      <protection locked="0"/>
    </xf>
    <xf numFmtId="10" fontId="4" fillId="2" borderId="7" xfId="4" applyNumberFormat="1" applyFont="1" applyFill="1" applyBorder="1" applyAlignment="1" applyProtection="1">
      <alignment horizontal="right" vertical="center"/>
      <protection locked="0"/>
    </xf>
    <xf numFmtId="49" fontId="4" fillId="0" borderId="7" xfId="4" applyNumberFormat="1" applyFont="1" applyBorder="1" applyAlignment="1" applyProtection="1">
      <alignment horizontal="center" vertical="center"/>
    </xf>
    <xf numFmtId="49" fontId="4" fillId="0" borderId="7" xfId="4" applyFont="1" applyFill="1" applyBorder="1" applyAlignment="1" applyProtection="1">
      <alignment horizontal="left" vertical="center" wrapText="1" indent="1"/>
    </xf>
    <xf numFmtId="49" fontId="4" fillId="0" borderId="7" xfId="4" applyFont="1" applyFill="1" applyBorder="1" applyAlignment="1" applyProtection="1">
      <alignment horizontal="center" vertical="center" wrapText="1"/>
    </xf>
    <xf numFmtId="49" fontId="28" fillId="0" borderId="7" xfId="4" applyNumberFormat="1" applyFont="1" applyBorder="1" applyAlignment="1" applyProtection="1">
      <alignment horizontal="center" vertical="center"/>
    </xf>
    <xf numFmtId="49" fontId="28" fillId="0" borderId="7" xfId="4" applyFont="1" applyBorder="1" applyAlignment="1" applyProtection="1"/>
    <xf numFmtId="49" fontId="28" fillId="0" borderId="7" xfId="4" applyFont="1" applyBorder="1" applyAlignment="1" applyProtection="1">
      <alignment horizontal="center"/>
    </xf>
    <xf numFmtId="0" fontId="28" fillId="7" borderId="0" xfId="4" applyNumberFormat="1" applyFont="1" applyFill="1" applyProtection="1">
      <alignment vertical="top"/>
    </xf>
    <xf numFmtId="49" fontId="4" fillId="6" borderId="7" xfId="4" applyFont="1" applyFill="1" applyBorder="1" applyAlignment="1" applyProtection="1">
      <alignment vertical="center" wrapText="1"/>
    </xf>
    <xf numFmtId="49" fontId="4" fillId="6" borderId="7" xfId="4" applyFont="1" applyFill="1" applyBorder="1" applyAlignment="1" applyProtection="1">
      <alignment horizontal="center" vertical="center" wrapText="1"/>
    </xf>
    <xf numFmtId="4" fontId="17" fillId="6" borderId="7" xfId="4" applyNumberFormat="1" applyFont="1" applyFill="1" applyBorder="1" applyAlignment="1" applyProtection="1">
      <alignment horizontal="right" vertical="center"/>
    </xf>
    <xf numFmtId="0" fontId="4" fillId="6" borderId="7" xfId="4" applyNumberFormat="1" applyFont="1" applyFill="1" applyBorder="1" applyAlignment="1" applyProtection="1">
      <alignment horizontal="center" vertical="center"/>
    </xf>
    <xf numFmtId="49" fontId="17" fillId="6" borderId="7" xfId="4" applyFont="1" applyFill="1" applyBorder="1" applyAlignment="1" applyProtection="1"/>
    <xf numFmtId="49" fontId="17" fillId="6" borderId="7" xfId="4" applyFont="1" applyFill="1" applyBorder="1" applyAlignment="1" applyProtection="1">
      <alignment horizontal="center"/>
    </xf>
    <xf numFmtId="168" fontId="17" fillId="6" borderId="7" xfId="4" applyNumberFormat="1" applyFont="1" applyFill="1" applyBorder="1" applyAlignment="1" applyProtection="1">
      <alignment horizontal="right" vertical="center"/>
    </xf>
    <xf numFmtId="49" fontId="6" fillId="0" borderId="7" xfId="4" applyFont="1" applyBorder="1" applyAlignment="1" applyProtection="1"/>
    <xf numFmtId="0" fontId="4" fillId="2" borderId="7" xfId="4" applyNumberFormat="1" applyFont="1" applyFill="1" applyBorder="1" applyAlignment="1" applyProtection="1">
      <alignment horizontal="center" vertical="center"/>
    </xf>
    <xf numFmtId="49" fontId="17" fillId="2" borderId="7" xfId="4" applyFont="1" applyFill="1" applyBorder="1" applyAlignment="1" applyProtection="1">
      <alignment horizontal="center"/>
    </xf>
    <xf numFmtId="0" fontId="28" fillId="7" borderId="7" xfId="4" applyNumberFormat="1" applyFont="1" applyFill="1" applyBorder="1" applyAlignment="1" applyProtection="1">
      <alignment horizontal="center" vertical="center"/>
    </xf>
    <xf numFmtId="0" fontId="6" fillId="7" borderId="0" xfId="4" applyNumberFormat="1" applyFont="1" applyFill="1" applyBorder="1" applyAlignment="1" applyProtection="1">
      <alignment horizontal="center" vertical="center"/>
    </xf>
    <xf numFmtId="49" fontId="22" fillId="0" borderId="0" xfId="4" applyFont="1" applyBorder="1" applyAlignment="1" applyProtection="1"/>
    <xf numFmtId="49" fontId="22" fillId="0" borderId="0" xfId="4" applyFont="1" applyBorder="1" applyAlignment="1" applyProtection="1">
      <alignment horizontal="center"/>
    </xf>
    <xf numFmtId="0" fontId="17" fillId="7" borderId="0" xfId="4" applyNumberFormat="1" applyFont="1" applyFill="1" applyProtection="1">
      <alignment vertical="top"/>
    </xf>
    <xf numFmtId="0" fontId="17" fillId="7" borderId="7" xfId="4" applyNumberFormat="1" applyFont="1" applyFill="1" applyBorder="1" applyProtection="1">
      <alignment vertical="top"/>
    </xf>
    <xf numFmtId="3" fontId="17" fillId="0" borderId="7" xfId="4" applyNumberFormat="1" applyFont="1" applyFill="1" applyBorder="1" applyAlignment="1" applyProtection="1">
      <alignment vertical="center"/>
    </xf>
    <xf numFmtId="49" fontId="5" fillId="0" borderId="7" xfId="4" applyFont="1" applyFill="1" applyBorder="1" applyAlignment="1" applyProtection="1">
      <alignment horizontal="left" vertical="center" wrapText="1" indent="1"/>
    </xf>
    <xf numFmtId="49" fontId="6" fillId="0" borderId="7" xfId="4" applyFont="1" applyBorder="1" applyAlignment="1" applyProtection="1">
      <alignment vertical="center" wrapText="1"/>
    </xf>
    <xf numFmtId="3" fontId="6" fillId="7" borderId="0" xfId="4" applyNumberFormat="1" applyFont="1" applyFill="1" applyProtection="1">
      <alignment vertical="top"/>
    </xf>
    <xf numFmtId="1" fontId="6" fillId="7" borderId="0" xfId="4" applyNumberFormat="1" applyFont="1" applyFill="1" applyProtection="1">
      <alignment vertical="top"/>
    </xf>
    <xf numFmtId="43" fontId="29" fillId="2" borderId="7" xfId="3" applyNumberFormat="1" applyFont="1" applyFill="1" applyBorder="1" applyAlignment="1" applyProtection="1">
      <alignment vertical="center"/>
    </xf>
    <xf numFmtId="0" fontId="6" fillId="7" borderId="0" xfId="4" applyNumberFormat="1" applyFont="1" applyFill="1" applyBorder="1" applyProtection="1">
      <alignment vertical="top"/>
    </xf>
    <xf numFmtId="49" fontId="6" fillId="0" borderId="0" xfId="4" applyFont="1" applyBorder="1">
      <alignment vertical="top"/>
    </xf>
    <xf numFmtId="175" fontId="6" fillId="7" borderId="0" xfId="4" applyNumberFormat="1" applyFont="1" applyFill="1" applyBorder="1" applyProtection="1">
      <alignment vertical="top"/>
    </xf>
    <xf numFmtId="0" fontId="4" fillId="7" borderId="0" xfId="4" applyNumberFormat="1" applyFont="1" applyFill="1" applyBorder="1" applyProtection="1">
      <alignment vertical="top"/>
    </xf>
    <xf numFmtId="49" fontId="4" fillId="0" borderId="0" xfId="4" applyFont="1" applyBorder="1">
      <alignment vertical="top"/>
    </xf>
    <xf numFmtId="0" fontId="31" fillId="0" borderId="0" xfId="0" applyFont="1"/>
    <xf numFmtId="0" fontId="31" fillId="0" borderId="0" xfId="0" applyFont="1" applyAlignment="1">
      <alignment horizontal="center"/>
    </xf>
    <xf numFmtId="0" fontId="32" fillId="0" borderId="0" xfId="0" applyFont="1" applyAlignment="1">
      <alignment horizontal="center" vertical="center" wrapText="1"/>
    </xf>
    <xf numFmtId="0" fontId="32" fillId="0" borderId="0" xfId="0" applyFont="1" applyAlignment="1">
      <alignment vertical="center" wrapText="1"/>
    </xf>
    <xf numFmtId="0" fontId="34" fillId="0" borderId="0" xfId="0" applyFont="1" applyAlignment="1">
      <alignment horizontal="center" vertical="center" wrapText="1"/>
    </xf>
    <xf numFmtId="0" fontId="32" fillId="0" borderId="0" xfId="0" applyFont="1"/>
    <xf numFmtId="0" fontId="32" fillId="0" borderId="0" xfId="0" applyFont="1" applyAlignment="1">
      <alignment horizontal="center"/>
    </xf>
    <xf numFmtId="0" fontId="32" fillId="0" borderId="0" xfId="0" applyFont="1" applyAlignment="1">
      <alignment horizontal="right"/>
    </xf>
    <xf numFmtId="0" fontId="34" fillId="0" borderId="0" xfId="0" applyFont="1" applyAlignment="1"/>
    <xf numFmtId="0" fontId="34" fillId="0" borderId="29" xfId="0" applyFont="1" applyBorder="1" applyAlignment="1">
      <alignment horizontal="center" vertical="center" wrapText="1"/>
    </xf>
    <xf numFmtId="0" fontId="34" fillId="0" borderId="29" xfId="0" quotePrefix="1" applyFont="1" applyBorder="1" applyAlignment="1">
      <alignment horizontal="center" vertical="center" wrapText="1"/>
    </xf>
    <xf numFmtId="168" fontId="31" fillId="0" borderId="0" xfId="0" applyNumberFormat="1" applyFont="1"/>
    <xf numFmtId="0" fontId="33" fillId="0" borderId="0" xfId="0" applyFont="1" applyAlignment="1">
      <alignment horizontal="left"/>
    </xf>
    <xf numFmtId="0" fontId="33" fillId="0" borderId="0" xfId="0" applyFont="1"/>
    <xf numFmtId="0" fontId="33" fillId="0" borderId="0" xfId="0" applyFont="1" applyAlignment="1"/>
    <xf numFmtId="0" fontId="33" fillId="0" borderId="0" xfId="0" applyFont="1" applyAlignment="1">
      <alignment horizontal="center"/>
    </xf>
    <xf numFmtId="49" fontId="33" fillId="0" borderId="0" xfId="0" applyNumberFormat="1" applyFont="1"/>
    <xf numFmtId="178" fontId="31" fillId="0" borderId="0" xfId="2" applyNumberFormat="1" applyFont="1"/>
    <xf numFmtId="164" fontId="4" fillId="2" borderId="7" xfId="3" applyFont="1" applyFill="1" applyBorder="1" applyAlignment="1" applyProtection="1">
      <alignment horizontal="right" vertical="center"/>
      <protection locked="0"/>
    </xf>
    <xf numFmtId="164" fontId="17" fillId="2" borderId="7" xfId="3" applyFont="1" applyFill="1" applyBorder="1" applyAlignment="1" applyProtection="1">
      <alignment horizontal="right" vertical="center"/>
    </xf>
    <xf numFmtId="0" fontId="15" fillId="0" borderId="0" xfId="0" applyFont="1" applyAlignment="1">
      <alignment horizontal="center"/>
    </xf>
    <xf numFmtId="0" fontId="15" fillId="0" borderId="0" xfId="0" applyFont="1" applyBorder="1" applyAlignment="1">
      <alignment horizontal="center"/>
    </xf>
    <xf numFmtId="0" fontId="17" fillId="0" borderId="7" xfId="0" applyFont="1" applyBorder="1" applyAlignment="1">
      <alignment horizontal="center" vertical="center" wrapText="1"/>
    </xf>
    <xf numFmtId="0" fontId="4" fillId="0" borderId="7" xfId="0" applyFont="1" applyBorder="1" applyAlignment="1">
      <alignment horizontal="center" vertical="center" wrapText="1"/>
    </xf>
    <xf numFmtId="0" fontId="15" fillId="0" borderId="5" xfId="0" applyFont="1" applyBorder="1" applyAlignment="1">
      <alignment horizontal="center"/>
    </xf>
    <xf numFmtId="0" fontId="4" fillId="0" borderId="0" xfId="0" quotePrefix="1" applyFont="1" applyBorder="1" applyAlignment="1">
      <alignment horizontal="center" vertical="center" wrapText="1"/>
    </xf>
    <xf numFmtId="2" fontId="4" fillId="0" borderId="0" xfId="0" applyNumberFormat="1" applyFont="1" applyFill="1" applyBorder="1" applyAlignment="1">
      <alignment vertical="center" wrapText="1"/>
    </xf>
    <xf numFmtId="168" fontId="4" fillId="0" borderId="0" xfId="0" applyNumberFormat="1" applyFont="1" applyFill="1" applyBorder="1" applyAlignment="1">
      <alignment vertical="center" wrapText="1"/>
    </xf>
    <xf numFmtId="168" fontId="4" fillId="0" borderId="7" xfId="0" applyNumberFormat="1" applyFont="1" applyBorder="1" applyAlignment="1">
      <alignment vertical="center" wrapText="1"/>
    </xf>
    <xf numFmtId="168" fontId="4" fillId="0" borderId="7" xfId="0" quotePrefix="1" applyNumberFormat="1" applyFont="1" applyBorder="1" applyAlignment="1">
      <alignment horizontal="center" vertical="center" wrapText="1"/>
    </xf>
    <xf numFmtId="168" fontId="4" fillId="0" borderId="0" xfId="0" quotePrefix="1" applyNumberFormat="1" applyFont="1" applyFill="1" applyBorder="1" applyAlignment="1">
      <alignment horizontal="center" vertical="center" wrapText="1"/>
    </xf>
    <xf numFmtId="2" fontId="4" fillId="0" borderId="7" xfId="0" applyNumberFormat="1" applyFont="1" applyBorder="1" applyAlignment="1">
      <alignment vertical="center" wrapText="1"/>
    </xf>
    <xf numFmtId="2" fontId="4" fillId="0" borderId="7" xfId="0" quotePrefix="1" applyNumberFormat="1" applyFont="1" applyBorder="1" applyAlignment="1">
      <alignment horizontal="center" vertical="center" wrapText="1"/>
    </xf>
    <xf numFmtId="2" fontId="4" fillId="0" borderId="0" xfId="0" quotePrefix="1" applyNumberFormat="1" applyFont="1" applyFill="1" applyBorder="1" applyAlignment="1">
      <alignment horizontal="center" vertical="center" wrapText="1"/>
    </xf>
    <xf numFmtId="3" fontId="4" fillId="13" borderId="0" xfId="0" applyNumberFormat="1" applyFont="1" applyFill="1" applyBorder="1" applyAlignment="1">
      <alignment vertical="center" wrapText="1"/>
    </xf>
    <xf numFmtId="3" fontId="4" fillId="0" borderId="0" xfId="0" applyNumberFormat="1" applyFont="1" applyFill="1" applyBorder="1" applyAlignment="1">
      <alignment vertical="center" wrapText="1"/>
    </xf>
    <xf numFmtId="0" fontId="4" fillId="4" borderId="7" xfId="0" applyFont="1" applyFill="1" applyBorder="1" applyAlignment="1">
      <alignment horizontal="center" vertical="center" wrapText="1"/>
    </xf>
    <xf numFmtId="0" fontId="4" fillId="4" borderId="7" xfId="0" applyFont="1" applyFill="1" applyBorder="1" applyAlignment="1">
      <alignment vertical="center" wrapText="1"/>
    </xf>
    <xf numFmtId="168" fontId="4" fillId="5" borderId="7" xfId="0" applyNumberFormat="1" applyFont="1" applyFill="1" applyBorder="1" applyAlignment="1">
      <alignment vertical="center" wrapText="1"/>
    </xf>
    <xf numFmtId="2" fontId="4" fillId="5" borderId="7" xfId="0" applyNumberFormat="1" applyFont="1" applyFill="1" applyBorder="1" applyAlignment="1">
      <alignment vertical="center" wrapText="1"/>
    </xf>
    <xf numFmtId="3" fontId="4" fillId="5" borderId="7" xfId="0" applyNumberFormat="1" applyFont="1" applyFill="1" applyBorder="1" applyAlignment="1">
      <alignment vertical="center" wrapText="1"/>
    </xf>
    <xf numFmtId="4" fontId="4" fillId="4" borderId="7" xfId="0" applyNumberFormat="1" applyFont="1" applyFill="1" applyBorder="1" applyAlignment="1">
      <alignment vertical="center" wrapText="1"/>
    </xf>
    <xf numFmtId="0" fontId="17" fillId="0" borderId="7" xfId="0" applyFont="1" applyBorder="1" applyAlignment="1">
      <alignment horizontal="center" vertical="center" wrapText="1"/>
    </xf>
    <xf numFmtId="0" fontId="34" fillId="0" borderId="29" xfId="0" applyFont="1" applyBorder="1" applyAlignment="1">
      <alignment horizontal="center" vertical="center" wrapText="1"/>
    </xf>
    <xf numFmtId="0" fontId="17" fillId="0" borderId="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0" xfId="0" applyFont="1" applyAlignment="1">
      <alignment horizontal="left" vertical="center" wrapText="1"/>
    </xf>
    <xf numFmtId="49" fontId="17" fillId="2" borderId="7" xfId="4" applyFont="1" applyFill="1" applyBorder="1" applyAlignment="1" applyProtection="1"/>
    <xf numFmtId="0" fontId="32" fillId="0" borderId="21" xfId="0" quotePrefix="1" applyFont="1" applyBorder="1" applyAlignment="1">
      <alignment horizontal="center" vertical="center"/>
    </xf>
    <xf numFmtId="0" fontId="32" fillId="0" borderId="21" xfId="0" applyFont="1" applyBorder="1" applyAlignment="1">
      <alignment vertical="center"/>
    </xf>
    <xf numFmtId="0" fontId="32" fillId="0" borderId="0" xfId="0" applyFont="1" applyAlignment="1">
      <alignment vertical="center"/>
    </xf>
    <xf numFmtId="0" fontId="32" fillId="0" borderId="30" xfId="0" applyFont="1" applyBorder="1" applyAlignment="1">
      <alignment horizontal="center" vertical="center"/>
    </xf>
    <xf numFmtId="0" fontId="32" fillId="0" borderId="30" xfId="0" applyFont="1" applyBorder="1" applyAlignment="1">
      <alignment vertical="center" wrapText="1"/>
    </xf>
    <xf numFmtId="0" fontId="32" fillId="0" borderId="32" xfId="0" applyFont="1" applyBorder="1" applyAlignment="1">
      <alignment horizontal="center" vertical="center"/>
    </xf>
    <xf numFmtId="0" fontId="32" fillId="0" borderId="32" xfId="0" applyFont="1" applyBorder="1" applyAlignment="1">
      <alignment vertical="center" wrapText="1"/>
    </xf>
    <xf numFmtId="0" fontId="32" fillId="0" borderId="36" xfId="0" applyFont="1" applyBorder="1" applyAlignment="1">
      <alignment horizontal="center" vertical="center"/>
    </xf>
    <xf numFmtId="0" fontId="32" fillId="0" borderId="36" xfId="0" applyFont="1" applyBorder="1" applyAlignment="1">
      <alignment vertical="center" wrapText="1"/>
    </xf>
    <xf numFmtId="0" fontId="32" fillId="0" borderId="30" xfId="0" applyFont="1" applyBorder="1" applyAlignment="1">
      <alignment vertical="center"/>
    </xf>
    <xf numFmtId="0" fontId="32" fillId="0" borderId="36" xfId="0" applyFont="1" applyBorder="1" applyAlignment="1">
      <alignment vertical="center"/>
    </xf>
    <xf numFmtId="0" fontId="31" fillId="0" borderId="0" xfId="0" applyFont="1" applyAlignment="1">
      <alignment vertical="center"/>
    </xf>
    <xf numFmtId="0" fontId="32" fillId="0" borderId="32" xfId="0" applyFont="1" applyFill="1" applyBorder="1" applyAlignment="1">
      <alignment horizontal="center" vertical="center"/>
    </xf>
    <xf numFmtId="0" fontId="32" fillId="0" borderId="32" xfId="0" applyFont="1" applyFill="1" applyBorder="1" applyAlignment="1">
      <alignment vertical="center" wrapText="1"/>
    </xf>
    <xf numFmtId="0" fontId="7" fillId="0" borderId="0" xfId="0" applyFont="1" applyAlignment="1">
      <alignment wrapText="1"/>
    </xf>
    <xf numFmtId="0" fontId="17" fillId="0" borderId="0" xfId="0" applyFont="1" applyFill="1" applyBorder="1" applyAlignment="1">
      <alignment horizontal="center" vertical="center" wrapText="1"/>
    </xf>
    <xf numFmtId="0" fontId="17" fillId="0" borderId="0" xfId="0" quotePrefix="1" applyFont="1" applyFill="1" applyBorder="1" applyAlignment="1">
      <alignment horizontal="center"/>
    </xf>
    <xf numFmtId="0" fontId="4" fillId="11" borderId="7" xfId="0" applyFont="1" applyFill="1" applyBorder="1" applyAlignment="1">
      <alignment horizontal="center" vertical="center" wrapText="1"/>
    </xf>
    <xf numFmtId="0" fontId="4" fillId="11" borderId="7" xfId="0" applyFont="1" applyFill="1" applyBorder="1" applyAlignment="1">
      <alignment vertical="center" wrapText="1"/>
    </xf>
    <xf numFmtId="3" fontId="4" fillId="11" borderId="7" xfId="0" applyNumberFormat="1" applyFont="1" applyFill="1" applyBorder="1" applyAlignment="1">
      <alignment horizontal="right" vertical="center" wrapText="1"/>
    </xf>
    <xf numFmtId="2" fontId="36" fillId="0" borderId="0" xfId="0" applyNumberFormat="1" applyFont="1" applyAlignment="1">
      <alignment vertical="center" wrapText="1"/>
    </xf>
    <xf numFmtId="166" fontId="4" fillId="11" borderId="7" xfId="0" applyNumberFormat="1" applyFont="1" applyFill="1" applyBorder="1" applyAlignment="1">
      <alignment horizontal="right" vertical="center" wrapText="1"/>
    </xf>
    <xf numFmtId="4" fontId="4" fillId="11" borderId="7" xfId="0" applyNumberFormat="1" applyFont="1" applyFill="1" applyBorder="1" applyAlignment="1">
      <alignment horizontal="right" vertical="center" wrapText="1"/>
    </xf>
    <xf numFmtId="166" fontId="4" fillId="0" borderId="0" xfId="0" applyNumberFormat="1" applyFont="1" applyBorder="1" applyAlignment="1">
      <alignment vertical="center" wrapText="1"/>
    </xf>
    <xf numFmtId="170" fontId="4" fillId="0" borderId="0" xfId="0" applyNumberFormat="1" applyFont="1" applyBorder="1" applyAlignment="1">
      <alignment vertical="center" wrapText="1"/>
    </xf>
    <xf numFmtId="49" fontId="5" fillId="2" borderId="7" xfId="4" applyFont="1" applyFill="1" applyBorder="1" applyAlignment="1" applyProtection="1">
      <alignment horizontal="left" vertical="center" wrapText="1" indent="5"/>
    </xf>
    <xf numFmtId="2" fontId="5" fillId="2" borderId="7" xfId="0" applyNumberFormat="1" applyFont="1" applyFill="1" applyBorder="1" applyAlignment="1">
      <alignment horizontal="left" vertical="center" wrapText="1" indent="5"/>
    </xf>
    <xf numFmtId="49" fontId="5" fillId="0" borderId="7" xfId="4" applyFont="1" applyFill="1" applyBorder="1" applyAlignment="1" applyProtection="1">
      <alignment horizontal="left" vertical="center" wrapText="1" indent="5"/>
    </xf>
    <xf numFmtId="49" fontId="13" fillId="0" borderId="40" xfId="6" applyNumberFormat="1" applyFont="1" applyFill="1" applyBorder="1" applyAlignment="1">
      <alignment horizontal="justify" vertical="center" wrapText="1"/>
    </xf>
    <xf numFmtId="2" fontId="5" fillId="2" borderId="7" xfId="0" applyNumberFormat="1" applyFont="1" applyFill="1" applyBorder="1" applyAlignment="1">
      <alignment vertical="center" wrapText="1"/>
    </xf>
    <xf numFmtId="3" fontId="5" fillId="0" borderId="7" xfId="4" applyNumberFormat="1" applyFont="1" applyFill="1" applyBorder="1" applyAlignment="1" applyProtection="1">
      <alignment horizontal="right" vertical="center"/>
      <protection locked="0"/>
    </xf>
    <xf numFmtId="0" fontId="5" fillId="2" borderId="7" xfId="6" applyFont="1" applyFill="1" applyBorder="1" applyAlignment="1">
      <alignment horizontal="left" wrapText="1" indent="5"/>
    </xf>
    <xf numFmtId="0" fontId="5" fillId="2" borderId="7" xfId="6" applyFont="1" applyFill="1" applyBorder="1" applyAlignment="1">
      <alignment horizontal="left" vertical="center" wrapText="1" indent="5"/>
    </xf>
    <xf numFmtId="49" fontId="5" fillId="2" borderId="7" xfId="4" applyFont="1" applyFill="1" applyBorder="1" applyAlignment="1" applyProtection="1">
      <alignment vertical="center" wrapText="1"/>
    </xf>
    <xf numFmtId="0" fontId="5" fillId="2" borderId="7" xfId="6" applyFont="1" applyFill="1" applyBorder="1" applyAlignment="1">
      <alignment horizontal="left" wrapText="1" indent="7"/>
    </xf>
    <xf numFmtId="0" fontId="5" fillId="0" borderId="7" xfId="6" applyFont="1" applyFill="1" applyBorder="1" applyAlignment="1">
      <alignment horizontal="left" wrapText="1" indent="7"/>
    </xf>
    <xf numFmtId="49" fontId="5" fillId="0" borderId="7" xfId="4" applyFont="1" applyFill="1" applyBorder="1" applyAlignment="1" applyProtection="1">
      <alignment horizontal="center" vertical="center" wrapText="1"/>
    </xf>
    <xf numFmtId="0" fontId="5" fillId="0" borderId="7" xfId="6" applyFont="1" applyFill="1" applyBorder="1" applyAlignment="1">
      <alignment horizontal="left" vertical="center" wrapText="1" indent="7"/>
    </xf>
    <xf numFmtId="165" fontId="5" fillId="2" borderId="7" xfId="3" applyNumberFormat="1" applyFont="1" applyFill="1" applyBorder="1" applyAlignment="1" applyProtection="1">
      <alignment horizontal="right" vertical="center"/>
    </xf>
    <xf numFmtId="165" fontId="5" fillId="2" borderId="7" xfId="3" applyNumberFormat="1" applyFont="1" applyFill="1" applyBorder="1" applyAlignment="1" applyProtection="1">
      <alignment horizontal="right" vertical="center"/>
      <protection locked="0"/>
    </xf>
    <xf numFmtId="165" fontId="5" fillId="0" borderId="7" xfId="3" applyNumberFormat="1" applyFont="1" applyFill="1" applyBorder="1" applyAlignment="1" applyProtection="1">
      <alignment horizontal="right" vertical="center"/>
      <protection locked="0"/>
    </xf>
    <xf numFmtId="165" fontId="13" fillId="10" borderId="7" xfId="3" applyNumberFormat="1" applyFont="1" applyFill="1" applyBorder="1" applyAlignment="1" applyProtection="1">
      <alignment horizontal="right" vertical="center"/>
    </xf>
    <xf numFmtId="49" fontId="5" fillId="2" borderId="7" xfId="4" applyNumberFormat="1" applyFont="1" applyFill="1" applyBorder="1" applyAlignment="1" applyProtection="1">
      <alignment horizontal="center" vertical="top" wrapText="1"/>
    </xf>
    <xf numFmtId="49" fontId="5" fillId="2" borderId="7" xfId="4" applyFont="1" applyFill="1" applyBorder="1" applyAlignment="1" applyProtection="1">
      <alignment horizontal="center" vertical="top" wrapText="1"/>
    </xf>
    <xf numFmtId="0" fontId="5" fillId="2" borderId="7" xfId="4" applyNumberFormat="1" applyFont="1" applyFill="1" applyBorder="1" applyAlignment="1" applyProtection="1">
      <alignment horizontal="center" vertical="top" wrapText="1"/>
    </xf>
    <xf numFmtId="49" fontId="5" fillId="2" borderId="7" xfId="4" applyFont="1" applyFill="1" applyBorder="1" applyAlignment="1" applyProtection="1">
      <alignment horizontal="left" vertical="center" indent="5"/>
    </xf>
    <xf numFmtId="49" fontId="5" fillId="2" borderId="7" xfId="4" applyFont="1" applyFill="1" applyBorder="1" applyAlignment="1" applyProtection="1">
      <alignment horizontal="left" vertical="center" wrapText="1" indent="2"/>
    </xf>
    <xf numFmtId="0" fontId="5" fillId="2" borderId="7" xfId="6" applyFont="1" applyFill="1" applyBorder="1" applyAlignment="1">
      <alignment horizontal="left" wrapText="1" indent="4"/>
    </xf>
    <xf numFmtId="0" fontId="5" fillId="0" borderId="7" xfId="6" applyFont="1" applyFill="1" applyBorder="1" applyAlignment="1">
      <alignment horizontal="left" wrapText="1" indent="5"/>
    </xf>
    <xf numFmtId="0" fontId="5" fillId="0" borderId="7" xfId="6" applyFont="1" applyFill="1" applyBorder="1" applyAlignment="1">
      <alignment horizontal="left" vertical="center" wrapText="1" indent="5"/>
    </xf>
    <xf numFmtId="49" fontId="5" fillId="2" borderId="7" xfId="4" applyFont="1" applyFill="1" applyBorder="1" applyAlignment="1" applyProtection="1">
      <alignment vertical="top" wrapText="1"/>
    </xf>
    <xf numFmtId="165" fontId="4" fillId="2" borderId="7" xfId="3" applyNumberFormat="1" applyFont="1" applyFill="1" applyBorder="1" applyAlignment="1" applyProtection="1">
      <alignment horizontal="right" vertical="center"/>
      <protection locked="0"/>
    </xf>
    <xf numFmtId="165" fontId="17" fillId="2" borderId="7" xfId="3" applyNumberFormat="1" applyFont="1" applyFill="1" applyBorder="1" applyAlignment="1" applyProtection="1">
      <alignment horizontal="right" vertical="center"/>
    </xf>
    <xf numFmtId="165" fontId="17" fillId="0" borderId="7" xfId="3" applyNumberFormat="1" applyFont="1" applyFill="1" applyBorder="1" applyAlignment="1" applyProtection="1">
      <alignment horizontal="right" vertical="center"/>
    </xf>
    <xf numFmtId="0" fontId="13" fillId="2" borderId="7" xfId="0" applyFont="1" applyFill="1" applyBorder="1" applyAlignment="1">
      <alignment wrapText="1"/>
    </xf>
    <xf numFmtId="0" fontId="4" fillId="4" borderId="7" xfId="4" applyNumberFormat="1" applyFont="1" applyFill="1" applyBorder="1" applyAlignment="1" applyProtection="1">
      <alignment horizontal="center" vertical="center"/>
    </xf>
    <xf numFmtId="49" fontId="17" fillId="4" borderId="7" xfId="4" applyFont="1" applyFill="1" applyBorder="1" applyAlignment="1" applyProtection="1">
      <alignment horizontal="center"/>
    </xf>
    <xf numFmtId="3" fontId="17" fillId="4" borderId="7" xfId="4" applyNumberFormat="1" applyFont="1" applyFill="1" applyBorder="1" applyAlignment="1" applyProtection="1">
      <alignment horizontal="right" vertical="center"/>
    </xf>
    <xf numFmtId="49" fontId="17" fillId="4" borderId="7" xfId="4" applyFont="1" applyFill="1" applyBorder="1" applyAlignment="1" applyProtection="1">
      <alignment horizontal="center" vertical="center" wrapText="1"/>
    </xf>
    <xf numFmtId="49" fontId="17" fillId="4" borderId="7" xfId="4" applyFont="1" applyFill="1" applyBorder="1" applyAlignment="1" applyProtection="1">
      <alignment vertical="center" wrapText="1"/>
    </xf>
    <xf numFmtId="164" fontId="4" fillId="2" borderId="7" xfId="3" applyFont="1" applyFill="1" applyBorder="1" applyAlignment="1" applyProtection="1">
      <alignment horizontal="right" vertical="center"/>
    </xf>
    <xf numFmtId="179" fontId="4" fillId="2" borderId="7" xfId="3" applyNumberFormat="1" applyFont="1" applyFill="1" applyBorder="1" applyAlignment="1" applyProtection="1">
      <alignment horizontal="right" vertical="center"/>
      <protection locked="0"/>
    </xf>
    <xf numFmtId="179" fontId="4" fillId="2" borderId="7" xfId="3" applyNumberFormat="1" applyFont="1" applyFill="1" applyBorder="1" applyAlignment="1" applyProtection="1">
      <alignment horizontal="right" vertical="center"/>
    </xf>
    <xf numFmtId="180" fontId="4" fillId="2" borderId="7" xfId="3" applyNumberFormat="1" applyFont="1" applyFill="1" applyBorder="1" applyAlignment="1" applyProtection="1">
      <alignment horizontal="right" vertical="center"/>
      <protection locked="0"/>
    </xf>
    <xf numFmtId="180" fontId="4" fillId="2" borderId="7" xfId="3" applyNumberFormat="1" applyFont="1" applyFill="1" applyBorder="1" applyAlignment="1" applyProtection="1">
      <alignment horizontal="right" vertical="center"/>
    </xf>
    <xf numFmtId="179" fontId="4" fillId="0" borderId="7" xfId="3" applyNumberFormat="1" applyFont="1" applyFill="1" applyBorder="1" applyAlignment="1" applyProtection="1">
      <alignment horizontal="right" vertical="center"/>
    </xf>
    <xf numFmtId="164" fontId="17" fillId="6" borderId="7" xfId="3" applyFont="1" applyFill="1" applyBorder="1" applyAlignment="1" applyProtection="1">
      <alignment horizontal="right" vertical="center"/>
    </xf>
    <xf numFmtId="165" fontId="17" fillId="6" borderId="7" xfId="3" applyNumberFormat="1" applyFont="1" applyFill="1" applyBorder="1" applyAlignment="1" applyProtection="1">
      <alignment horizontal="right" vertical="center"/>
    </xf>
    <xf numFmtId="165" fontId="17" fillId="4" borderId="7" xfId="3" applyNumberFormat="1" applyFont="1" applyFill="1" applyBorder="1" applyAlignment="1" applyProtection="1">
      <alignment horizontal="right" vertical="center"/>
    </xf>
    <xf numFmtId="165" fontId="17" fillId="5" borderId="7" xfId="3" applyNumberFormat="1" applyFont="1" applyFill="1" applyBorder="1" applyAlignment="1" applyProtection="1">
      <alignment horizontal="right" vertical="center"/>
    </xf>
    <xf numFmtId="179" fontId="17" fillId="6" borderId="7" xfId="3" applyNumberFormat="1" applyFont="1" applyFill="1" applyBorder="1" applyAlignment="1" applyProtection="1">
      <alignment horizontal="right" vertical="center"/>
    </xf>
    <xf numFmtId="165" fontId="17" fillId="0" borderId="7" xfId="3" applyNumberFormat="1" applyFont="1" applyFill="1" applyBorder="1" applyAlignment="1" applyProtection="1">
      <alignment vertical="center"/>
    </xf>
    <xf numFmtId="49" fontId="17" fillId="4" borderId="7" xfId="4" applyFont="1" applyFill="1" applyBorder="1" applyAlignment="1" applyProtection="1"/>
    <xf numFmtId="49" fontId="6" fillId="2" borderId="7" xfId="4" applyFont="1" applyFill="1" applyBorder="1" applyAlignment="1" applyProtection="1"/>
    <xf numFmtId="167" fontId="17" fillId="2" borderId="7" xfId="4" applyNumberFormat="1" applyFont="1" applyFill="1" applyBorder="1" applyAlignment="1" applyProtection="1">
      <alignment horizontal="right" vertical="center"/>
    </xf>
    <xf numFmtId="179" fontId="17" fillId="2" borderId="7" xfId="3" applyNumberFormat="1" applyFont="1" applyFill="1" applyBorder="1" applyAlignment="1" applyProtection="1">
      <alignment horizontal="right" vertical="center"/>
    </xf>
    <xf numFmtId="0" fontId="5" fillId="7" borderId="7" xfId="4" applyNumberFormat="1" applyFont="1" applyFill="1" applyBorder="1" applyProtection="1">
      <alignment vertical="top"/>
    </xf>
    <xf numFmtId="49" fontId="5" fillId="2" borderId="7" xfId="4" applyFont="1" applyFill="1" applyBorder="1" applyAlignment="1" applyProtection="1">
      <alignment horizontal="center"/>
    </xf>
    <xf numFmtId="3" fontId="5" fillId="0" borderId="7" xfId="4" applyNumberFormat="1" applyFont="1" applyFill="1" applyBorder="1" applyAlignment="1" applyProtection="1">
      <alignment vertical="center"/>
    </xf>
    <xf numFmtId="165" fontId="5" fillId="0" borderId="7" xfId="3" applyNumberFormat="1" applyFont="1" applyFill="1" applyBorder="1" applyAlignment="1" applyProtection="1">
      <alignment vertical="center"/>
    </xf>
    <xf numFmtId="0" fontId="5" fillId="7" borderId="0" xfId="4" applyNumberFormat="1" applyFont="1" applyFill="1" applyProtection="1">
      <alignment vertical="top"/>
    </xf>
    <xf numFmtId="0" fontId="17" fillId="2" borderId="7" xfId="4" applyNumberFormat="1" applyFont="1" applyFill="1" applyBorder="1" applyAlignment="1" applyProtection="1">
      <alignment horizontal="center" vertical="center"/>
    </xf>
    <xf numFmtId="49" fontId="4" fillId="2" borderId="7" xfId="4" applyFont="1" applyFill="1" applyBorder="1" applyAlignment="1" applyProtection="1">
      <alignment horizontal="center"/>
    </xf>
    <xf numFmtId="171" fontId="4" fillId="2" borderId="7" xfId="4" applyNumberFormat="1" applyFont="1" applyFill="1" applyBorder="1" applyAlignment="1" applyProtection="1">
      <alignment horizontal="right" vertical="center"/>
      <protection locked="0"/>
    </xf>
    <xf numFmtId="169" fontId="5" fillId="2" borderId="7" xfId="8" applyNumberFormat="1" applyFont="1" applyFill="1" applyBorder="1" applyAlignment="1" applyProtection="1">
      <alignment horizontal="right" vertical="center"/>
      <protection locked="0"/>
    </xf>
    <xf numFmtId="179" fontId="35" fillId="12" borderId="11" xfId="3" applyNumberFormat="1" applyFont="1" applyFill="1" applyBorder="1" applyAlignment="1">
      <alignment vertical="center"/>
    </xf>
    <xf numFmtId="179" fontId="35" fillId="0" borderId="12" xfId="3" applyNumberFormat="1" applyFont="1" applyBorder="1" applyAlignment="1">
      <alignment vertical="center"/>
    </xf>
    <xf numFmtId="179" fontId="35" fillId="0" borderId="13" xfId="3" applyNumberFormat="1" applyFont="1" applyBorder="1" applyAlignment="1">
      <alignment horizontal="right" vertical="center"/>
    </xf>
    <xf numFmtId="179" fontId="35" fillId="0" borderId="12" xfId="3" quotePrefix="1" applyNumberFormat="1" applyFont="1" applyBorder="1" applyAlignment="1">
      <alignment horizontal="center" vertical="center"/>
    </xf>
    <xf numFmtId="179" fontId="35" fillId="12" borderId="31" xfId="3" applyNumberFormat="1" applyFont="1" applyFill="1" applyBorder="1" applyAlignment="1">
      <alignment vertical="center" wrapText="1"/>
    </xf>
    <xf numFmtId="179" fontId="35" fillId="0" borderId="33" xfId="3" quotePrefix="1" applyNumberFormat="1" applyFont="1" applyBorder="1" applyAlignment="1">
      <alignment horizontal="right" vertical="center" wrapText="1"/>
    </xf>
    <xf numFmtId="179" fontId="35" fillId="0" borderId="31" xfId="3" applyNumberFormat="1" applyFont="1" applyBorder="1" applyAlignment="1">
      <alignment vertical="center"/>
    </xf>
    <xf numFmtId="179" fontId="35" fillId="0" borderId="15" xfId="3" applyNumberFormat="1" applyFont="1" applyBorder="1" applyAlignment="1">
      <alignment vertical="center"/>
    </xf>
    <xf numFmtId="179" fontId="35" fillId="0" borderId="7" xfId="3" quotePrefix="1" applyNumberFormat="1" applyFont="1" applyBorder="1" applyAlignment="1">
      <alignment horizontal="right" vertical="center" wrapText="1"/>
    </xf>
    <xf numFmtId="179" fontId="35" fillId="0" borderId="7" xfId="3" quotePrefix="1" applyNumberFormat="1" applyFont="1" applyBorder="1" applyAlignment="1">
      <alignment horizontal="center" vertical="center"/>
    </xf>
    <xf numFmtId="179" fontId="35" fillId="0" borderId="14" xfId="3" quotePrefix="1" applyNumberFormat="1" applyFont="1" applyBorder="1" applyAlignment="1">
      <alignment horizontal="right" vertical="center" wrapText="1"/>
    </xf>
    <xf numFmtId="179" fontId="35" fillId="0" borderId="33" xfId="3" applyNumberFormat="1" applyFont="1" applyBorder="1" applyAlignment="1">
      <alignment vertical="center" wrapText="1"/>
    </xf>
    <xf numFmtId="179" fontId="35" fillId="0" borderId="9" xfId="3" applyNumberFormat="1" applyFont="1" applyFill="1" applyBorder="1" applyAlignment="1">
      <alignment vertical="center" wrapText="1"/>
    </xf>
    <xf numFmtId="179" fontId="35" fillId="0" borderId="34" xfId="3" quotePrefix="1" applyNumberFormat="1" applyFont="1" applyFill="1" applyBorder="1" applyAlignment="1">
      <alignment horizontal="center" vertical="center"/>
    </xf>
    <xf numFmtId="179" fontId="35" fillId="0" borderId="34" xfId="3" applyNumberFormat="1" applyFont="1" applyFill="1" applyBorder="1" applyAlignment="1">
      <alignment vertical="center" wrapText="1"/>
    </xf>
    <xf numFmtId="179" fontId="35" fillId="0" borderId="35" xfId="3" quotePrefix="1" applyNumberFormat="1" applyFont="1" applyFill="1" applyBorder="1" applyAlignment="1">
      <alignment horizontal="right" vertical="center"/>
    </xf>
    <xf numFmtId="179" fontId="35" fillId="0" borderId="38" xfId="3" applyNumberFormat="1" applyFont="1" applyBorder="1" applyAlignment="1">
      <alignment vertical="center"/>
    </xf>
    <xf numFmtId="179" fontId="35" fillId="0" borderId="6" xfId="3" quotePrefix="1" applyNumberFormat="1" applyFont="1" applyBorder="1" applyAlignment="1">
      <alignment horizontal="center" vertical="center" wrapText="1"/>
    </xf>
    <xf numFmtId="179" fontId="35" fillId="0" borderId="31" xfId="3" quotePrefix="1" applyNumberFormat="1" applyFont="1" applyBorder="1" applyAlignment="1">
      <alignment horizontal="center" vertical="center" wrapText="1"/>
    </xf>
    <xf numFmtId="179" fontId="38" fillId="0" borderId="31" xfId="3" applyNumberFormat="1" applyFont="1" applyFill="1" applyBorder="1" applyAlignment="1">
      <alignment vertical="center" wrapText="1"/>
    </xf>
    <xf numFmtId="179" fontId="35" fillId="0" borderId="37" xfId="3" quotePrefix="1" applyNumberFormat="1" applyFont="1" applyBorder="1" applyAlignment="1">
      <alignment horizontal="center" vertical="center" wrapText="1"/>
    </xf>
    <xf numFmtId="179" fontId="35" fillId="0" borderId="31" xfId="3" applyNumberFormat="1" applyFont="1" applyFill="1" applyBorder="1" applyAlignment="1">
      <alignment vertical="center" wrapText="1"/>
    </xf>
    <xf numFmtId="179" fontId="35" fillId="0" borderId="38" xfId="3" quotePrefix="1" applyNumberFormat="1" applyFont="1" applyBorder="1" applyAlignment="1">
      <alignment horizontal="center" vertical="center" wrapText="1"/>
    </xf>
    <xf numFmtId="179" fontId="35" fillId="0" borderId="7" xfId="3" quotePrefix="1" applyNumberFormat="1" applyFont="1" applyBorder="1" applyAlignment="1">
      <alignment horizontal="center" vertical="center" wrapText="1"/>
    </xf>
    <xf numFmtId="179" fontId="35" fillId="0" borderId="15" xfId="3" quotePrefix="1" applyNumberFormat="1" applyFont="1" applyBorder="1" applyAlignment="1">
      <alignment horizontal="center" vertical="center" wrapText="1"/>
    </xf>
    <xf numFmtId="179" fontId="35" fillId="0" borderId="14" xfId="3" applyNumberFormat="1" applyFont="1" applyBorder="1" applyAlignment="1">
      <alignment vertical="center"/>
    </xf>
    <xf numFmtId="179" fontId="35" fillId="0" borderId="37" xfId="3" quotePrefix="1" applyNumberFormat="1" applyFont="1" applyBorder="1" applyAlignment="1">
      <alignment horizontal="right" vertical="center"/>
    </xf>
    <xf numFmtId="179" fontId="35" fillId="0" borderId="0" xfId="3" applyNumberFormat="1" applyFont="1" applyBorder="1" applyAlignment="1">
      <alignment vertical="center"/>
    </xf>
    <xf numFmtId="179" fontId="35" fillId="0" borderId="15" xfId="3" quotePrefix="1" applyNumberFormat="1" applyFont="1" applyBorder="1" applyAlignment="1">
      <alignment horizontal="center" vertical="center"/>
    </xf>
    <xf numFmtId="179" fontId="35" fillId="12" borderId="7" xfId="3" applyNumberFormat="1" applyFont="1" applyFill="1" applyBorder="1" applyAlignment="1">
      <alignment vertical="center"/>
    </xf>
    <xf numFmtId="179" fontId="35" fillId="7" borderId="7" xfId="3" applyNumberFormat="1" applyFont="1" applyFill="1" applyBorder="1" applyAlignment="1">
      <alignment vertical="center" wrapText="1"/>
    </xf>
    <xf numFmtId="179" fontId="35" fillId="0" borderId="7" xfId="3" applyNumberFormat="1" applyFont="1" applyFill="1" applyBorder="1" applyAlignment="1">
      <alignment vertical="center"/>
    </xf>
    <xf numFmtId="179" fontId="35" fillId="7" borderId="7" xfId="3" applyNumberFormat="1" applyFont="1" applyFill="1" applyBorder="1" applyAlignment="1">
      <alignment horizontal="center" vertical="center"/>
    </xf>
    <xf numFmtId="179" fontId="35" fillId="12" borderId="15" xfId="3" applyNumberFormat="1" applyFont="1" applyFill="1" applyBorder="1" applyAlignment="1">
      <alignment vertical="center"/>
    </xf>
    <xf numFmtId="10" fontId="35" fillId="0" borderId="14" xfId="2" applyNumberFormat="1" applyFont="1" applyBorder="1" applyAlignment="1">
      <alignment vertical="center"/>
    </xf>
    <xf numFmtId="10" fontId="35" fillId="0" borderId="7" xfId="2" applyNumberFormat="1" applyFont="1" applyBorder="1" applyAlignment="1">
      <alignment vertical="center"/>
    </xf>
    <xf numFmtId="10" fontId="35" fillId="0" borderId="15" xfId="2" applyNumberFormat="1" applyFont="1" applyBorder="1" applyAlignment="1">
      <alignment vertical="center"/>
    </xf>
    <xf numFmtId="0" fontId="35" fillId="0" borderId="7" xfId="0" quotePrefix="1" applyFont="1" applyBorder="1" applyAlignment="1">
      <alignment horizontal="center" vertical="center"/>
    </xf>
    <xf numFmtId="179" fontId="35" fillId="0" borderId="15" xfId="3" applyNumberFormat="1" applyFont="1" applyFill="1" applyBorder="1" applyAlignment="1">
      <alignment vertical="center" wrapText="1"/>
    </xf>
    <xf numFmtId="179" fontId="35" fillId="0" borderId="14" xfId="3" applyNumberFormat="1" applyFont="1" applyBorder="1" applyAlignment="1">
      <alignment vertical="center" wrapText="1"/>
    </xf>
    <xf numFmtId="179" fontId="35" fillId="0" borderId="7" xfId="3" applyNumberFormat="1" applyFont="1" applyFill="1" applyBorder="1" applyAlignment="1">
      <alignment vertical="center" wrapText="1"/>
    </xf>
    <xf numFmtId="179" fontId="35" fillId="0" borderId="38" xfId="3" quotePrefix="1" applyNumberFormat="1" applyFont="1" applyBorder="1" applyAlignment="1">
      <alignment horizontal="center" vertical="center"/>
    </xf>
    <xf numFmtId="179" fontId="35" fillId="0" borderId="31" xfId="3" quotePrefix="1" applyNumberFormat="1" applyFont="1" applyBorder="1" applyAlignment="1">
      <alignment horizontal="center" vertical="center"/>
    </xf>
    <xf numFmtId="179" fontId="35" fillId="0" borderId="37" xfId="3" quotePrefix="1" applyNumberFormat="1" applyFont="1" applyBorder="1" applyAlignment="1">
      <alignment horizontal="center" vertical="center"/>
    </xf>
    <xf numFmtId="179" fontId="35" fillId="0" borderId="6" xfId="3" quotePrefix="1" applyNumberFormat="1" applyFont="1" applyBorder="1" applyAlignment="1">
      <alignment horizontal="center" vertical="center"/>
    </xf>
    <xf numFmtId="179" fontId="35" fillId="0" borderId="34" xfId="3" applyNumberFormat="1" applyFont="1" applyBorder="1" applyAlignment="1">
      <alignment vertical="center" wrapText="1"/>
    </xf>
    <xf numFmtId="179" fontId="35" fillId="0" borderId="34" xfId="3" quotePrefix="1" applyNumberFormat="1" applyFont="1" applyBorder="1" applyAlignment="1">
      <alignment horizontal="center" vertical="center"/>
    </xf>
    <xf numFmtId="179" fontId="35" fillId="0" borderId="35" xfId="3" applyNumberFormat="1" applyFont="1" applyFill="1" applyBorder="1" applyAlignment="1">
      <alignment horizontal="right" vertical="center"/>
    </xf>
    <xf numFmtId="179" fontId="35" fillId="5" borderId="14" xfId="3" applyNumberFormat="1" applyFont="1" applyFill="1" applyBorder="1" applyAlignment="1">
      <alignment horizontal="right" vertical="center"/>
    </xf>
    <xf numFmtId="179" fontId="35" fillId="9" borderId="7" xfId="3" applyNumberFormat="1" applyFont="1" applyFill="1" applyBorder="1" applyAlignment="1">
      <alignment horizontal="right" vertical="center"/>
    </xf>
    <xf numFmtId="179" fontId="35" fillId="9" borderId="15" xfId="3" applyNumberFormat="1" applyFont="1" applyFill="1" applyBorder="1" applyAlignment="1">
      <alignment horizontal="right" vertical="center"/>
    </xf>
    <xf numFmtId="179" fontId="35" fillId="0" borderId="14" xfId="3" applyNumberFormat="1" applyFont="1" applyBorder="1" applyAlignment="1">
      <alignment horizontal="right" vertical="center"/>
    </xf>
    <xf numFmtId="179" fontId="35" fillId="12" borderId="7" xfId="3" applyNumberFormat="1" applyFont="1" applyFill="1" applyBorder="1" applyAlignment="1">
      <alignment horizontal="right" vertical="center"/>
    </xf>
    <xf numFmtId="179" fontId="35" fillId="12" borderId="15" xfId="3" applyNumberFormat="1" applyFont="1" applyFill="1" applyBorder="1" applyAlignment="1">
      <alignment horizontal="right" vertical="center"/>
    </xf>
    <xf numFmtId="179" fontId="35" fillId="0" borderId="16" xfId="3" applyNumberFormat="1" applyFont="1" applyBorder="1" applyAlignment="1">
      <alignment horizontal="right" vertical="center"/>
    </xf>
    <xf numFmtId="179" fontId="35" fillId="0" borderId="17" xfId="3" applyNumberFormat="1" applyFont="1" applyBorder="1" applyAlignment="1">
      <alignment horizontal="right" vertical="center"/>
    </xf>
    <xf numFmtId="179" fontId="35" fillId="0" borderId="17" xfId="3" quotePrefix="1" applyNumberFormat="1" applyFont="1" applyBorder="1" applyAlignment="1">
      <alignment horizontal="center" vertical="center"/>
    </xf>
    <xf numFmtId="179" fontId="35" fillId="0" borderId="18" xfId="3" applyNumberFormat="1" applyFont="1" applyBorder="1" applyAlignment="1">
      <alignment horizontal="right" vertical="center"/>
    </xf>
    <xf numFmtId="179" fontId="35" fillId="0" borderId="7" xfId="3" applyNumberFormat="1" applyFont="1" applyBorder="1" applyAlignment="1">
      <alignment horizontal="right" vertical="center"/>
    </xf>
    <xf numFmtId="179" fontId="35" fillId="12" borderId="7" xfId="3" applyNumberFormat="1" applyFont="1" applyFill="1" applyBorder="1" applyAlignment="1">
      <alignment horizontal="center" vertical="center"/>
    </xf>
    <xf numFmtId="179" fontId="35" fillId="0" borderId="7" xfId="3" quotePrefix="1" applyNumberFormat="1" applyFont="1" applyBorder="1" applyAlignment="1">
      <alignment horizontal="right" vertical="center"/>
    </xf>
    <xf numFmtId="179" fontId="35" fillId="0" borderId="38" xfId="3" quotePrefix="1" applyNumberFormat="1" applyFont="1" applyFill="1" applyBorder="1" applyAlignment="1">
      <alignment horizontal="left" vertical="center" wrapText="1"/>
    </xf>
    <xf numFmtId="179" fontId="35" fillId="0" borderId="31" xfId="3" applyNumberFormat="1" applyFont="1" applyBorder="1" applyAlignment="1">
      <alignment horizontal="left" vertical="center"/>
    </xf>
    <xf numFmtId="179" fontId="35" fillId="0" borderId="7" xfId="3" quotePrefix="1" applyNumberFormat="1" applyFont="1" applyBorder="1" applyAlignment="1">
      <alignment horizontal="left" vertical="center"/>
    </xf>
    <xf numFmtId="179" fontId="35" fillId="0" borderId="37" xfId="3" applyNumberFormat="1" applyFont="1" applyBorder="1" applyAlignment="1">
      <alignment horizontal="left" vertical="center"/>
    </xf>
    <xf numFmtId="179" fontId="35" fillId="0" borderId="34" xfId="3" applyNumberFormat="1" applyFont="1" applyFill="1" applyBorder="1" applyAlignment="1">
      <alignment horizontal="left" vertical="center" wrapText="1"/>
    </xf>
    <xf numFmtId="179" fontId="35" fillId="0" borderId="34" xfId="3" quotePrefix="1" applyNumberFormat="1" applyFont="1" applyFill="1" applyBorder="1" applyAlignment="1">
      <alignment horizontal="left" vertical="center" wrapText="1"/>
    </xf>
    <xf numFmtId="179" fontId="35" fillId="0" borderId="35" xfId="3" quotePrefix="1" applyNumberFormat="1" applyFont="1" applyFill="1" applyBorder="1" applyAlignment="1">
      <alignment horizontal="left" vertical="center" wrapText="1"/>
    </xf>
    <xf numFmtId="179" fontId="35" fillId="0" borderId="33" xfId="3" applyNumberFormat="1" applyFont="1" applyFill="1" applyBorder="1" applyAlignment="1">
      <alignment horizontal="left" vertical="center" wrapText="1"/>
    </xf>
    <xf numFmtId="179" fontId="35" fillId="0" borderId="31" xfId="3" quotePrefix="1" applyNumberFormat="1" applyFont="1" applyFill="1" applyBorder="1" applyAlignment="1">
      <alignment horizontal="left" vertical="center" wrapText="1"/>
    </xf>
    <xf numFmtId="179" fontId="35" fillId="0" borderId="31" xfId="3" applyNumberFormat="1" applyFont="1" applyFill="1" applyBorder="1" applyAlignment="1">
      <alignment horizontal="left" vertical="center" wrapText="1"/>
    </xf>
    <xf numFmtId="179" fontId="35" fillId="0" borderId="37" xfId="3" quotePrefix="1" applyNumberFormat="1" applyFont="1" applyFill="1" applyBorder="1" applyAlignment="1">
      <alignment horizontal="left" vertical="center" wrapText="1"/>
    </xf>
    <xf numFmtId="179" fontId="35" fillId="0" borderId="39" xfId="3" quotePrefix="1" applyNumberFormat="1" applyFont="1" applyFill="1" applyBorder="1" applyAlignment="1">
      <alignment horizontal="left" vertical="center" wrapText="1"/>
    </xf>
    <xf numFmtId="179" fontId="35" fillId="0" borderId="7" xfId="3" quotePrefix="1" applyNumberFormat="1" applyFont="1" applyFill="1" applyBorder="1" applyAlignment="1">
      <alignment horizontal="left" vertical="center" wrapText="1"/>
    </xf>
    <xf numFmtId="179" fontId="35" fillId="0" borderId="15" xfId="3" quotePrefix="1" applyNumberFormat="1" applyFont="1" applyFill="1" applyBorder="1" applyAlignment="1">
      <alignment horizontal="left" vertical="center" wrapText="1"/>
    </xf>
    <xf numFmtId="179" fontId="35" fillId="0" borderId="14" xfId="3" quotePrefix="1" applyNumberFormat="1" applyFont="1" applyFill="1" applyBorder="1" applyAlignment="1">
      <alignment horizontal="left" vertical="center" wrapText="1"/>
    </xf>
    <xf numFmtId="179" fontId="38" fillId="0" borderId="15" xfId="3" quotePrefix="1" applyNumberFormat="1" applyFont="1" applyFill="1" applyBorder="1" applyAlignment="1">
      <alignment horizontal="left" vertical="center" wrapText="1"/>
    </xf>
    <xf numFmtId="179" fontId="35" fillId="0" borderId="14" xfId="3" applyNumberFormat="1" applyFont="1" applyBorder="1" applyAlignment="1">
      <alignment horizontal="left" vertical="center"/>
    </xf>
    <xf numFmtId="179" fontId="35" fillId="12" borderId="7" xfId="3" applyNumberFormat="1" applyFont="1" applyFill="1" applyBorder="1" applyAlignment="1">
      <alignment horizontal="left" vertical="center"/>
    </xf>
    <xf numFmtId="179" fontId="35" fillId="12" borderId="31" xfId="3" applyNumberFormat="1" applyFont="1" applyFill="1" applyBorder="1" applyAlignment="1">
      <alignment horizontal="left" vertical="center" wrapText="1"/>
    </xf>
    <xf numFmtId="179" fontId="35" fillId="7" borderId="7" xfId="3" applyNumberFormat="1" applyFont="1" applyFill="1" applyBorder="1" applyAlignment="1">
      <alignment horizontal="left" vertical="center" wrapText="1"/>
    </xf>
    <xf numFmtId="179" fontId="35" fillId="12" borderId="7" xfId="3" quotePrefix="1" applyNumberFormat="1" applyFont="1" applyFill="1" applyBorder="1" applyAlignment="1">
      <alignment horizontal="left" vertical="center" wrapText="1"/>
    </xf>
    <xf numFmtId="179" fontId="35" fillId="15" borderId="14" xfId="3" applyNumberFormat="1" applyFont="1" applyFill="1" applyBorder="1" applyAlignment="1">
      <alignment horizontal="left" vertical="center"/>
    </xf>
    <xf numFmtId="179" fontId="35" fillId="15" borderId="7" xfId="3" applyNumberFormat="1" applyFont="1" applyFill="1" applyBorder="1" applyAlignment="1">
      <alignment horizontal="left" vertical="center"/>
    </xf>
    <xf numFmtId="179" fontId="35" fillId="15" borderId="7" xfId="3" quotePrefix="1" applyNumberFormat="1" applyFont="1" applyFill="1" applyBorder="1" applyAlignment="1">
      <alignment horizontal="left" vertical="center" wrapText="1"/>
    </xf>
    <xf numFmtId="179" fontId="35" fillId="15" borderId="15" xfId="3" applyNumberFormat="1" applyFont="1" applyFill="1" applyBorder="1" applyAlignment="1">
      <alignment horizontal="left" vertical="center"/>
    </xf>
    <xf numFmtId="10" fontId="35" fillId="0" borderId="7" xfId="0" applyNumberFormat="1" applyFont="1" applyBorder="1" applyAlignment="1">
      <alignment vertical="center"/>
    </xf>
    <xf numFmtId="10" fontId="35" fillId="0" borderId="7" xfId="0" quotePrefix="1" applyNumberFormat="1" applyFont="1" applyFill="1" applyBorder="1" applyAlignment="1">
      <alignment horizontal="left" vertical="center" wrapText="1"/>
    </xf>
    <xf numFmtId="10" fontId="35" fillId="0" borderId="15" xfId="0" applyNumberFormat="1" applyFont="1" applyBorder="1" applyAlignment="1">
      <alignment vertical="center"/>
    </xf>
    <xf numFmtId="179" fontId="35" fillId="0" borderId="15" xfId="3" applyNumberFormat="1" applyFont="1" applyBorder="1" applyAlignment="1">
      <alignment horizontal="left" vertical="center"/>
    </xf>
    <xf numFmtId="179" fontId="35" fillId="7" borderId="14" xfId="3" applyNumberFormat="1" applyFont="1" applyFill="1" applyBorder="1" applyAlignment="1">
      <alignment horizontal="left" vertical="center" wrapText="1"/>
    </xf>
    <xf numFmtId="179" fontId="35" fillId="0" borderId="14" xfId="3" applyNumberFormat="1" applyFont="1" applyBorder="1" applyAlignment="1">
      <alignment horizontal="left" vertical="center" wrapText="1"/>
    </xf>
    <xf numFmtId="179" fontId="35" fillId="0" borderId="7" xfId="3" quotePrefix="1" applyNumberFormat="1" applyFont="1" applyFill="1" applyBorder="1" applyAlignment="1">
      <alignment vertical="center" wrapText="1"/>
    </xf>
    <xf numFmtId="179" fontId="35" fillId="7" borderId="7" xfId="3" applyNumberFormat="1" applyFont="1" applyFill="1" applyBorder="1" applyAlignment="1">
      <alignment horizontal="left" vertical="center"/>
    </xf>
    <xf numFmtId="179" fontId="35" fillId="0" borderId="14" xfId="3" quotePrefix="1" applyNumberFormat="1" applyFont="1" applyBorder="1" applyAlignment="1">
      <alignment horizontal="left" vertical="center" wrapText="1"/>
    </xf>
    <xf numFmtId="179" fontId="35" fillId="0" borderId="7" xfId="3" quotePrefix="1" applyNumberFormat="1" applyFont="1" applyBorder="1" applyAlignment="1">
      <alignment horizontal="left" vertical="center" wrapText="1"/>
    </xf>
    <xf numFmtId="179" fontId="35" fillId="0" borderId="15" xfId="3" quotePrefix="1" applyNumberFormat="1" applyFont="1" applyBorder="1" applyAlignment="1">
      <alignment horizontal="left" vertical="center" wrapText="1"/>
    </xf>
    <xf numFmtId="179" fontId="35" fillId="12" borderId="15" xfId="3" applyNumberFormat="1" applyFont="1" applyFill="1" applyBorder="1" applyAlignment="1">
      <alignment horizontal="left" vertical="center"/>
    </xf>
    <xf numFmtId="179" fontId="35" fillId="0" borderId="7" xfId="3" applyNumberFormat="1" applyFont="1" applyBorder="1" applyAlignment="1">
      <alignment horizontal="left" vertical="center"/>
    </xf>
    <xf numFmtId="179" fontId="38" fillId="2" borderId="7" xfId="3" applyNumberFormat="1" applyFont="1" applyFill="1" applyBorder="1" applyAlignment="1">
      <alignment horizontal="left" vertical="center"/>
    </xf>
    <xf numFmtId="179" fontId="35" fillId="2" borderId="7" xfId="3" applyNumberFormat="1" applyFont="1" applyFill="1" applyBorder="1" applyAlignment="1">
      <alignment horizontal="left" vertical="center"/>
    </xf>
    <xf numFmtId="179" fontId="35" fillId="12" borderId="11" xfId="3" applyNumberFormat="1" applyFont="1" applyFill="1" applyBorder="1" applyAlignment="1">
      <alignment horizontal="left" vertical="center"/>
    </xf>
    <xf numFmtId="179" fontId="35" fillId="0" borderId="12" xfId="3" applyNumberFormat="1" applyFont="1" applyBorder="1" applyAlignment="1">
      <alignment horizontal="left" vertical="center"/>
    </xf>
    <xf numFmtId="179" fontId="35" fillId="0" borderId="12" xfId="3" quotePrefix="1" applyNumberFormat="1" applyFont="1" applyBorder="1" applyAlignment="1">
      <alignment horizontal="left" vertical="center"/>
    </xf>
    <xf numFmtId="179" fontId="35" fillId="0" borderId="13" xfId="3" applyNumberFormat="1" applyFont="1" applyBorder="1" applyAlignment="1">
      <alignment horizontal="left" vertical="center"/>
    </xf>
    <xf numFmtId="10" fontId="35" fillId="0" borderId="7" xfId="0" quotePrefix="1" applyNumberFormat="1" applyFont="1" applyFill="1" applyBorder="1" applyAlignment="1">
      <alignment horizontal="center" vertical="center" wrapText="1"/>
    </xf>
    <xf numFmtId="179" fontId="14" fillId="0" borderId="15" xfId="3" applyNumberFormat="1" applyFont="1" applyBorder="1" applyAlignment="1">
      <alignment horizontal="left" vertical="center"/>
    </xf>
    <xf numFmtId="182" fontId="37" fillId="0" borderId="0" xfId="9" applyProtection="1">
      <protection locked="0"/>
    </xf>
    <xf numFmtId="0" fontId="39" fillId="0" borderId="0" xfId="10" applyFont="1" applyFill="1" applyAlignment="1" applyProtection="1">
      <alignment horizontal="center" vertical="center"/>
      <protection locked="0"/>
    </xf>
    <xf numFmtId="0" fontId="40" fillId="0" borderId="0" xfId="10" applyFont="1" applyProtection="1">
      <protection locked="0"/>
    </xf>
    <xf numFmtId="0" fontId="40" fillId="0" borderId="0" xfId="10" applyFont="1" applyAlignment="1" applyProtection="1">
      <alignment horizontal="center"/>
      <protection locked="0"/>
    </xf>
    <xf numFmtId="0" fontId="41" fillId="0" borderId="0" xfId="10" applyFont="1" applyAlignment="1" applyProtection="1">
      <alignment horizontal="center" vertical="center"/>
      <protection locked="0"/>
    </xf>
    <xf numFmtId="0" fontId="42" fillId="0" borderId="0" xfId="11" applyFont="1" applyFill="1" applyAlignment="1" applyProtection="1">
      <alignment horizontal="left"/>
    </xf>
    <xf numFmtId="0" fontId="43" fillId="0" borderId="0" xfId="12" applyFont="1" applyFill="1" applyProtection="1"/>
    <xf numFmtId="0" fontId="44" fillId="2" borderId="0" xfId="12" applyFont="1" applyFill="1" applyAlignment="1" applyProtection="1">
      <alignment horizontal="center"/>
    </xf>
    <xf numFmtId="0" fontId="45" fillId="0" borderId="0" xfId="12" applyFont="1" applyFill="1" applyAlignment="1" applyProtection="1">
      <alignment horizontal="center" vertical="center"/>
    </xf>
    <xf numFmtId="0" fontId="46" fillId="0" borderId="0" xfId="12" applyFont="1" applyFill="1" applyAlignment="1" applyProtection="1">
      <alignment horizontal="left"/>
      <protection locked="0"/>
    </xf>
    <xf numFmtId="0" fontId="47" fillId="0" borderId="0" xfId="12" applyFont="1" applyFill="1" applyProtection="1">
      <protection locked="0"/>
    </xf>
    <xf numFmtId="0" fontId="48" fillId="0" borderId="0" xfId="12" applyFont="1" applyFill="1" applyAlignment="1" applyProtection="1">
      <alignment horizontal="left" vertical="center"/>
    </xf>
    <xf numFmtId="0" fontId="49" fillId="0" borderId="0" xfId="10" applyFont="1" applyProtection="1"/>
    <xf numFmtId="0" fontId="49" fillId="0" borderId="0" xfId="10" applyFont="1" applyAlignment="1" applyProtection="1">
      <alignment horizontal="center"/>
    </xf>
    <xf numFmtId="0" fontId="41" fillId="0" borderId="0" xfId="10" applyFont="1" applyAlignment="1" applyProtection="1">
      <alignment horizontal="center" vertical="center"/>
    </xf>
    <xf numFmtId="0" fontId="51" fillId="0" borderId="0" xfId="13" applyFont="1" applyProtection="1">
      <protection locked="0"/>
    </xf>
    <xf numFmtId="0" fontId="49" fillId="0" borderId="0" xfId="13" applyFont="1" applyAlignment="1" applyProtection="1">
      <alignment horizontal="left" vertical="center"/>
    </xf>
    <xf numFmtId="0" fontId="49" fillId="0" borderId="0" xfId="13" applyFont="1" applyProtection="1"/>
    <xf numFmtId="0" fontId="49" fillId="0" borderId="0" xfId="13" applyFont="1" applyAlignment="1" applyProtection="1">
      <alignment horizontal="center"/>
    </xf>
    <xf numFmtId="0" fontId="41" fillId="0" borderId="0" xfId="13" applyFont="1" applyAlignment="1" applyProtection="1">
      <alignment horizontal="center" vertical="center"/>
    </xf>
    <xf numFmtId="0" fontId="40" fillId="0" borderId="0" xfId="13" applyFont="1" applyProtection="1">
      <protection locked="0"/>
    </xf>
    <xf numFmtId="0" fontId="52" fillId="0" borderId="0" xfId="12" applyFont="1" applyFill="1" applyBorder="1" applyAlignment="1" applyProtection="1">
      <alignment horizontal="center" vertical="center"/>
    </xf>
    <xf numFmtId="0" fontId="52" fillId="0" borderId="0" xfId="12" applyFont="1" applyFill="1" applyBorder="1" applyAlignment="1" applyProtection="1">
      <alignment wrapText="1"/>
    </xf>
    <xf numFmtId="0" fontId="53" fillId="0" borderId="0" xfId="12" applyFont="1" applyFill="1" applyBorder="1" applyAlignment="1" applyProtection="1">
      <alignment horizontal="center" wrapText="1"/>
    </xf>
    <xf numFmtId="0" fontId="54" fillId="0" borderId="0" xfId="12" applyFont="1" applyFill="1" applyBorder="1" applyAlignment="1" applyProtection="1">
      <alignment horizontal="center" vertical="center" wrapText="1"/>
    </xf>
    <xf numFmtId="0" fontId="52" fillId="0" borderId="0" xfId="12" applyFont="1" applyFill="1" applyBorder="1" applyAlignment="1" applyProtection="1">
      <alignment wrapText="1"/>
      <protection locked="0"/>
    </xf>
    <xf numFmtId="49" fontId="41" fillId="3" borderId="0" xfId="9" applyNumberFormat="1" applyFont="1" applyFill="1" applyAlignment="1" applyProtection="1">
      <alignment horizontal="right" vertical="center"/>
      <protection locked="0"/>
    </xf>
    <xf numFmtId="0" fontId="56" fillId="0" borderId="7" xfId="12" applyNumberFormat="1" applyFont="1" applyFill="1" applyBorder="1" applyAlignment="1" applyProtection="1">
      <alignment horizontal="center" vertical="center"/>
      <protection locked="0"/>
    </xf>
    <xf numFmtId="0" fontId="56" fillId="0" borderId="7" xfId="12" applyNumberFormat="1" applyFont="1" applyFill="1" applyBorder="1" applyAlignment="1" applyProtection="1">
      <alignment horizontal="center" vertical="center" wrapText="1"/>
      <protection locked="0"/>
    </xf>
    <xf numFmtId="49" fontId="52" fillId="0" borderId="7" xfId="12" applyNumberFormat="1" applyFont="1" applyFill="1" applyBorder="1" applyAlignment="1" applyProtection="1">
      <alignment horizontal="center" vertical="center" wrapText="1"/>
      <protection locked="0"/>
    </xf>
    <xf numFmtId="49" fontId="52" fillId="0" borderId="7" xfId="12" applyNumberFormat="1" applyFont="1" applyFill="1" applyBorder="1" applyAlignment="1" applyProtection="1">
      <alignment horizontal="center" vertical="center"/>
      <protection locked="0"/>
    </xf>
    <xf numFmtId="49" fontId="53" fillId="0" borderId="7" xfId="12" applyNumberFormat="1" applyFont="1" applyFill="1" applyBorder="1" applyAlignment="1" applyProtection="1">
      <alignment horizontal="center" vertical="center"/>
      <protection locked="0"/>
    </xf>
    <xf numFmtId="182" fontId="40" fillId="0" borderId="0" xfId="9" applyFont="1" applyProtection="1">
      <protection locked="0"/>
    </xf>
    <xf numFmtId="49" fontId="57" fillId="17" borderId="4" xfId="12" applyNumberFormat="1" applyFont="1" applyFill="1" applyBorder="1" applyAlignment="1" applyProtection="1">
      <alignment horizontal="center" vertical="center" wrapText="1"/>
    </xf>
    <xf numFmtId="49" fontId="57" fillId="17" borderId="31" xfId="12" applyNumberFormat="1" applyFont="1" applyFill="1" applyBorder="1" applyAlignment="1" applyProtection="1">
      <alignment horizontal="left" vertical="center" wrapText="1"/>
    </xf>
    <xf numFmtId="49" fontId="57" fillId="17" borderId="31" xfId="12" applyNumberFormat="1" applyFont="1" applyFill="1" applyBorder="1" applyAlignment="1" applyProtection="1">
      <alignment horizontal="center" vertical="center" wrapText="1"/>
    </xf>
    <xf numFmtId="49" fontId="45" fillId="17" borderId="31" xfId="12" applyNumberFormat="1" applyFont="1" applyFill="1" applyBorder="1" applyAlignment="1" applyProtection="1">
      <alignment horizontal="center" vertical="center" wrapText="1"/>
    </xf>
    <xf numFmtId="3" fontId="58" fillId="18" borderId="31" xfId="12" applyNumberFormat="1" applyFont="1" applyFill="1" applyBorder="1" applyAlignment="1" applyProtection="1">
      <alignment horizontal="right" vertical="center" wrapText="1"/>
    </xf>
    <xf numFmtId="182" fontId="59" fillId="0" borderId="0" xfId="9" applyFont="1" applyProtection="1">
      <protection locked="0"/>
    </xf>
    <xf numFmtId="0" fontId="46" fillId="19" borderId="3" xfId="6" applyFont="1" applyFill="1" applyBorder="1" applyAlignment="1" applyProtection="1">
      <alignment horizontal="center" vertical="center" wrapText="1"/>
    </xf>
    <xf numFmtId="0" fontId="46" fillId="19" borderId="2" xfId="6" applyFont="1" applyFill="1" applyBorder="1" applyAlignment="1" applyProtection="1">
      <alignment vertical="center" wrapText="1"/>
    </xf>
    <xf numFmtId="0" fontId="46" fillId="19" borderId="2" xfId="6" applyFont="1" applyFill="1" applyBorder="1" applyAlignment="1" applyProtection="1">
      <alignment horizontal="center" vertical="center" wrapText="1"/>
    </xf>
    <xf numFmtId="0" fontId="54" fillId="19" borderId="2" xfId="6" applyFont="1" applyFill="1" applyBorder="1" applyAlignment="1" applyProtection="1">
      <alignment horizontal="center" vertical="center" wrapText="1"/>
    </xf>
    <xf numFmtId="3" fontId="52" fillId="19" borderId="7" xfId="6" applyNumberFormat="1" applyFont="1" applyFill="1" applyBorder="1" applyAlignment="1" applyProtection="1">
      <alignment horizontal="right" vertical="center" wrapText="1"/>
    </xf>
    <xf numFmtId="0" fontId="60" fillId="19" borderId="3" xfId="6" applyFont="1" applyFill="1" applyBorder="1" applyAlignment="1" applyProtection="1">
      <alignment horizontal="center" vertical="center" wrapText="1"/>
    </xf>
    <xf numFmtId="0" fontId="60" fillId="19" borderId="7" xfId="6" applyFont="1" applyFill="1" applyBorder="1" applyAlignment="1" applyProtection="1">
      <alignment horizontal="left" vertical="center" wrapText="1" indent="3"/>
    </xf>
    <xf numFmtId="3" fontId="61" fillId="19" borderId="7" xfId="6" applyNumberFormat="1" applyFont="1" applyFill="1" applyBorder="1" applyAlignment="1" applyProtection="1">
      <alignment horizontal="right" vertical="center" wrapText="1"/>
    </xf>
    <xf numFmtId="3" fontId="53" fillId="19" borderId="25" xfId="6" applyNumberFormat="1" applyFont="1" applyFill="1" applyBorder="1" applyAlignment="1" applyProtection="1">
      <alignment horizontal="right" vertical="center" wrapText="1"/>
    </xf>
    <xf numFmtId="0" fontId="62" fillId="2" borderId="40" xfId="6" applyFont="1" applyFill="1" applyBorder="1" applyAlignment="1" applyProtection="1">
      <alignment horizontal="center" vertical="center" wrapText="1"/>
    </xf>
    <xf numFmtId="0" fontId="62" fillId="0" borderId="40" xfId="6" applyFont="1" applyFill="1" applyBorder="1" applyAlignment="1" applyProtection="1">
      <alignment horizontal="left" vertical="center" wrapText="1" indent="5"/>
    </xf>
    <xf numFmtId="0" fontId="46" fillId="2" borderId="40" xfId="6" applyFont="1" applyFill="1" applyBorder="1" applyAlignment="1" applyProtection="1">
      <alignment horizontal="center" vertical="center" wrapText="1"/>
    </xf>
    <xf numFmtId="0" fontId="54" fillId="2" borderId="40" xfId="6" applyFont="1" applyFill="1" applyBorder="1" applyAlignment="1" applyProtection="1">
      <alignment horizontal="center" vertical="center" wrapText="1"/>
    </xf>
    <xf numFmtId="3" fontId="53" fillId="19" borderId="41" xfId="6" applyNumberFormat="1" applyFont="1" applyFill="1" applyBorder="1" applyAlignment="1" applyProtection="1">
      <alignment horizontal="right" vertical="center" wrapText="1"/>
    </xf>
    <xf numFmtId="3" fontId="53" fillId="19" borderId="40" xfId="6" applyNumberFormat="1" applyFont="1" applyFill="1" applyBorder="1" applyAlignment="1" applyProtection="1">
      <alignment horizontal="right" vertical="center" wrapText="1"/>
    </xf>
    <xf numFmtId="0" fontId="63" fillId="2" borderId="40" xfId="6" applyFont="1" applyFill="1" applyBorder="1" applyAlignment="1" applyProtection="1">
      <alignment horizontal="center" vertical="center" wrapText="1"/>
    </xf>
    <xf numFmtId="0" fontId="63" fillId="2" borderId="40" xfId="6" applyFont="1" applyFill="1" applyBorder="1" applyAlignment="1" applyProtection="1">
      <alignment horizontal="left" vertical="center" wrapText="1" indent="10"/>
    </xf>
    <xf numFmtId="0" fontId="60" fillId="2" borderId="40" xfId="6" applyFont="1" applyFill="1" applyBorder="1" applyAlignment="1" applyProtection="1">
      <alignment horizontal="center" vertical="center" wrapText="1"/>
    </xf>
    <xf numFmtId="0" fontId="63" fillId="0" borderId="40" xfId="6" applyFont="1" applyFill="1" applyBorder="1" applyAlignment="1" applyProtection="1">
      <alignment horizontal="left" vertical="center" wrapText="1" indent="10"/>
    </xf>
    <xf numFmtId="3" fontId="53" fillId="19" borderId="42" xfId="6" applyNumberFormat="1" applyFont="1" applyFill="1" applyBorder="1" applyAlignment="1" applyProtection="1">
      <alignment horizontal="right" vertical="center" wrapText="1"/>
    </xf>
    <xf numFmtId="3" fontId="53" fillId="19" borderId="43" xfId="6" applyNumberFormat="1" applyFont="1" applyFill="1" applyBorder="1" applyAlignment="1" applyProtection="1">
      <alignment horizontal="right" vertical="center" wrapText="1"/>
    </xf>
    <xf numFmtId="0" fontId="63" fillId="2" borderId="25" xfId="6" applyFont="1" applyFill="1" applyBorder="1" applyAlignment="1" applyProtection="1">
      <alignment horizontal="center" vertical="center" wrapText="1"/>
    </xf>
    <xf numFmtId="0" fontId="60" fillId="2" borderId="25" xfId="6" applyFont="1" applyFill="1" applyBorder="1" applyAlignment="1" applyProtection="1">
      <alignment horizontal="center" vertical="center" wrapText="1"/>
    </xf>
    <xf numFmtId="0" fontId="54" fillId="2" borderId="25" xfId="6" applyFont="1" applyFill="1" applyBorder="1" applyAlignment="1" applyProtection="1">
      <alignment horizontal="center" vertical="center" wrapText="1"/>
    </xf>
    <xf numFmtId="0" fontId="46" fillId="2" borderId="7" xfId="6" applyFont="1" applyFill="1" applyBorder="1" applyAlignment="1" applyProtection="1">
      <alignment horizontal="center" vertical="center" wrapText="1"/>
    </xf>
    <xf numFmtId="0" fontId="46" fillId="2" borderId="7" xfId="6" applyFont="1" applyFill="1" applyBorder="1" applyAlignment="1" applyProtection="1">
      <alignment horizontal="left" vertical="center" wrapText="1" indent="2"/>
    </xf>
    <xf numFmtId="0" fontId="54" fillId="2" borderId="7" xfId="6" applyFont="1" applyFill="1" applyBorder="1" applyAlignment="1" applyProtection="1">
      <alignment horizontal="center" vertical="center" wrapText="1"/>
    </xf>
    <xf numFmtId="3" fontId="53" fillId="19" borderId="31" xfId="6" applyNumberFormat="1" applyFont="1" applyFill="1" applyBorder="1" applyAlignment="1" applyProtection="1">
      <alignment horizontal="right" vertical="center" wrapText="1"/>
    </xf>
    <xf numFmtId="3" fontId="53" fillId="19" borderId="6" xfId="6" applyNumberFormat="1" applyFont="1" applyFill="1" applyBorder="1" applyAlignment="1" applyProtection="1">
      <alignment horizontal="right" vertical="center" wrapText="1"/>
    </xf>
    <xf numFmtId="14" fontId="62" fillId="2" borderId="40" xfId="6" applyNumberFormat="1" applyFont="1" applyFill="1" applyBorder="1" applyAlignment="1" applyProtection="1">
      <alignment horizontal="center" vertical="center" wrapText="1"/>
    </xf>
    <xf numFmtId="14" fontId="63" fillId="2" borderId="40" xfId="6" applyNumberFormat="1" applyFont="1" applyFill="1" applyBorder="1" applyAlignment="1" applyProtection="1">
      <alignment horizontal="center" vertical="center" wrapText="1"/>
    </xf>
    <xf numFmtId="14" fontId="63" fillId="2" borderId="25" xfId="6" applyNumberFormat="1" applyFont="1" applyFill="1" applyBorder="1" applyAlignment="1" applyProtection="1">
      <alignment horizontal="center" vertical="center" wrapText="1"/>
    </xf>
    <xf numFmtId="3" fontId="53" fillId="19" borderId="44" xfId="6" applyNumberFormat="1" applyFont="1" applyFill="1" applyBorder="1" applyAlignment="1" applyProtection="1">
      <alignment horizontal="right" vertical="center" wrapText="1"/>
    </xf>
    <xf numFmtId="3" fontId="53" fillId="19" borderId="7" xfId="6" applyNumberFormat="1" applyFont="1" applyFill="1" applyBorder="1" applyAlignment="1" applyProtection="1">
      <alignment horizontal="right" vertical="center" wrapText="1"/>
    </xf>
    <xf numFmtId="3" fontId="61" fillId="2" borderId="40" xfId="6" applyNumberFormat="1" applyFont="1" applyFill="1" applyBorder="1" applyAlignment="1" applyProtection="1">
      <alignment horizontal="right" vertical="center" wrapText="1"/>
      <protection locked="0"/>
    </xf>
    <xf numFmtId="3" fontId="61" fillId="2" borderId="40" xfId="6" applyNumberFormat="1" applyFont="1" applyFill="1" applyBorder="1" applyAlignment="1" applyProtection="1">
      <alignment horizontal="right" vertical="center" wrapText="1"/>
    </xf>
    <xf numFmtId="3" fontId="61" fillId="2" borderId="25" xfId="6" applyNumberFormat="1" applyFont="1" applyFill="1" applyBorder="1" applyAlignment="1" applyProtection="1">
      <alignment horizontal="right" vertical="center" wrapText="1"/>
      <protection locked="0"/>
    </xf>
    <xf numFmtId="0" fontId="63" fillId="2" borderId="7" xfId="6" applyFont="1" applyFill="1" applyBorder="1" applyAlignment="1" applyProtection="1">
      <alignment horizontal="center" vertical="center" wrapText="1"/>
    </xf>
    <xf numFmtId="0" fontId="63" fillId="2" borderId="40" xfId="6" applyFont="1" applyFill="1" applyBorder="1" applyAlignment="1" applyProtection="1">
      <alignment horizontal="left" vertical="center" wrapText="1" indent="3"/>
    </xf>
    <xf numFmtId="0" fontId="62" fillId="2" borderId="7" xfId="6" applyFont="1" applyFill="1" applyBorder="1" applyAlignment="1" applyProtection="1">
      <alignment horizontal="center" vertical="center" wrapText="1"/>
    </xf>
    <xf numFmtId="0" fontId="60" fillId="2" borderId="7" xfId="6" applyFont="1" applyFill="1" applyBorder="1" applyAlignment="1" applyProtection="1">
      <alignment horizontal="center" vertical="center" wrapText="1"/>
    </xf>
    <xf numFmtId="3" fontId="61" fillId="19" borderId="40" xfId="6" applyNumberFormat="1" applyFont="1" applyFill="1" applyBorder="1" applyAlignment="1" applyProtection="1">
      <alignment horizontal="right" vertical="center" wrapText="1"/>
    </xf>
    <xf numFmtId="3" fontId="61" fillId="19" borderId="25" xfId="6" applyNumberFormat="1" applyFont="1" applyFill="1" applyBorder="1" applyAlignment="1" applyProtection="1">
      <alignment horizontal="right" vertical="center" wrapText="1"/>
    </xf>
    <xf numFmtId="3" fontId="52" fillId="19" borderId="2" xfId="6" applyNumberFormat="1" applyFont="1" applyFill="1" applyBorder="1" applyAlignment="1" applyProtection="1">
      <alignment horizontal="right" vertical="center" wrapText="1"/>
    </xf>
    <xf numFmtId="49" fontId="43" fillId="17" borderId="31" xfId="12" applyNumberFormat="1" applyFont="1" applyFill="1" applyBorder="1" applyAlignment="1" applyProtection="1">
      <alignment horizontal="center" vertical="center" wrapText="1"/>
    </xf>
    <xf numFmtId="3" fontId="64" fillId="17" borderId="2" xfId="12" applyNumberFormat="1" applyFont="1" applyFill="1" applyBorder="1" applyAlignment="1" applyProtection="1">
      <alignment horizontal="right" vertical="center" wrapText="1"/>
      <protection locked="0"/>
    </xf>
    <xf numFmtId="3" fontId="64" fillId="17" borderId="2" xfId="12" applyNumberFormat="1" applyFont="1" applyFill="1" applyBorder="1" applyAlignment="1" applyProtection="1">
      <alignment horizontal="right" vertical="center"/>
      <protection locked="0"/>
    </xf>
    <xf numFmtId="172" fontId="52" fillId="19" borderId="2" xfId="6" applyNumberFormat="1" applyFont="1" applyFill="1" applyBorder="1" applyAlignment="1" applyProtection="1">
      <alignment horizontal="right" vertical="center" wrapText="1"/>
    </xf>
    <xf numFmtId="172" fontId="52" fillId="19" borderId="7" xfId="6" applyNumberFormat="1" applyFont="1" applyFill="1" applyBorder="1" applyAlignment="1" applyProtection="1">
      <alignment horizontal="right" vertical="center" wrapText="1"/>
    </xf>
    <xf numFmtId="0" fontId="62" fillId="2" borderId="40" xfId="6" applyFont="1" applyFill="1" applyBorder="1" applyAlignment="1" applyProtection="1">
      <alignment horizontal="left" vertical="center" wrapText="1" indent="5"/>
    </xf>
    <xf numFmtId="0" fontId="46" fillId="2" borderId="7" xfId="6" applyFont="1" applyFill="1" applyBorder="1" applyAlignment="1" applyProtection="1">
      <alignment horizontal="left" vertical="center" wrapText="1" indent="1"/>
    </xf>
    <xf numFmtId="3" fontId="53" fillId="2" borderId="40" xfId="6" applyNumberFormat="1" applyFont="1" applyFill="1" applyBorder="1" applyAlignment="1" applyProtection="1">
      <alignment horizontal="right" vertical="center" wrapText="1"/>
      <protection locked="0"/>
    </xf>
    <xf numFmtId="167" fontId="53" fillId="19" borderId="7" xfId="6" applyNumberFormat="1" applyFont="1" applyFill="1" applyBorder="1" applyAlignment="1" applyProtection="1">
      <alignment horizontal="right" vertical="center" wrapText="1"/>
    </xf>
    <xf numFmtId="0" fontId="63" fillId="2" borderId="7" xfId="6" applyFont="1" applyFill="1" applyBorder="1" applyAlignment="1" applyProtection="1">
      <alignment horizontal="left" vertical="center" wrapText="1" indent="2"/>
    </xf>
    <xf numFmtId="168" fontId="53" fillId="19" borderId="7" xfId="6" applyNumberFormat="1" applyFont="1" applyFill="1" applyBorder="1" applyAlignment="1" applyProtection="1">
      <alignment horizontal="right" vertical="center" wrapText="1"/>
    </xf>
    <xf numFmtId="182" fontId="37" fillId="0" borderId="0" xfId="9" applyFont="1" applyProtection="1">
      <protection locked="0"/>
    </xf>
    <xf numFmtId="182" fontId="41" fillId="0" borderId="44" xfId="9" applyFont="1" applyFill="1" applyBorder="1" applyAlignment="1" applyProtection="1">
      <alignment horizontal="center" vertical="center"/>
    </xf>
    <xf numFmtId="182" fontId="37" fillId="0" borderId="0" xfId="9" applyAlignment="1" applyProtection="1">
      <alignment horizontal="center" vertical="center"/>
      <protection locked="0"/>
    </xf>
    <xf numFmtId="182" fontId="37" fillId="0" borderId="0" xfId="9" applyAlignment="1" applyProtection="1">
      <alignment horizontal="right"/>
      <protection locked="0"/>
    </xf>
    <xf numFmtId="182" fontId="55" fillId="16" borderId="5" xfId="9" applyFont="1" applyFill="1" applyBorder="1" applyAlignment="1">
      <alignment horizontal="center" vertical="center"/>
    </xf>
    <xf numFmtId="183" fontId="52" fillId="19" borderId="7" xfId="6" applyNumberFormat="1" applyFont="1" applyFill="1" applyBorder="1" applyAlignment="1" applyProtection="1">
      <alignment horizontal="right" vertical="center" wrapText="1"/>
    </xf>
    <xf numFmtId="0" fontId="5" fillId="2" borderId="7" xfId="0" applyNumberFormat="1" applyFont="1" applyFill="1" applyBorder="1" applyAlignment="1">
      <alignment horizontal="center" vertical="center" wrapText="1"/>
    </xf>
    <xf numFmtId="168" fontId="5" fillId="2" borderId="7" xfId="0" applyNumberFormat="1" applyFont="1" applyFill="1" applyBorder="1" applyAlignment="1">
      <alignment horizontal="center" vertical="center" wrapText="1"/>
    </xf>
    <xf numFmtId="0" fontId="0" fillId="0" borderId="0" xfId="0" quotePrefix="1" applyAlignment="1">
      <alignment horizontal="left" wrapText="1"/>
    </xf>
    <xf numFmtId="0" fontId="0" fillId="0" borderId="0" xfId="0" quotePrefix="1" applyAlignment="1">
      <alignment horizontal="left"/>
    </xf>
    <xf numFmtId="49" fontId="7" fillId="2" borderId="5" xfId="0" applyNumberFormat="1" applyFont="1" applyFill="1" applyBorder="1" applyAlignment="1"/>
    <xf numFmtId="0" fontId="4" fillId="2" borderId="5" xfId="0" applyNumberFormat="1" applyFont="1" applyFill="1" applyBorder="1" applyAlignment="1"/>
    <xf numFmtId="0" fontId="4" fillId="2" borderId="0" xfId="0" applyNumberFormat="1" applyFont="1" applyFill="1" applyBorder="1" applyAlignment="1"/>
    <xf numFmtId="3" fontId="5" fillId="2" borderId="7" xfId="0" applyNumberFormat="1" applyFont="1" applyFill="1" applyBorder="1" applyAlignment="1">
      <alignment horizontal="center" vertical="center" wrapText="1"/>
    </xf>
    <xf numFmtId="0" fontId="5" fillId="2" borderId="7" xfId="0" applyNumberFormat="1" applyFont="1" applyFill="1" applyBorder="1" applyAlignment="1">
      <alignment horizontal="distributed" vertical="center" wrapText="1" indent="1"/>
    </xf>
    <xf numFmtId="0" fontId="13" fillId="2" borderId="7" xfId="0" applyNumberFormat="1" applyFont="1" applyFill="1" applyBorder="1" applyAlignment="1">
      <alignment horizontal="center" vertical="center" wrapText="1"/>
    </xf>
    <xf numFmtId="0" fontId="13" fillId="2" borderId="7" xfId="0" applyNumberFormat="1" applyFont="1" applyFill="1" applyBorder="1" applyAlignment="1">
      <alignment vertical="center" wrapText="1"/>
    </xf>
    <xf numFmtId="166" fontId="5" fillId="2" borderId="7" xfId="0" applyNumberFormat="1" applyFont="1" applyFill="1" applyBorder="1" applyAlignment="1">
      <alignment horizontal="center" vertical="center"/>
    </xf>
    <xf numFmtId="168" fontId="5" fillId="2" borderId="7" xfId="0" applyNumberFormat="1" applyFont="1" applyFill="1" applyBorder="1" applyAlignment="1">
      <alignment horizontal="center" vertical="center"/>
    </xf>
    <xf numFmtId="0" fontId="5" fillId="2" borderId="7" xfId="0" applyNumberFormat="1" applyFont="1" applyFill="1" applyBorder="1" applyAlignment="1">
      <alignment horizontal="center" vertical="center"/>
    </xf>
    <xf numFmtId="1" fontId="5" fillId="2" borderId="7" xfId="0" applyNumberFormat="1" applyFont="1" applyFill="1" applyBorder="1" applyAlignment="1">
      <alignment horizontal="center" vertical="center" wrapText="1"/>
    </xf>
    <xf numFmtId="166" fontId="5" fillId="2" borderId="7" xfId="0" applyNumberFormat="1" applyFont="1" applyFill="1" applyBorder="1" applyAlignment="1">
      <alignment horizontal="center" vertical="center" wrapText="1"/>
    </xf>
    <xf numFmtId="0" fontId="5" fillId="2" borderId="7" xfId="0" quotePrefix="1" applyNumberFormat="1" applyFont="1" applyFill="1" applyBorder="1" applyAlignment="1">
      <alignment horizontal="center" vertical="top" wrapText="1"/>
    </xf>
    <xf numFmtId="171" fontId="5" fillId="2" borderId="7" xfId="2" applyNumberFormat="1" applyFont="1" applyFill="1" applyBorder="1" applyAlignment="1">
      <alignment horizontal="center" vertical="center" wrapText="1"/>
    </xf>
    <xf numFmtId="171" fontId="5" fillId="2" borderId="7" xfId="0" applyNumberFormat="1" applyFont="1" applyFill="1" applyBorder="1" applyAlignment="1">
      <alignment horizontal="center" vertical="center" wrapText="1"/>
    </xf>
    <xf numFmtId="10" fontId="5" fillId="2" borderId="7" xfId="2" applyNumberFormat="1" applyFont="1" applyFill="1" applyBorder="1" applyAlignment="1">
      <alignment horizontal="center" vertical="center" wrapText="1"/>
    </xf>
    <xf numFmtId="10" fontId="5" fillId="2" borderId="7" xfId="2" quotePrefix="1" applyNumberFormat="1" applyFont="1" applyFill="1" applyBorder="1" applyAlignment="1">
      <alignment horizontal="center" vertical="center" wrapText="1"/>
    </xf>
    <xf numFmtId="10" fontId="5" fillId="2" borderId="7" xfId="0" applyNumberFormat="1" applyFont="1" applyFill="1" applyBorder="1" applyAlignment="1">
      <alignment horizontal="center" vertical="center" wrapText="1"/>
    </xf>
    <xf numFmtId="0" fontId="5" fillId="2" borderId="7" xfId="0" quotePrefix="1" applyNumberFormat="1" applyFont="1" applyFill="1" applyBorder="1" applyAlignment="1">
      <alignment horizontal="center" vertical="center" wrapText="1"/>
    </xf>
    <xf numFmtId="3" fontId="5" fillId="0" borderId="7" xfId="0" applyNumberFormat="1" applyFont="1" applyFill="1" applyBorder="1" applyAlignment="1">
      <alignment horizontal="center" vertical="center" wrapText="1"/>
    </xf>
    <xf numFmtId="49" fontId="7" fillId="2" borderId="5" xfId="0" quotePrefix="1" applyNumberFormat="1" applyFont="1" applyFill="1" applyBorder="1" applyAlignment="1">
      <alignment horizontal="left"/>
    </xf>
    <xf numFmtId="168" fontId="5" fillId="0" borderId="7" xfId="0" applyNumberFormat="1" applyFont="1" applyFill="1" applyBorder="1" applyAlignment="1">
      <alignment horizontal="center" vertical="center" wrapText="1"/>
    </xf>
    <xf numFmtId="0" fontId="5" fillId="2" borderId="0" xfId="0" applyFont="1" applyFill="1" applyAlignment="1">
      <alignment vertical="center"/>
    </xf>
    <xf numFmtId="0" fontId="5" fillId="2" borderId="7" xfId="0" quotePrefix="1" applyNumberFormat="1" applyFont="1" applyFill="1" applyBorder="1" applyAlignment="1">
      <alignment horizontal="center" vertical="center" wrapText="1"/>
    </xf>
    <xf numFmtId="0" fontId="5" fillId="2" borderId="7" xfId="0" applyNumberFormat="1" applyFont="1" applyFill="1" applyBorder="1" applyAlignment="1">
      <alignment horizontal="center" vertical="center" wrapText="1"/>
    </xf>
    <xf numFmtId="0" fontId="5" fillId="2" borderId="0" xfId="0" applyFont="1" applyFill="1" applyAlignment="1">
      <alignment horizontal="left" vertical="center" wrapText="1"/>
    </xf>
    <xf numFmtId="0" fontId="5" fillId="2" borderId="7" xfId="0" applyNumberFormat="1" applyFont="1" applyFill="1" applyBorder="1" applyAlignment="1">
      <alignment horizontal="center" vertical="top" wrapText="1"/>
    </xf>
    <xf numFmtId="0" fontId="5" fillId="2" borderId="3" xfId="0" applyNumberFormat="1" applyFont="1" applyFill="1" applyBorder="1" applyAlignment="1">
      <alignment horizontal="center"/>
    </xf>
    <xf numFmtId="0" fontId="5" fillId="2" borderId="1" xfId="0" applyNumberFormat="1" applyFont="1" applyFill="1" applyBorder="1" applyAlignment="1">
      <alignment horizontal="center"/>
    </xf>
    <xf numFmtId="0" fontId="5" fillId="2" borderId="2" xfId="0" applyNumberFormat="1" applyFont="1" applyFill="1" applyBorder="1" applyAlignment="1">
      <alignment horizontal="center"/>
    </xf>
    <xf numFmtId="49" fontId="5" fillId="2" borderId="0" xfId="0" quotePrefix="1" applyNumberFormat="1" applyFont="1" applyFill="1" applyBorder="1" applyAlignment="1">
      <alignment horizontal="left" vertical="center" wrapText="1"/>
    </xf>
    <xf numFmtId="49" fontId="5" fillId="2" borderId="0" xfId="0" applyNumberFormat="1" applyFont="1" applyFill="1" applyBorder="1" applyAlignment="1">
      <alignment horizontal="left" vertical="center" wrapText="1"/>
    </xf>
    <xf numFmtId="49" fontId="5" fillId="2" borderId="10" xfId="0" quotePrefix="1" applyNumberFormat="1" applyFont="1" applyFill="1" applyBorder="1" applyAlignment="1">
      <alignment horizontal="left" vertical="center"/>
    </xf>
    <xf numFmtId="49" fontId="5" fillId="2" borderId="0" xfId="0" quotePrefix="1" applyNumberFormat="1" applyFont="1" applyFill="1" applyBorder="1" applyAlignment="1">
      <alignment horizontal="left" vertical="center"/>
    </xf>
    <xf numFmtId="49" fontId="5" fillId="2" borderId="19" xfId="0" quotePrefix="1" applyNumberFormat="1" applyFont="1" applyFill="1" applyBorder="1" applyAlignment="1">
      <alignment horizontal="left" vertical="center"/>
    </xf>
    <xf numFmtId="49" fontId="5" fillId="2" borderId="10" xfId="0" applyNumberFormat="1" applyFont="1" applyFill="1" applyBorder="1" applyAlignment="1">
      <alignment horizontal="left" vertical="center"/>
    </xf>
    <xf numFmtId="49" fontId="5" fillId="2" borderId="0" xfId="0" applyNumberFormat="1" applyFont="1" applyFill="1" applyBorder="1" applyAlignment="1">
      <alignment horizontal="left" vertical="center"/>
    </xf>
    <xf numFmtId="49" fontId="5" fillId="2" borderId="19" xfId="0" applyNumberFormat="1" applyFont="1" applyFill="1" applyBorder="1" applyAlignment="1">
      <alignment horizontal="left" vertical="center"/>
    </xf>
    <xf numFmtId="49" fontId="5" fillId="2" borderId="10" xfId="0" applyNumberFormat="1" applyFont="1" applyFill="1" applyBorder="1" applyAlignment="1">
      <alignment horizontal="left" vertical="center" wrapText="1"/>
    </xf>
    <xf numFmtId="49" fontId="5" fillId="2" borderId="19" xfId="0" applyNumberFormat="1" applyFont="1" applyFill="1" applyBorder="1" applyAlignment="1">
      <alignment horizontal="left" vertical="center" wrapText="1"/>
    </xf>
    <xf numFmtId="49" fontId="5" fillId="2" borderId="7" xfId="0" applyNumberFormat="1" applyFont="1" applyFill="1" applyBorder="1" applyAlignment="1">
      <alignment horizontal="center" vertical="center"/>
    </xf>
    <xf numFmtId="0" fontId="5" fillId="2" borderId="7" xfId="0" applyNumberFormat="1" applyFont="1" applyFill="1" applyBorder="1" applyAlignment="1">
      <alignment horizontal="left" vertical="center" wrapText="1"/>
    </xf>
    <xf numFmtId="0" fontId="5" fillId="2" borderId="7" xfId="0" applyFont="1" applyFill="1" applyBorder="1" applyAlignment="1">
      <alignment horizontal="center" vertical="center" wrapText="1"/>
    </xf>
    <xf numFmtId="0" fontId="0" fillId="0" borderId="7" xfId="0" applyFont="1" applyBorder="1" applyAlignment="1">
      <alignment horizontal="center" vertical="center" wrapText="1"/>
    </xf>
    <xf numFmtId="0" fontId="5" fillId="2" borderId="0" xfId="0" quotePrefix="1" applyNumberFormat="1" applyFont="1" applyFill="1" applyBorder="1" applyAlignment="1">
      <alignment horizontal="left" vertical="top" wrapText="1"/>
    </xf>
    <xf numFmtId="0" fontId="7" fillId="2" borderId="0" xfId="0" applyNumberFormat="1" applyFont="1" applyFill="1" applyBorder="1" applyAlignment="1">
      <alignment horizontal="center"/>
    </xf>
    <xf numFmtId="0" fontId="4" fillId="2" borderId="5" xfId="0" applyNumberFormat="1" applyFont="1" applyFill="1" applyBorder="1" applyAlignment="1">
      <alignment horizontal="center"/>
    </xf>
    <xf numFmtId="0" fontId="5" fillId="2" borderId="8" xfId="0" applyNumberFormat="1" applyFont="1" applyFill="1" applyBorder="1" applyAlignment="1">
      <alignment horizontal="center" vertical="top"/>
    </xf>
    <xf numFmtId="0" fontId="4" fillId="2" borderId="5" xfId="0" quotePrefix="1" applyNumberFormat="1" applyFont="1" applyFill="1" applyBorder="1" applyAlignment="1">
      <alignment horizontal="center"/>
    </xf>
    <xf numFmtId="0" fontId="5" fillId="0" borderId="7" xfId="0" quotePrefix="1"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49" fontId="13" fillId="2" borderId="7" xfId="0" applyNumberFormat="1" applyFont="1" applyFill="1" applyBorder="1" applyAlignment="1">
      <alignment horizontal="center" vertical="center"/>
    </xf>
    <xf numFmtId="0" fontId="13" fillId="2" borderId="7" xfId="0" applyNumberFormat="1" applyFont="1" applyFill="1" applyBorder="1" applyAlignment="1">
      <alignment horizontal="left" vertical="center" wrapText="1"/>
    </xf>
    <xf numFmtId="0" fontId="14" fillId="2" borderId="7" xfId="0" applyNumberFormat="1" applyFont="1" applyFill="1" applyBorder="1" applyAlignment="1">
      <alignment horizontal="center" wrapText="1"/>
    </xf>
    <xf numFmtId="0" fontId="5" fillId="2" borderId="7" xfId="0" quotePrefix="1" applyFont="1" applyFill="1" applyBorder="1" applyAlignment="1">
      <alignment horizontal="center" vertical="center" wrapText="1"/>
    </xf>
    <xf numFmtId="0" fontId="5" fillId="2" borderId="7" xfId="0" quotePrefix="1" applyNumberFormat="1" applyFont="1" applyFill="1" applyBorder="1" applyAlignment="1">
      <alignment horizontal="left" vertical="center" wrapText="1"/>
    </xf>
    <xf numFmtId="0" fontId="5" fillId="0" borderId="0" xfId="0" applyNumberFormat="1" applyFont="1" applyBorder="1" applyAlignment="1">
      <alignment horizontal="left"/>
    </xf>
    <xf numFmtId="0" fontId="4" fillId="0" borderId="8" xfId="0" applyNumberFormat="1" applyFont="1" applyBorder="1" applyAlignment="1">
      <alignment horizontal="center"/>
    </xf>
    <xf numFmtId="0" fontId="4" fillId="0" borderId="0" xfId="0" applyNumberFormat="1" applyFont="1" applyBorder="1" applyAlignment="1">
      <alignment horizontal="left"/>
    </xf>
    <xf numFmtId="0" fontId="4" fillId="0" borderId="5" xfId="0" applyNumberFormat="1" applyFont="1" applyBorder="1" applyAlignment="1">
      <alignment horizontal="center"/>
    </xf>
    <xf numFmtId="0" fontId="5" fillId="0" borderId="7" xfId="0" applyNumberFormat="1" applyFont="1" applyBorder="1" applyAlignment="1">
      <alignment horizontal="center" vertical="top" wrapText="1"/>
    </xf>
    <xf numFmtId="0" fontId="5" fillId="0" borderId="7" xfId="0" quotePrefix="1" applyNumberFormat="1" applyFont="1" applyBorder="1" applyAlignment="1">
      <alignment horizontal="center" vertical="top" wrapText="1"/>
    </xf>
    <xf numFmtId="49" fontId="5" fillId="0" borderId="7" xfId="0" applyNumberFormat="1" applyFont="1" applyBorder="1" applyAlignment="1">
      <alignment horizontal="center" vertical="top"/>
    </xf>
    <xf numFmtId="0" fontId="5" fillId="0" borderId="7" xfId="0" applyNumberFormat="1" applyFont="1" applyBorder="1" applyAlignment="1">
      <alignment horizontal="left" vertical="top" wrapText="1"/>
    </xf>
    <xf numFmtId="49" fontId="5" fillId="2" borderId="7" xfId="0" applyNumberFormat="1" applyFont="1" applyFill="1" applyBorder="1" applyAlignment="1">
      <alignment horizontal="center" vertical="top"/>
    </xf>
    <xf numFmtId="0" fontId="5" fillId="2" borderId="7" xfId="0" applyNumberFormat="1" applyFont="1" applyFill="1" applyBorder="1" applyAlignment="1">
      <alignment horizontal="left" vertical="top" wrapText="1"/>
    </xf>
    <xf numFmtId="168" fontId="5" fillId="0" borderId="7" xfId="0" applyNumberFormat="1" applyFont="1" applyBorder="1" applyAlignment="1">
      <alignment horizontal="center" vertical="top" wrapText="1"/>
    </xf>
    <xf numFmtId="4" fontId="5" fillId="2" borderId="7" xfId="0" applyNumberFormat="1" applyFont="1" applyFill="1" applyBorder="1" applyAlignment="1">
      <alignment horizontal="center" vertical="center" wrapText="1"/>
    </xf>
    <xf numFmtId="4" fontId="0" fillId="2" borderId="7" xfId="0" applyNumberFormat="1" applyFont="1" applyFill="1" applyBorder="1" applyAlignment="1">
      <alignment horizontal="center" vertical="center" wrapText="1"/>
    </xf>
    <xf numFmtId="0" fontId="5" fillId="0" borderId="7" xfId="0" applyNumberFormat="1" applyFont="1" applyBorder="1" applyAlignment="1">
      <alignment horizontal="left" vertical="top"/>
    </xf>
    <xf numFmtId="49" fontId="5" fillId="0" borderId="7" xfId="0" applyNumberFormat="1" applyFont="1" applyBorder="1" applyAlignment="1">
      <alignment horizontal="center" vertical="center"/>
    </xf>
    <xf numFmtId="0" fontId="5" fillId="0" borderId="7" xfId="0" applyNumberFormat="1" applyFont="1" applyBorder="1" applyAlignment="1">
      <alignment horizontal="left" vertical="center" wrapText="1"/>
    </xf>
    <xf numFmtId="0" fontId="5" fillId="0" borderId="7" xfId="0" applyNumberFormat="1" applyFont="1" applyBorder="1" applyAlignment="1">
      <alignment horizontal="center" vertical="center" wrapText="1"/>
    </xf>
    <xf numFmtId="172" fontId="5" fillId="0" borderId="7" xfId="0" applyNumberFormat="1" applyFont="1" applyBorder="1" applyAlignment="1">
      <alignment horizontal="center" vertical="center" wrapText="1"/>
    </xf>
    <xf numFmtId="181" fontId="5" fillId="0" borderId="7" xfId="0" applyNumberFormat="1" applyFont="1" applyBorder="1" applyAlignment="1">
      <alignment horizontal="center" vertical="center" wrapText="1"/>
    </xf>
    <xf numFmtId="172" fontId="5" fillId="2" borderId="7" xfId="0" applyNumberFormat="1" applyFont="1" applyFill="1" applyBorder="1" applyAlignment="1">
      <alignment horizontal="center" vertical="center" wrapText="1"/>
    </xf>
    <xf numFmtId="4" fontId="5" fillId="0" borderId="7" xfId="0" applyNumberFormat="1" applyFont="1" applyBorder="1" applyAlignment="1">
      <alignment horizontal="center" vertical="center" wrapText="1"/>
    </xf>
    <xf numFmtId="168" fontId="5" fillId="0" borderId="7" xfId="0" applyNumberFormat="1" applyFont="1" applyBorder="1" applyAlignment="1">
      <alignment horizontal="center" vertical="center" wrapText="1"/>
    </xf>
    <xf numFmtId="0" fontId="5" fillId="0" borderId="7" xfId="0" applyNumberFormat="1" applyFont="1" applyBorder="1" applyAlignment="1">
      <alignment horizontal="left" vertical="top" wrapText="1" indent="1"/>
    </xf>
    <xf numFmtId="0" fontId="4" fillId="0" borderId="0" xfId="0" applyNumberFormat="1" applyFont="1" applyBorder="1" applyAlignment="1">
      <alignment horizontal="justify" vertical="top" wrapText="1"/>
    </xf>
    <xf numFmtId="0" fontId="15" fillId="0" borderId="0" xfId="0" applyFont="1" applyAlignment="1">
      <alignment horizontal="center"/>
    </xf>
    <xf numFmtId="0" fontId="15" fillId="0" borderId="0" xfId="0" applyFont="1" applyBorder="1" applyAlignment="1">
      <alignment horizontal="center"/>
    </xf>
    <xf numFmtId="0" fontId="16" fillId="0" borderId="0" xfId="0" applyFont="1" applyAlignment="1">
      <alignment horizontal="center" wrapText="1"/>
    </xf>
    <xf numFmtId="0" fontId="0" fillId="0" borderId="0" xfId="0" applyAlignment="1">
      <alignment horizontal="center" wrapText="1"/>
    </xf>
    <xf numFmtId="0" fontId="7" fillId="0" borderId="0" xfId="0" applyFont="1" applyAlignment="1">
      <alignment horizontal="center" wrapText="1"/>
    </xf>
    <xf numFmtId="0" fontId="5" fillId="0" borderId="0" xfId="0" applyFont="1" applyAlignment="1">
      <alignment wrapText="1"/>
    </xf>
    <xf numFmtId="0" fontId="17" fillId="0" borderId="11"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0" xfId="0" applyFont="1" applyAlignment="1">
      <alignment horizontal="left" vertical="center" wrapText="1"/>
    </xf>
    <xf numFmtId="0" fontId="22" fillId="2" borderId="11" xfId="4" applyNumberFormat="1" applyFont="1" applyFill="1" applyBorder="1" applyAlignment="1" applyProtection="1">
      <alignment horizontal="center" vertical="center" wrapText="1"/>
    </xf>
    <xf numFmtId="0" fontId="22" fillId="2" borderId="12" xfId="4" applyNumberFormat="1" applyFont="1" applyFill="1" applyBorder="1" applyAlignment="1" applyProtection="1">
      <alignment horizontal="center" vertical="center" wrapText="1"/>
    </xf>
    <xf numFmtId="0" fontId="13" fillId="2" borderId="0" xfId="4" applyNumberFormat="1" applyFont="1" applyFill="1" applyBorder="1" applyAlignment="1" applyProtection="1">
      <alignment horizontal="left" vertical="center"/>
    </xf>
    <xf numFmtId="49" fontId="15" fillId="2" borderId="0" xfId="4" applyFont="1" applyFill="1" applyAlignment="1" applyProtection="1">
      <alignment horizontal="center"/>
    </xf>
    <xf numFmtId="0" fontId="24" fillId="2" borderId="0" xfId="0" applyFont="1" applyFill="1" applyAlignment="1"/>
    <xf numFmtId="49" fontId="22" fillId="2" borderId="14" xfId="4" applyFont="1" applyFill="1" applyBorder="1" applyAlignment="1" applyProtection="1">
      <alignment vertical="center"/>
    </xf>
    <xf numFmtId="49" fontId="22" fillId="2" borderId="7" xfId="4" applyFont="1" applyFill="1" applyBorder="1" applyAlignment="1" applyProtection="1">
      <alignment vertical="center"/>
    </xf>
    <xf numFmtId="0" fontId="22" fillId="2" borderId="14" xfId="4" applyNumberFormat="1" applyFont="1" applyFill="1" applyBorder="1" applyAlignment="1" applyProtection="1">
      <alignment horizontal="left" vertical="center" wrapText="1"/>
    </xf>
    <xf numFmtId="0" fontId="22" fillId="2" borderId="7" xfId="4" applyNumberFormat="1" applyFont="1" applyFill="1" applyBorder="1" applyAlignment="1" applyProtection="1">
      <alignment horizontal="left" vertical="center" wrapText="1"/>
    </xf>
    <xf numFmtId="0" fontId="17" fillId="2" borderId="7" xfId="4" applyNumberFormat="1" applyFont="1" applyFill="1" applyBorder="1" applyAlignment="1" applyProtection="1">
      <alignment horizontal="center" vertical="center" wrapText="1"/>
    </xf>
    <xf numFmtId="0" fontId="15" fillId="2" borderId="0" xfId="4" applyNumberFormat="1" applyFont="1" applyFill="1" applyBorder="1" applyAlignment="1" applyProtection="1">
      <alignment horizontal="left" vertical="center"/>
    </xf>
    <xf numFmtId="49" fontId="17" fillId="2" borderId="7" xfId="4" applyFont="1" applyFill="1" applyBorder="1" applyAlignment="1" applyProtection="1"/>
    <xf numFmtId="0" fontId="17" fillId="2" borderId="7" xfId="4" applyNumberFormat="1" applyFont="1" applyFill="1" applyBorder="1" applyAlignment="1" applyProtection="1">
      <alignment horizontal="left" vertical="center" wrapText="1"/>
    </xf>
    <xf numFmtId="0" fontId="46" fillId="0" borderId="7" xfId="12" applyNumberFormat="1" applyFont="1" applyFill="1" applyBorder="1" applyAlignment="1" applyProtection="1">
      <alignment horizontal="center" vertical="center" wrapText="1"/>
      <protection locked="0"/>
    </xf>
    <xf numFmtId="0" fontId="56" fillId="0" borderId="3" xfId="12" applyNumberFormat="1" applyFont="1" applyFill="1" applyBorder="1" applyAlignment="1" applyProtection="1">
      <alignment horizontal="center" vertical="center"/>
      <protection locked="0"/>
    </xf>
    <xf numFmtId="0" fontId="56" fillId="0" borderId="1" xfId="12" applyNumberFormat="1" applyFont="1" applyFill="1" applyBorder="1" applyAlignment="1" applyProtection="1">
      <alignment horizontal="center" vertical="center"/>
      <protection locked="0"/>
    </xf>
    <xf numFmtId="0" fontId="56" fillId="0" borderId="2" xfId="12" applyNumberFormat="1" applyFont="1" applyFill="1" applyBorder="1" applyAlignment="1" applyProtection="1">
      <alignment horizontal="center" vertical="center"/>
      <protection locked="0"/>
    </xf>
    <xf numFmtId="0" fontId="56" fillId="0" borderId="7" xfId="12" applyNumberFormat="1" applyFont="1" applyFill="1" applyBorder="1" applyAlignment="1" applyProtection="1">
      <alignment horizontal="center" vertical="center" wrapText="1"/>
      <protection locked="0"/>
    </xf>
    <xf numFmtId="0" fontId="56" fillId="0" borderId="7" xfId="12" applyNumberFormat="1" applyFont="1" applyFill="1" applyBorder="1" applyAlignment="1" applyProtection="1">
      <alignment horizontal="center" vertical="center"/>
      <protection locked="0"/>
    </xf>
    <xf numFmtId="0" fontId="34" fillId="0" borderId="0" xfId="0" applyFont="1" applyAlignment="1">
      <alignment horizontal="center"/>
    </xf>
    <xf numFmtId="0" fontId="34" fillId="0" borderId="20" xfId="0" applyFont="1" applyBorder="1" applyAlignment="1">
      <alignment horizontal="center" vertical="center" wrapText="1"/>
    </xf>
    <xf numFmtId="0" fontId="34" fillId="0" borderId="22" xfId="0" applyFont="1" applyBorder="1" applyAlignment="1">
      <alignment horizontal="center" vertical="center" wrapText="1"/>
    </xf>
    <xf numFmtId="0" fontId="34" fillId="14" borderId="26" xfId="0" applyFont="1" applyFill="1" applyBorder="1" applyAlignment="1">
      <alignment horizontal="center" vertical="center" wrapText="1"/>
    </xf>
    <xf numFmtId="0" fontId="31" fillId="14" borderId="27" xfId="0" applyFont="1" applyFill="1" applyBorder="1"/>
    <xf numFmtId="0" fontId="31" fillId="14" borderId="28" xfId="0" applyFont="1" applyFill="1" applyBorder="1"/>
    <xf numFmtId="0" fontId="34" fillId="0" borderId="26" xfId="0" applyFont="1" applyBorder="1" applyAlignment="1">
      <alignment horizontal="center" vertical="center" wrapText="1"/>
    </xf>
    <xf numFmtId="0" fontId="31" fillId="0" borderId="27" xfId="0" applyFont="1" applyBorder="1"/>
    <xf numFmtId="0" fontId="31" fillId="0" borderId="28" xfId="0" applyFont="1" applyBorder="1"/>
    <xf numFmtId="0" fontId="34" fillId="0" borderId="0" xfId="0" applyFont="1" applyAlignment="1">
      <alignment horizontal="center" wrapText="1"/>
    </xf>
    <xf numFmtId="0" fontId="34" fillId="0" borderId="29"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28" xfId="0" applyFont="1" applyBorder="1" applyAlignment="1">
      <alignment horizontal="center" vertical="center" wrapText="1"/>
    </xf>
  </cellXfs>
  <cellStyles count="21">
    <cellStyle name="Гиперссылка" xfId="1" builtinId="8"/>
    <cellStyle name="Гиперссылка 2 2" xfId="17"/>
    <cellStyle name="Обычный" xfId="0" builtinId="0"/>
    <cellStyle name="Обычный 10 6" xfId="4"/>
    <cellStyle name="Обычный 107" xfId="11"/>
    <cellStyle name="Обычный 2" xfId="9"/>
    <cellStyle name="Обычный 2 2 19" xfId="12"/>
    <cellStyle name="Обычный 2 26 2" xfId="6"/>
    <cellStyle name="Обычный 2 3 2" xfId="10"/>
    <cellStyle name="Обычный 2 5 5" xfId="16"/>
    <cellStyle name="Обычный 4 21" xfId="13"/>
    <cellStyle name="Процентный" xfId="2" builtinId="5"/>
    <cellStyle name="Процентный 2" xfId="15"/>
    <cellStyle name="Процентный 2 10 10" xfId="7"/>
    <cellStyle name="Процентный 3" xfId="19"/>
    <cellStyle name="Финансовый" xfId="3" builtinId="3"/>
    <cellStyle name="Финансовый 2" xfId="14"/>
    <cellStyle name="Финансовый 2 11" xfId="8"/>
    <cellStyle name="Финансовый 2 2" xfId="20"/>
    <cellStyle name="Финансовый 3" xfId="18"/>
    <cellStyle name="Финансовый 4" xfId="5"/>
  </cellStyles>
  <dxfs count="94">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0" tint="-0.24994659260841701"/>
        </patternFill>
      </fill>
    </dxf>
    <dxf>
      <font>
        <b/>
        <i val="0"/>
        <strike val="0"/>
      </font>
    </dxf>
    <dxf>
      <font>
        <b/>
        <i/>
        <strike val="0"/>
      </font>
    </dxf>
    <dxf>
      <font>
        <b val="0"/>
        <i val="0"/>
      </font>
    </dxf>
    <dxf>
      <font>
        <b val="0"/>
        <i/>
      </font>
    </dxf>
    <dxf>
      <font>
        <b/>
        <i val="0"/>
        <strike val="0"/>
      </font>
      <border>
        <bottom style="thin">
          <color auto="1"/>
        </bottom>
      </border>
    </dxf>
    <dxf>
      <font>
        <b/>
        <i/>
        <strike val="0"/>
      </font>
    </dxf>
    <dxf>
      <font>
        <b val="0"/>
        <i val="0"/>
      </font>
    </dxf>
    <dxf>
      <font>
        <b val="0"/>
        <i/>
      </font>
    </dxf>
    <dxf>
      <font>
        <b/>
        <i val="0"/>
        <strike val="0"/>
      </font>
    </dxf>
    <dxf>
      <font>
        <b/>
        <i/>
        <strike val="0"/>
      </font>
    </dxf>
    <dxf>
      <font>
        <b val="0"/>
        <i val="0"/>
      </font>
    </dxf>
    <dxf>
      <font>
        <b val="0"/>
        <i/>
      </font>
    </dxf>
    <dxf>
      <font>
        <b/>
        <i val="0"/>
        <strike val="0"/>
      </font>
      <border>
        <bottom style="thin">
          <color auto="1"/>
        </bottom>
      </border>
    </dxf>
    <dxf>
      <font>
        <b/>
        <i/>
        <strike val="0"/>
      </font>
    </dxf>
    <dxf>
      <font>
        <b val="0"/>
        <i val="0"/>
      </font>
    </dxf>
    <dxf>
      <font>
        <b val="0"/>
        <i/>
      </font>
    </dxf>
    <dxf>
      <font>
        <b/>
        <i val="0"/>
        <strike val="0"/>
      </font>
    </dxf>
    <dxf>
      <font>
        <b/>
        <i/>
        <strike val="0"/>
      </font>
    </dxf>
    <dxf>
      <font>
        <b val="0"/>
        <i val="0"/>
      </font>
    </dxf>
    <dxf>
      <font>
        <b val="0"/>
        <i/>
      </font>
    </dxf>
    <dxf>
      <font>
        <b/>
        <i val="0"/>
        <strike val="0"/>
      </font>
      <border>
        <bottom style="thin">
          <color auto="1"/>
        </bottom>
      </border>
    </dxf>
    <dxf>
      <font>
        <b/>
        <i/>
        <strike val="0"/>
      </font>
    </dxf>
    <dxf>
      <font>
        <b val="0"/>
        <i val="0"/>
      </font>
    </dxf>
    <dxf>
      <font>
        <b val="0"/>
        <i/>
      </font>
    </dxf>
    <dxf>
      <font>
        <b/>
        <i val="0"/>
        <strike val="0"/>
      </font>
    </dxf>
    <dxf>
      <font>
        <b/>
        <i/>
        <strike val="0"/>
      </font>
    </dxf>
    <dxf>
      <font>
        <b val="0"/>
        <i val="0"/>
      </font>
    </dxf>
    <dxf>
      <font>
        <b val="0"/>
        <i/>
      </font>
    </dxf>
    <dxf>
      <font>
        <b/>
        <i val="0"/>
        <strike val="0"/>
      </font>
      <border>
        <bottom style="thin">
          <color auto="1"/>
        </bottom>
      </border>
    </dxf>
    <dxf>
      <font>
        <b/>
        <i/>
        <strike val="0"/>
      </font>
    </dxf>
    <dxf>
      <font>
        <b val="0"/>
        <i val="0"/>
      </font>
    </dxf>
    <dxf>
      <font>
        <b val="0"/>
        <i/>
      </font>
    </dxf>
    <dxf>
      <font>
        <b/>
        <i val="0"/>
        <strike val="0"/>
      </font>
    </dxf>
    <dxf>
      <font>
        <b/>
        <i/>
        <strike val="0"/>
      </font>
    </dxf>
    <dxf>
      <font>
        <b val="0"/>
        <i val="0"/>
      </font>
    </dxf>
    <dxf>
      <font>
        <b val="0"/>
        <i/>
      </font>
    </dxf>
    <dxf>
      <font>
        <b/>
        <i val="0"/>
        <strike val="0"/>
      </font>
      <border>
        <bottom style="thin">
          <color auto="1"/>
        </bottom>
      </border>
    </dxf>
    <dxf>
      <font>
        <b/>
        <i/>
        <strike val="0"/>
      </font>
    </dxf>
    <dxf>
      <font>
        <b val="0"/>
        <i val="0"/>
      </font>
    </dxf>
    <dxf>
      <font>
        <b val="0"/>
        <i/>
      </font>
    </dxf>
    <dxf>
      <font>
        <b/>
        <i val="0"/>
        <strike val="0"/>
      </font>
    </dxf>
    <dxf>
      <font>
        <b/>
        <i/>
        <strike val="0"/>
      </font>
    </dxf>
    <dxf>
      <font>
        <b val="0"/>
        <i val="0"/>
      </font>
    </dxf>
    <dxf>
      <font>
        <b val="0"/>
        <i/>
      </font>
    </dxf>
    <dxf>
      <font>
        <b/>
        <i val="0"/>
        <strike val="0"/>
      </font>
      <border>
        <bottom style="thin">
          <color auto="1"/>
        </bottom>
      </border>
    </dxf>
    <dxf>
      <font>
        <b/>
        <i/>
        <strike val="0"/>
      </font>
    </dxf>
    <dxf>
      <font>
        <b val="0"/>
        <i val="0"/>
      </font>
    </dxf>
    <dxf>
      <font>
        <b val="0"/>
        <i/>
      </font>
    </dxf>
    <dxf>
      <font>
        <b/>
        <i val="0"/>
        <strike val="0"/>
      </font>
    </dxf>
    <dxf>
      <font>
        <b/>
        <i/>
        <strike val="0"/>
      </font>
    </dxf>
    <dxf>
      <font>
        <b val="0"/>
        <i val="0"/>
      </font>
    </dxf>
    <dxf>
      <font>
        <b val="0"/>
        <i/>
      </font>
    </dxf>
    <dxf>
      <font>
        <b/>
        <i val="0"/>
        <strike val="0"/>
      </font>
      <border>
        <bottom style="thin">
          <color auto="1"/>
        </bottom>
      </border>
    </dxf>
    <dxf>
      <font>
        <b/>
        <i/>
        <strike val="0"/>
      </font>
    </dxf>
    <dxf>
      <font>
        <b val="0"/>
        <i val="0"/>
      </font>
    </dxf>
    <dxf>
      <font>
        <b val="0"/>
        <i/>
      </font>
    </dxf>
    <dxf>
      <font>
        <b/>
        <i val="0"/>
        <strike val="0"/>
      </font>
    </dxf>
    <dxf>
      <font>
        <b/>
        <i/>
        <strike val="0"/>
      </font>
    </dxf>
    <dxf>
      <font>
        <b val="0"/>
        <i val="0"/>
      </font>
    </dxf>
    <dxf>
      <font>
        <b val="0"/>
        <i/>
      </font>
    </dxf>
    <dxf>
      <font>
        <b/>
        <i val="0"/>
        <strike val="0"/>
      </font>
      <border>
        <bottom style="thin">
          <color auto="1"/>
        </bottom>
      </border>
    </dxf>
    <dxf>
      <font>
        <b/>
        <i/>
        <strike val="0"/>
      </font>
    </dxf>
    <dxf>
      <font>
        <b val="0"/>
        <i val="0"/>
      </font>
    </dxf>
    <dxf>
      <font>
        <b val="0"/>
        <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99" Type="http://schemas.openxmlformats.org/officeDocument/2006/relationships/calcChain" Target="calcChain.xml"/><Relationship Id="rId21" Type="http://schemas.openxmlformats.org/officeDocument/2006/relationships/externalLink" Target="externalLinks/externalLink9.xml"/><Relationship Id="rId63" Type="http://schemas.openxmlformats.org/officeDocument/2006/relationships/externalLink" Target="externalLinks/externalLink51.xml"/><Relationship Id="rId159" Type="http://schemas.openxmlformats.org/officeDocument/2006/relationships/externalLink" Target="externalLinks/externalLink147.xml"/><Relationship Id="rId170" Type="http://schemas.openxmlformats.org/officeDocument/2006/relationships/externalLink" Target="externalLinks/externalLink158.xml"/><Relationship Id="rId226" Type="http://schemas.openxmlformats.org/officeDocument/2006/relationships/externalLink" Target="externalLinks/externalLink214.xml"/><Relationship Id="rId268" Type="http://schemas.openxmlformats.org/officeDocument/2006/relationships/externalLink" Target="externalLinks/externalLink256.xml"/><Relationship Id="rId32" Type="http://schemas.openxmlformats.org/officeDocument/2006/relationships/externalLink" Target="externalLinks/externalLink20.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5" Type="http://schemas.openxmlformats.org/officeDocument/2006/relationships/worksheet" Target="worksheets/sheet5.xml"/><Relationship Id="rId181" Type="http://schemas.openxmlformats.org/officeDocument/2006/relationships/externalLink" Target="externalLinks/externalLink169.xml"/><Relationship Id="rId237" Type="http://schemas.openxmlformats.org/officeDocument/2006/relationships/externalLink" Target="externalLinks/externalLink225.xml"/><Relationship Id="rId279" Type="http://schemas.openxmlformats.org/officeDocument/2006/relationships/externalLink" Target="externalLinks/externalLink267.xml"/><Relationship Id="rId43" Type="http://schemas.openxmlformats.org/officeDocument/2006/relationships/externalLink" Target="externalLinks/externalLink31.xml"/><Relationship Id="rId139" Type="http://schemas.openxmlformats.org/officeDocument/2006/relationships/externalLink" Target="externalLinks/externalLink127.xml"/><Relationship Id="rId290" Type="http://schemas.openxmlformats.org/officeDocument/2006/relationships/externalLink" Target="externalLinks/externalLink278.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92" Type="http://schemas.openxmlformats.org/officeDocument/2006/relationships/externalLink" Target="externalLinks/externalLink180.xml"/><Relationship Id="rId206" Type="http://schemas.openxmlformats.org/officeDocument/2006/relationships/externalLink" Target="externalLinks/externalLink194.xml"/><Relationship Id="rId248" Type="http://schemas.openxmlformats.org/officeDocument/2006/relationships/externalLink" Target="externalLinks/externalLink236.xml"/><Relationship Id="rId12" Type="http://schemas.openxmlformats.org/officeDocument/2006/relationships/worksheet" Target="worksheets/sheet12.xml"/><Relationship Id="rId108" Type="http://schemas.openxmlformats.org/officeDocument/2006/relationships/externalLink" Target="externalLinks/externalLink96.xml"/><Relationship Id="rId54" Type="http://schemas.openxmlformats.org/officeDocument/2006/relationships/externalLink" Target="externalLinks/externalLink42.xml"/><Relationship Id="rId75" Type="http://schemas.openxmlformats.org/officeDocument/2006/relationships/externalLink" Target="externalLinks/externalLink63.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61" Type="http://schemas.openxmlformats.org/officeDocument/2006/relationships/externalLink" Target="externalLinks/externalLink149.xml"/><Relationship Id="rId182" Type="http://schemas.openxmlformats.org/officeDocument/2006/relationships/externalLink" Target="externalLinks/externalLink170.xml"/><Relationship Id="rId217" Type="http://schemas.openxmlformats.org/officeDocument/2006/relationships/externalLink" Target="externalLinks/externalLink205.xml"/><Relationship Id="rId6" Type="http://schemas.openxmlformats.org/officeDocument/2006/relationships/worksheet" Target="worksheets/sheet6.xml"/><Relationship Id="rId238" Type="http://schemas.openxmlformats.org/officeDocument/2006/relationships/externalLink" Target="externalLinks/externalLink226.xml"/><Relationship Id="rId259" Type="http://schemas.openxmlformats.org/officeDocument/2006/relationships/externalLink" Target="externalLinks/externalLink247.xml"/><Relationship Id="rId23" Type="http://schemas.openxmlformats.org/officeDocument/2006/relationships/externalLink" Target="externalLinks/externalLink11.xml"/><Relationship Id="rId119" Type="http://schemas.openxmlformats.org/officeDocument/2006/relationships/externalLink" Target="externalLinks/externalLink107.xml"/><Relationship Id="rId270" Type="http://schemas.openxmlformats.org/officeDocument/2006/relationships/externalLink" Target="externalLinks/externalLink258.xml"/><Relationship Id="rId291" Type="http://schemas.openxmlformats.org/officeDocument/2006/relationships/externalLink" Target="externalLinks/externalLink279.xml"/><Relationship Id="rId44" Type="http://schemas.openxmlformats.org/officeDocument/2006/relationships/externalLink" Target="externalLinks/externalLink32.xml"/><Relationship Id="rId65" Type="http://schemas.openxmlformats.org/officeDocument/2006/relationships/externalLink" Target="externalLinks/externalLink53.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51" Type="http://schemas.openxmlformats.org/officeDocument/2006/relationships/externalLink" Target="externalLinks/externalLink139.xml"/><Relationship Id="rId172" Type="http://schemas.openxmlformats.org/officeDocument/2006/relationships/externalLink" Target="externalLinks/externalLink160.xml"/><Relationship Id="rId193" Type="http://schemas.openxmlformats.org/officeDocument/2006/relationships/externalLink" Target="externalLinks/externalLink181.xml"/><Relationship Id="rId207" Type="http://schemas.openxmlformats.org/officeDocument/2006/relationships/externalLink" Target="externalLinks/externalLink195.xml"/><Relationship Id="rId228" Type="http://schemas.openxmlformats.org/officeDocument/2006/relationships/externalLink" Target="externalLinks/externalLink216.xml"/><Relationship Id="rId249" Type="http://schemas.openxmlformats.org/officeDocument/2006/relationships/externalLink" Target="externalLinks/externalLink237.xml"/><Relationship Id="rId13" Type="http://schemas.openxmlformats.org/officeDocument/2006/relationships/externalLink" Target="externalLinks/externalLink1.xml"/><Relationship Id="rId109" Type="http://schemas.openxmlformats.org/officeDocument/2006/relationships/externalLink" Target="externalLinks/externalLink97.xml"/><Relationship Id="rId260" Type="http://schemas.openxmlformats.org/officeDocument/2006/relationships/externalLink" Target="externalLinks/externalLink248.xml"/><Relationship Id="rId281" Type="http://schemas.openxmlformats.org/officeDocument/2006/relationships/externalLink" Target="externalLinks/externalLink269.xml"/><Relationship Id="rId34" Type="http://schemas.openxmlformats.org/officeDocument/2006/relationships/externalLink" Target="externalLinks/externalLink22.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20" Type="http://schemas.openxmlformats.org/officeDocument/2006/relationships/externalLink" Target="externalLinks/externalLink108.xml"/><Relationship Id="rId141" Type="http://schemas.openxmlformats.org/officeDocument/2006/relationships/externalLink" Target="externalLinks/externalLink129.xml"/><Relationship Id="rId7" Type="http://schemas.openxmlformats.org/officeDocument/2006/relationships/worksheet" Target="worksheets/sheet7.xml"/><Relationship Id="rId162" Type="http://schemas.openxmlformats.org/officeDocument/2006/relationships/externalLink" Target="externalLinks/externalLink150.xml"/><Relationship Id="rId183" Type="http://schemas.openxmlformats.org/officeDocument/2006/relationships/externalLink" Target="externalLinks/externalLink171.xml"/><Relationship Id="rId218" Type="http://schemas.openxmlformats.org/officeDocument/2006/relationships/externalLink" Target="externalLinks/externalLink206.xml"/><Relationship Id="rId239" Type="http://schemas.openxmlformats.org/officeDocument/2006/relationships/externalLink" Target="externalLinks/externalLink227.xml"/><Relationship Id="rId250" Type="http://schemas.openxmlformats.org/officeDocument/2006/relationships/externalLink" Target="externalLinks/externalLink238.xml"/><Relationship Id="rId271" Type="http://schemas.openxmlformats.org/officeDocument/2006/relationships/externalLink" Target="externalLinks/externalLink259.xml"/><Relationship Id="rId292" Type="http://schemas.openxmlformats.org/officeDocument/2006/relationships/externalLink" Target="externalLinks/externalLink280.xml"/><Relationship Id="rId24" Type="http://schemas.openxmlformats.org/officeDocument/2006/relationships/externalLink" Target="externalLinks/externalLink12.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31" Type="http://schemas.openxmlformats.org/officeDocument/2006/relationships/externalLink" Target="externalLinks/externalLink119.xml"/><Relationship Id="rId152" Type="http://schemas.openxmlformats.org/officeDocument/2006/relationships/externalLink" Target="externalLinks/externalLink140.xml"/><Relationship Id="rId173" Type="http://schemas.openxmlformats.org/officeDocument/2006/relationships/externalLink" Target="externalLinks/externalLink161.xml"/><Relationship Id="rId194" Type="http://schemas.openxmlformats.org/officeDocument/2006/relationships/externalLink" Target="externalLinks/externalLink182.xml"/><Relationship Id="rId208" Type="http://schemas.openxmlformats.org/officeDocument/2006/relationships/externalLink" Target="externalLinks/externalLink196.xml"/><Relationship Id="rId229" Type="http://schemas.openxmlformats.org/officeDocument/2006/relationships/externalLink" Target="externalLinks/externalLink217.xml"/><Relationship Id="rId240" Type="http://schemas.openxmlformats.org/officeDocument/2006/relationships/externalLink" Target="externalLinks/externalLink228.xml"/><Relationship Id="rId261" Type="http://schemas.openxmlformats.org/officeDocument/2006/relationships/externalLink" Target="externalLinks/externalLink249.xml"/><Relationship Id="rId14" Type="http://schemas.openxmlformats.org/officeDocument/2006/relationships/externalLink" Target="externalLinks/externalLink2.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282" Type="http://schemas.openxmlformats.org/officeDocument/2006/relationships/externalLink" Target="externalLinks/externalLink270.xml"/><Relationship Id="rId8" Type="http://schemas.openxmlformats.org/officeDocument/2006/relationships/worksheet" Target="worksheets/sheet8.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184" Type="http://schemas.openxmlformats.org/officeDocument/2006/relationships/externalLink" Target="externalLinks/externalLink172.xml"/><Relationship Id="rId219" Type="http://schemas.openxmlformats.org/officeDocument/2006/relationships/externalLink" Target="externalLinks/externalLink207.xml"/><Relationship Id="rId230" Type="http://schemas.openxmlformats.org/officeDocument/2006/relationships/externalLink" Target="externalLinks/externalLink218.xml"/><Relationship Id="rId251" Type="http://schemas.openxmlformats.org/officeDocument/2006/relationships/externalLink" Target="externalLinks/externalLink239.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272" Type="http://schemas.openxmlformats.org/officeDocument/2006/relationships/externalLink" Target="externalLinks/externalLink260.xml"/><Relationship Id="rId293" Type="http://schemas.openxmlformats.org/officeDocument/2006/relationships/externalLink" Target="externalLinks/externalLink28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74" Type="http://schemas.openxmlformats.org/officeDocument/2006/relationships/externalLink" Target="externalLinks/externalLink162.xml"/><Relationship Id="rId195" Type="http://schemas.openxmlformats.org/officeDocument/2006/relationships/externalLink" Target="externalLinks/externalLink183.xml"/><Relationship Id="rId209" Type="http://schemas.openxmlformats.org/officeDocument/2006/relationships/externalLink" Target="externalLinks/externalLink197.xml"/><Relationship Id="rId220" Type="http://schemas.openxmlformats.org/officeDocument/2006/relationships/externalLink" Target="externalLinks/externalLink208.xml"/><Relationship Id="rId241" Type="http://schemas.openxmlformats.org/officeDocument/2006/relationships/externalLink" Target="externalLinks/externalLink229.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262" Type="http://schemas.openxmlformats.org/officeDocument/2006/relationships/externalLink" Target="externalLinks/externalLink250.xml"/><Relationship Id="rId283" Type="http://schemas.openxmlformats.org/officeDocument/2006/relationships/externalLink" Target="externalLinks/externalLink271.xml"/><Relationship Id="rId78" Type="http://schemas.openxmlformats.org/officeDocument/2006/relationships/externalLink" Target="externalLinks/externalLink66.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64" Type="http://schemas.openxmlformats.org/officeDocument/2006/relationships/externalLink" Target="externalLinks/externalLink152.xml"/><Relationship Id="rId185" Type="http://schemas.openxmlformats.org/officeDocument/2006/relationships/externalLink" Target="externalLinks/externalLink173.xml"/><Relationship Id="rId9" Type="http://schemas.openxmlformats.org/officeDocument/2006/relationships/worksheet" Target="worksheets/sheet9.xml"/><Relationship Id="rId210" Type="http://schemas.openxmlformats.org/officeDocument/2006/relationships/externalLink" Target="externalLinks/externalLink198.xml"/><Relationship Id="rId26" Type="http://schemas.openxmlformats.org/officeDocument/2006/relationships/externalLink" Target="externalLinks/externalLink14.xml"/><Relationship Id="rId231" Type="http://schemas.openxmlformats.org/officeDocument/2006/relationships/externalLink" Target="externalLinks/externalLink219.xml"/><Relationship Id="rId252" Type="http://schemas.openxmlformats.org/officeDocument/2006/relationships/externalLink" Target="externalLinks/externalLink240.xml"/><Relationship Id="rId273" Type="http://schemas.openxmlformats.org/officeDocument/2006/relationships/externalLink" Target="externalLinks/externalLink261.xml"/><Relationship Id="rId294" Type="http://schemas.openxmlformats.org/officeDocument/2006/relationships/externalLink" Target="externalLinks/externalLink282.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75" Type="http://schemas.openxmlformats.org/officeDocument/2006/relationships/externalLink" Target="externalLinks/externalLink163.xml"/><Relationship Id="rId196" Type="http://schemas.openxmlformats.org/officeDocument/2006/relationships/externalLink" Target="externalLinks/externalLink184.xml"/><Relationship Id="rId200" Type="http://schemas.openxmlformats.org/officeDocument/2006/relationships/externalLink" Target="externalLinks/externalLink188.xml"/><Relationship Id="rId16" Type="http://schemas.openxmlformats.org/officeDocument/2006/relationships/externalLink" Target="externalLinks/externalLink4.xml"/><Relationship Id="rId221" Type="http://schemas.openxmlformats.org/officeDocument/2006/relationships/externalLink" Target="externalLinks/externalLink209.xml"/><Relationship Id="rId242" Type="http://schemas.openxmlformats.org/officeDocument/2006/relationships/externalLink" Target="externalLinks/externalLink230.xml"/><Relationship Id="rId263" Type="http://schemas.openxmlformats.org/officeDocument/2006/relationships/externalLink" Target="externalLinks/externalLink251.xml"/><Relationship Id="rId284" Type="http://schemas.openxmlformats.org/officeDocument/2006/relationships/externalLink" Target="externalLinks/externalLink272.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externalLink" Target="externalLinks/externalLink153.xml"/><Relationship Id="rId186" Type="http://schemas.openxmlformats.org/officeDocument/2006/relationships/externalLink" Target="externalLinks/externalLink174.xml"/><Relationship Id="rId211" Type="http://schemas.openxmlformats.org/officeDocument/2006/relationships/externalLink" Target="externalLinks/externalLink199.xml"/><Relationship Id="rId232" Type="http://schemas.openxmlformats.org/officeDocument/2006/relationships/externalLink" Target="externalLinks/externalLink220.xml"/><Relationship Id="rId253" Type="http://schemas.openxmlformats.org/officeDocument/2006/relationships/externalLink" Target="externalLinks/externalLink241.xml"/><Relationship Id="rId274" Type="http://schemas.openxmlformats.org/officeDocument/2006/relationships/externalLink" Target="externalLinks/externalLink262.xml"/><Relationship Id="rId295" Type="http://schemas.openxmlformats.org/officeDocument/2006/relationships/externalLink" Target="externalLinks/externalLink283.xml"/><Relationship Id="rId27" Type="http://schemas.openxmlformats.org/officeDocument/2006/relationships/externalLink" Target="externalLinks/externalLink15.xml"/><Relationship Id="rId48" Type="http://schemas.openxmlformats.org/officeDocument/2006/relationships/externalLink" Target="externalLinks/externalLink36.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34" Type="http://schemas.openxmlformats.org/officeDocument/2006/relationships/externalLink" Target="externalLinks/externalLink122.xml"/><Relationship Id="rId80" Type="http://schemas.openxmlformats.org/officeDocument/2006/relationships/externalLink" Target="externalLinks/externalLink68.xml"/><Relationship Id="rId155" Type="http://schemas.openxmlformats.org/officeDocument/2006/relationships/externalLink" Target="externalLinks/externalLink143.xml"/><Relationship Id="rId176" Type="http://schemas.openxmlformats.org/officeDocument/2006/relationships/externalLink" Target="externalLinks/externalLink164.xml"/><Relationship Id="rId197" Type="http://schemas.openxmlformats.org/officeDocument/2006/relationships/externalLink" Target="externalLinks/externalLink185.xml"/><Relationship Id="rId201" Type="http://schemas.openxmlformats.org/officeDocument/2006/relationships/externalLink" Target="externalLinks/externalLink189.xml"/><Relationship Id="rId222" Type="http://schemas.openxmlformats.org/officeDocument/2006/relationships/externalLink" Target="externalLinks/externalLink210.xml"/><Relationship Id="rId243" Type="http://schemas.openxmlformats.org/officeDocument/2006/relationships/externalLink" Target="externalLinks/externalLink231.xml"/><Relationship Id="rId264" Type="http://schemas.openxmlformats.org/officeDocument/2006/relationships/externalLink" Target="externalLinks/externalLink252.xml"/><Relationship Id="rId285" Type="http://schemas.openxmlformats.org/officeDocument/2006/relationships/externalLink" Target="externalLinks/externalLink273.xml"/><Relationship Id="rId17" Type="http://schemas.openxmlformats.org/officeDocument/2006/relationships/externalLink" Target="externalLinks/externalLink5.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24" Type="http://schemas.openxmlformats.org/officeDocument/2006/relationships/externalLink" Target="externalLinks/externalLink112.xml"/><Relationship Id="rId70" Type="http://schemas.openxmlformats.org/officeDocument/2006/relationships/externalLink" Target="externalLinks/externalLink58.xml"/><Relationship Id="rId91" Type="http://schemas.openxmlformats.org/officeDocument/2006/relationships/externalLink" Target="externalLinks/externalLink79.xml"/><Relationship Id="rId145" Type="http://schemas.openxmlformats.org/officeDocument/2006/relationships/externalLink" Target="externalLinks/externalLink133.xml"/><Relationship Id="rId166" Type="http://schemas.openxmlformats.org/officeDocument/2006/relationships/externalLink" Target="externalLinks/externalLink154.xml"/><Relationship Id="rId187" Type="http://schemas.openxmlformats.org/officeDocument/2006/relationships/externalLink" Target="externalLinks/externalLink175.xml"/><Relationship Id="rId1" Type="http://schemas.openxmlformats.org/officeDocument/2006/relationships/worksheet" Target="worksheets/sheet1.xml"/><Relationship Id="rId212" Type="http://schemas.openxmlformats.org/officeDocument/2006/relationships/externalLink" Target="externalLinks/externalLink200.xml"/><Relationship Id="rId233" Type="http://schemas.openxmlformats.org/officeDocument/2006/relationships/externalLink" Target="externalLinks/externalLink221.xml"/><Relationship Id="rId254" Type="http://schemas.openxmlformats.org/officeDocument/2006/relationships/externalLink" Target="externalLinks/externalLink242.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275" Type="http://schemas.openxmlformats.org/officeDocument/2006/relationships/externalLink" Target="externalLinks/externalLink263.xml"/><Relationship Id="rId296" Type="http://schemas.openxmlformats.org/officeDocument/2006/relationships/theme" Target="theme/theme1.xml"/><Relationship Id="rId60" Type="http://schemas.openxmlformats.org/officeDocument/2006/relationships/externalLink" Target="externalLinks/externalLink48.xml"/><Relationship Id="rId81" Type="http://schemas.openxmlformats.org/officeDocument/2006/relationships/externalLink" Target="externalLinks/externalLink69.xml"/><Relationship Id="rId135" Type="http://schemas.openxmlformats.org/officeDocument/2006/relationships/externalLink" Target="externalLinks/externalLink123.xml"/><Relationship Id="rId156" Type="http://schemas.openxmlformats.org/officeDocument/2006/relationships/externalLink" Target="externalLinks/externalLink144.xml"/><Relationship Id="rId177" Type="http://schemas.openxmlformats.org/officeDocument/2006/relationships/externalLink" Target="externalLinks/externalLink165.xml"/><Relationship Id="rId198" Type="http://schemas.openxmlformats.org/officeDocument/2006/relationships/externalLink" Target="externalLinks/externalLink186.xml"/><Relationship Id="rId202" Type="http://schemas.openxmlformats.org/officeDocument/2006/relationships/externalLink" Target="externalLinks/externalLink190.xml"/><Relationship Id="rId223" Type="http://schemas.openxmlformats.org/officeDocument/2006/relationships/externalLink" Target="externalLinks/externalLink211.xml"/><Relationship Id="rId244" Type="http://schemas.openxmlformats.org/officeDocument/2006/relationships/externalLink" Target="externalLinks/externalLink232.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265" Type="http://schemas.openxmlformats.org/officeDocument/2006/relationships/externalLink" Target="externalLinks/externalLink253.xml"/><Relationship Id="rId286" Type="http://schemas.openxmlformats.org/officeDocument/2006/relationships/externalLink" Target="externalLinks/externalLink274.xml"/><Relationship Id="rId50" Type="http://schemas.openxmlformats.org/officeDocument/2006/relationships/externalLink" Target="externalLinks/externalLink38.xml"/><Relationship Id="rId104" Type="http://schemas.openxmlformats.org/officeDocument/2006/relationships/externalLink" Target="externalLinks/externalLink92.xml"/><Relationship Id="rId125" Type="http://schemas.openxmlformats.org/officeDocument/2006/relationships/externalLink" Target="externalLinks/externalLink113.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188" Type="http://schemas.openxmlformats.org/officeDocument/2006/relationships/externalLink" Target="externalLinks/externalLink176.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13" Type="http://schemas.openxmlformats.org/officeDocument/2006/relationships/externalLink" Target="externalLinks/externalLink201.xml"/><Relationship Id="rId234" Type="http://schemas.openxmlformats.org/officeDocument/2006/relationships/externalLink" Target="externalLinks/externalLink222.xml"/><Relationship Id="rId2" Type="http://schemas.openxmlformats.org/officeDocument/2006/relationships/worksheet" Target="worksheets/sheet2.xml"/><Relationship Id="rId29" Type="http://schemas.openxmlformats.org/officeDocument/2006/relationships/externalLink" Target="externalLinks/externalLink17.xml"/><Relationship Id="rId255" Type="http://schemas.openxmlformats.org/officeDocument/2006/relationships/externalLink" Target="externalLinks/externalLink243.xml"/><Relationship Id="rId276" Type="http://schemas.openxmlformats.org/officeDocument/2006/relationships/externalLink" Target="externalLinks/externalLink264.xml"/><Relationship Id="rId297" Type="http://schemas.openxmlformats.org/officeDocument/2006/relationships/styles" Target="styles.xml"/><Relationship Id="rId40" Type="http://schemas.openxmlformats.org/officeDocument/2006/relationships/externalLink" Target="externalLinks/externalLink28.xml"/><Relationship Id="rId115" Type="http://schemas.openxmlformats.org/officeDocument/2006/relationships/externalLink" Target="externalLinks/externalLink103.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178" Type="http://schemas.openxmlformats.org/officeDocument/2006/relationships/externalLink" Target="externalLinks/externalLink166.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9" Type="http://schemas.openxmlformats.org/officeDocument/2006/relationships/externalLink" Target="externalLinks/externalLink187.xml"/><Relationship Id="rId203" Type="http://schemas.openxmlformats.org/officeDocument/2006/relationships/externalLink" Target="externalLinks/externalLink191.xml"/><Relationship Id="rId19" Type="http://schemas.openxmlformats.org/officeDocument/2006/relationships/externalLink" Target="externalLinks/externalLink7.xml"/><Relationship Id="rId224" Type="http://schemas.openxmlformats.org/officeDocument/2006/relationships/externalLink" Target="externalLinks/externalLink212.xml"/><Relationship Id="rId245" Type="http://schemas.openxmlformats.org/officeDocument/2006/relationships/externalLink" Target="externalLinks/externalLink233.xml"/><Relationship Id="rId266" Type="http://schemas.openxmlformats.org/officeDocument/2006/relationships/externalLink" Target="externalLinks/externalLink254.xml"/><Relationship Id="rId287" Type="http://schemas.openxmlformats.org/officeDocument/2006/relationships/externalLink" Target="externalLinks/externalLink275.xml"/><Relationship Id="rId30" Type="http://schemas.openxmlformats.org/officeDocument/2006/relationships/externalLink" Target="externalLinks/externalLink1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externalLink" Target="externalLinks/externalLink156.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189" Type="http://schemas.openxmlformats.org/officeDocument/2006/relationships/externalLink" Target="externalLinks/externalLink177.xml"/><Relationship Id="rId3" Type="http://schemas.openxmlformats.org/officeDocument/2006/relationships/worksheet" Target="worksheets/sheet3.xml"/><Relationship Id="rId214" Type="http://schemas.openxmlformats.org/officeDocument/2006/relationships/externalLink" Target="externalLinks/externalLink202.xml"/><Relationship Id="rId235" Type="http://schemas.openxmlformats.org/officeDocument/2006/relationships/externalLink" Target="externalLinks/externalLink223.xml"/><Relationship Id="rId256" Type="http://schemas.openxmlformats.org/officeDocument/2006/relationships/externalLink" Target="externalLinks/externalLink244.xml"/><Relationship Id="rId277" Type="http://schemas.openxmlformats.org/officeDocument/2006/relationships/externalLink" Target="externalLinks/externalLink265.xml"/><Relationship Id="rId298" Type="http://schemas.openxmlformats.org/officeDocument/2006/relationships/sharedStrings" Target="sharedStrings.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179" Type="http://schemas.openxmlformats.org/officeDocument/2006/relationships/externalLink" Target="externalLinks/externalLink167.xml"/><Relationship Id="rId190" Type="http://schemas.openxmlformats.org/officeDocument/2006/relationships/externalLink" Target="externalLinks/externalLink178.xml"/><Relationship Id="rId204" Type="http://schemas.openxmlformats.org/officeDocument/2006/relationships/externalLink" Target="externalLinks/externalLink192.xml"/><Relationship Id="rId225" Type="http://schemas.openxmlformats.org/officeDocument/2006/relationships/externalLink" Target="externalLinks/externalLink213.xml"/><Relationship Id="rId246" Type="http://schemas.openxmlformats.org/officeDocument/2006/relationships/externalLink" Target="externalLinks/externalLink234.xml"/><Relationship Id="rId267" Type="http://schemas.openxmlformats.org/officeDocument/2006/relationships/externalLink" Target="externalLinks/externalLink255.xml"/><Relationship Id="rId288" Type="http://schemas.openxmlformats.org/officeDocument/2006/relationships/externalLink" Target="externalLinks/externalLink276.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94" Type="http://schemas.openxmlformats.org/officeDocument/2006/relationships/externalLink" Target="externalLinks/externalLink82.xml"/><Relationship Id="rId148" Type="http://schemas.openxmlformats.org/officeDocument/2006/relationships/externalLink" Target="externalLinks/externalLink136.xml"/><Relationship Id="rId169" Type="http://schemas.openxmlformats.org/officeDocument/2006/relationships/externalLink" Target="externalLinks/externalLink157.xml"/><Relationship Id="rId4" Type="http://schemas.openxmlformats.org/officeDocument/2006/relationships/worksheet" Target="worksheets/sheet4.xml"/><Relationship Id="rId180" Type="http://schemas.openxmlformats.org/officeDocument/2006/relationships/externalLink" Target="externalLinks/externalLink168.xml"/><Relationship Id="rId215" Type="http://schemas.openxmlformats.org/officeDocument/2006/relationships/externalLink" Target="externalLinks/externalLink203.xml"/><Relationship Id="rId236" Type="http://schemas.openxmlformats.org/officeDocument/2006/relationships/externalLink" Target="externalLinks/externalLink224.xml"/><Relationship Id="rId257" Type="http://schemas.openxmlformats.org/officeDocument/2006/relationships/externalLink" Target="externalLinks/externalLink245.xml"/><Relationship Id="rId278" Type="http://schemas.openxmlformats.org/officeDocument/2006/relationships/externalLink" Target="externalLinks/externalLink266.xml"/><Relationship Id="rId42" Type="http://schemas.openxmlformats.org/officeDocument/2006/relationships/externalLink" Target="externalLinks/externalLink30.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 Id="rId191" Type="http://schemas.openxmlformats.org/officeDocument/2006/relationships/externalLink" Target="externalLinks/externalLink179.xml"/><Relationship Id="rId205" Type="http://schemas.openxmlformats.org/officeDocument/2006/relationships/externalLink" Target="externalLinks/externalLink193.xml"/><Relationship Id="rId247" Type="http://schemas.openxmlformats.org/officeDocument/2006/relationships/externalLink" Target="externalLinks/externalLink235.xml"/><Relationship Id="rId107" Type="http://schemas.openxmlformats.org/officeDocument/2006/relationships/externalLink" Target="externalLinks/externalLink95.xml"/><Relationship Id="rId289" Type="http://schemas.openxmlformats.org/officeDocument/2006/relationships/externalLink" Target="externalLinks/externalLink277.xml"/><Relationship Id="rId11" Type="http://schemas.openxmlformats.org/officeDocument/2006/relationships/worksheet" Target="worksheets/sheet11.xml"/><Relationship Id="rId53" Type="http://schemas.openxmlformats.org/officeDocument/2006/relationships/externalLink" Target="externalLinks/externalLink41.xml"/><Relationship Id="rId149" Type="http://schemas.openxmlformats.org/officeDocument/2006/relationships/externalLink" Target="externalLinks/externalLink137.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216" Type="http://schemas.openxmlformats.org/officeDocument/2006/relationships/externalLink" Target="externalLinks/externalLink204.xml"/><Relationship Id="rId258" Type="http://schemas.openxmlformats.org/officeDocument/2006/relationships/externalLink" Target="externalLinks/externalLink246.xml"/><Relationship Id="rId22" Type="http://schemas.openxmlformats.org/officeDocument/2006/relationships/externalLink" Target="externalLinks/externalLink10.xml"/><Relationship Id="rId64" Type="http://schemas.openxmlformats.org/officeDocument/2006/relationships/externalLink" Target="externalLinks/externalLink52.xml"/><Relationship Id="rId118" Type="http://schemas.openxmlformats.org/officeDocument/2006/relationships/externalLink" Target="externalLinks/externalLink106.xml"/><Relationship Id="rId171" Type="http://schemas.openxmlformats.org/officeDocument/2006/relationships/externalLink" Target="externalLinks/externalLink159.xml"/><Relationship Id="rId227" Type="http://schemas.openxmlformats.org/officeDocument/2006/relationships/externalLink" Target="externalLinks/externalLink215.xml"/><Relationship Id="rId269" Type="http://schemas.openxmlformats.org/officeDocument/2006/relationships/externalLink" Target="externalLinks/externalLink257.xml"/><Relationship Id="rId33" Type="http://schemas.openxmlformats.org/officeDocument/2006/relationships/externalLink" Target="externalLinks/externalLink21.xml"/><Relationship Id="rId129" Type="http://schemas.openxmlformats.org/officeDocument/2006/relationships/externalLink" Target="externalLinks/externalLink117.xml"/><Relationship Id="rId280" Type="http://schemas.openxmlformats.org/officeDocument/2006/relationships/externalLink" Target="externalLinks/externalLink26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emp-fs\ia\&#1052;&#1086;&#1090;&#1080;&#1074;%20-%20&#1087;&#1088;&#1086;&#1077;&#1082;&#1090;&#1099;\&#1050;&#1048;&#1057;%20&#1041;&#1072;&#1083;&#1072;&#1085;&#1089;\&#1040;&#1083;&#1100;&#1073;&#1086;&#1084;%20&#1086;&#1090;&#1095;&#1077;&#1090;&#1085;&#1099;&#1093;%20&#1092;&#1086;&#1088;&#1084;%20&#1069;&#1085;&#1077;&#1088;&#1075;&#1086;&#1073;&#1072;&#1083;&#1072;&#1085;&#1089;-&#1057;&#1080;&#1073;&#1080;&#1088;&#1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brosihina\&#1084;&#1086;&#1080;%20&#1076;&#1086;&#1082;&#1091;&#1084;&#1077;&#1085;&#1090;&#1099;\Documents%20and%20Settings\VKancidalova.S13FLOOR5\&#1052;&#1086;&#1080;%20&#1076;&#1086;&#1082;&#1091;&#1084;&#1077;&#1085;&#1090;&#1099;\VALENTINA\VALENTINA\&#1063;&#1091;&#1083;&#1072;&#1085;&#1086;&#1074;%202003\&#1057;&#1077;&#1083;&#1100;&#1089;&#1082;&#1072;&#1103;%20&#1101;&#1085;&#1077;&#1088;&#1075;&#1077;&#1090;&#1080;&#1082;&#1072;%203%20&#1074;&#1072;&#1088;&#1080;&#1072;&#1085;&#1090;\133-2003%20&#1053;&#1086;&#1075;&#1080;&#1085;&#1089;&#1082;&#1080;&#1077;%20&#1101;&#1083;&#1089;&#1077;&#1090;&#1080;3+\133-2003%20&#1057;&#1054;&#1043;&#1051;%20&#1053;&#1086;&#1075;&#1080;&#1085;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Temp-fs\ia\&#1044;&#1069;&#1080;&#1058;\&#1054;&#1058;&#1056;\&#1047;&#1040;&#1050;&#1056;&#1067;&#1058;&#1040;&#1071;\&#1054;&#1041;&#1052;&#1045;&#1053;\&#1051;&#1080;&#1089;&#1090;%20Microsoft%20Excel.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ocuments%20and%20Settings\klepikov_yg\Local%20Settings\Temporary%20Internet%20Files\Content.Outlook\2UMNX8RJ\Information%20blok.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2014%20&#1060;&#1069;&#1057;\!!!&#1053;&#1072;&#1089;&#1077;&#1083;&#1077;&#1085;&#1080;&#1077;\&#1064;&#1072;&#1073;&#1083;&#1086;&#1085;\2.%20&#1076;&#1083;&#1103;%20&#1089;&#1074;&#1086;&#1076;&#1086;&#1074;\&#1060;&#1086;&#1088;&#1084;&#1080;&#1088;&#1086;&#1074;&#1072;&#1085;&#1080;&#1077;%20&#1089;&#1074;&#1086;&#1076;%20&#1085;&#1072;%20&#1086;&#1089;&#1085;&#1086;&#1074;&#1077;%20INDEX.STATION.2014.FST.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DubrovinaEA\Local%20Settings\Temporary%20Internet%20Files\Content.Outlook\LK9C73XW\&#1045;&#1048;&#1040;&#1057;%20&#1052;&#1054;&#1057;&#1050;&#1042;&#104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ERPP%20UK\Piping\ABM%20Piping%20r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1058;&#1072;&#1088;&#1080;&#1092;&#1085;&#1072;&#1103;%20&#1079;&#1072;&#1103;&#1074;&#1082;&#1072;%202023\&#1042;&#1099;&#1087;&#1072;&#1076;&#1072;&#1102;&#1097;&#1080;&#1077;%20&#1076;&#1086;&#1093;&#1086;&#1076;&#1099;\&#1050;&#1086;&#1087;&#1080;&#1103;%20&#1050;&#1072;&#1083;&#1080;&#1085;&#1080;&#1085;&#1075;&#1088;&#1072;&#1076;&#1089;&#1082;&#1072;&#1103;%20&#1086;&#1073;&#1083;&#1072;&#1089;&#1090;&#1100;.NET.INV.(&#1075;&#1086;&#1076;)20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Xaydung1\c\CS3408\Standard\RP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oegorova\AppData\Local\Microsoft\Windows\Temporary%20Internet%20Files\Content.Outlook\53MEQ1NU\&#1057;&#1090;&#1072;&#1088;&#1072;&#1103;%20&#1080;%20&#1085;&#1086;&#1074;&#1072;&#1103;%20&#1084;&#1086;&#1076;&#1077;&#1083;&#1100;\&#1057;&#1058;&#1040;&#1056;&#1067;&#1049;_&#1060;&#1086;&#1088;&#1084;&#1072;&#1090;%20&#1041;&#1055;%20&#1052;&#1056;&#1057;&#1050;,%20&#1060;&#1057;&#1050;.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1055;&#1086;&#1083;&#1100;&#1079;&#1086;&#1074;&#1072;&#1090;&#1077;&#1083;&#1100;&#1089;&#1082;&#1080;&#1077;%20&#1087;&#1072;&#1087;&#1082;&#1080;$\bas\&#1052;&#1086;&#1080;%20&#1076;&#1086;&#1082;&#1091;&#1084;&#1077;&#1085;&#1090;&#1099;\&#1056;&#1072;&#1073;&#1086;&#1095;&#1080;&#1077;%20&#1076;&#1086;&#1082;&#1091;&#1084;&#1077;&#1085;&#1090;&#1099;%20&#1089;%20&#1053;&#1086;&#1091;&#1090;&#1073;&#1091;&#1082;&#1072;\&#1058;&#1077;&#1093;.&#1079;&#1072;&#1076;&#1072;&#1085;&#1080;&#1103;\&#1055;&#1088;&#1080;&#1083;&#1086;&#1078;&#1077;&#1085;&#1080;&#1103;%20&#1082;%20&#1090;&#1077;&#1093;&#1085;&#1080;&#1095;&#1077;&#1089;&#1082;&#1086;&#1084;&#1091;%20&#1079;&#1072;&#1076;&#1072;&#1085;&#1080;&#11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Adzhiev-MS\AppData\Local\Microsoft\Windows\Temporary%20Internet%20Files\Content.Outlook\TBTNO0AD\&#1042;&#1048;&#1050;&#1040;\&#1059;&#1090;&#1074;&#1077;&#1088;&#1078;&#1076;&#1077;&#1085;&#1086;%202014\PEREDACHA.2014(v1.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Z:\Users\kokareva-ov\AppData\Local\Microsoft\Windows\Temporary%20Internet%20Files\Content.Outlook\RRWY8T3G\&#1060;&#1086;&#1088;&#1084;&#1072;&#1090;_&#1041;&#1055;_&#1058;&#1055;_2018_&#1085;&#1072;_2018_(&#1082;&#1086;&#1088;&#1088;&#1077;&#1082;&#1090;&#1080;&#1088;&#1086;&#1074;&#1082;&#1072;).xlsb"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rv-m44-fs\filestore\Documents%20and%20Settings\shchegolev\&#1056;&#1072;&#1073;&#1086;&#1095;&#1080;&#1081;%20&#1089;&#1090;&#1086;&#1083;\&#1055;&#1086;&#1083;&#1080;&#1075;&#1086;&#1085;\&#1071;&#1082;&#1091;&#1090;&#1091;&#1075;&#1086;&#1083;&#1100;\&#1079;&#1072;&#1087;&#1088;&#1086;&#1089;&#1099;\2004\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RV-M44-FS\FileStore\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bozh\&#1056;&#1072;&#1073;&#1086;&#1095;&#1080;&#1081;%20&#1089;&#1090;&#1086;&#1083;\&#1053;&#1086;&#1074;&#1072;&#1103;%20&#1087;&#1072;&#1087;&#1082;&#1072;%20(2)\PLAN\&#1056;&#1072;&#1089;&#1095;&#1077;&#1090;%20&#1090;&#1072;&#1088;&#1080;&#1092;&#1086;&#1074;%20&#1085;&#1072;%202003%20&#1075;\WINDOWS\Temporary%20Internet%20Files\Content.IE5\Z8CDCF3W\C&#1077;&#1090;_&#1041;&#1055;_002_02_(15_33)_.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Documents%20and%20Settings\SERGEY.VERESCHAGIN\Desktop\&#1040;&#1083;&#1100;&#1073;&#1086;&#1084;%20&#1076;&#1086;&#1087;&#1086;&#1083;&#1085;&#1080;&#1090;&#1077;&#1083;&#1100;&#1085;&#1099;&#1093;%20&#1092;&#1086;&#1088;&#1084;%20(Autosaved).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1044;&#1056;&#1059;&#1080;&#1059;&#1069;\&#1054;&#1041;&#1052;&#1080;&#1040;&#1055;\&#1047;&#1040;&#1050;&#1056;&#1067;&#1058;&#1040;&#1071;\Balans\&#1055;&#1083;&#1072;&#1085;&#1099;\&#1055;&#1083;&#1072;&#1085;%20&#1073;&#1072;&#1083;&#1072;&#1085;&#1089;&#1072;%202022\&#1041;&#1055;\&#1042;&#1072;&#1088;&#1080;&#1072;&#1085;&#1090;%204%20(6+6)\&#1055;&#1088;&#1086;&#1075;&#1088;&#1072;&#1084;&#1084;&#1072;%20&#1052;&#1057;&#1055;%202022-2026.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WINDOWS\TEMP\notesFFF692\&#1056;&#1072;&#1079;&#1088;&#1072;&#1073;&#1086;&#1090;&#1082;&#1072;%20&#1096;&#1072;&#1073;&#1083;&#1086;&#1085;&#1072;%20&#1041;&#1055;\old\&#1096;&#1072;&#1073;&#1083;&#1086;&#1085;_v59.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Otchik_IV\Local%20Settings\Temporary%20Internet%20Files\OLKE6\&#1041;&#1055;%20&#1053;&#1048;&#1048;&#1055;&#1058;_2006(&#1048;&#1053;&#1057;&#1058;&#1048;&#1058;&#1059;&#105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igstore.moscow.mrsk-c.local\Store\__OREM\___&#1040;&#1056;&#1061;&#1048;&#1042;%20&#1087;&#1086;%20&#1084;&#1077;&#1089;&#1103;&#1094;&#1072;&#1084;\___&#1054;&#1056;&#1069;_&#1071;&#1085;&#1074;&#1072;&#1088;&#1100;\&#1058;&#1074;&#1077;&#1088;&#1100;\&#1040;&#1055;_&#1057;&#1084;&#1086;&#1083;&#1077;&#1085;&#1089;&#1082;_01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Documents%20and%20Settings\Glinskaya-NS\Local%20Settings\Temporary%20Internet%20Files\Content.Outlook\TILR9YN6\46EE.ST(v0.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TRANSPORT\&#1054;&#1056;&#1059;\&#1055;&#1086;&#1087;&#1086;&#1074;&#1072;%20&#1045;.&#1040;\1%20&#1051;&#1077;&#1085;&#1072;\&#1080;&#1079;%20&#1055;&#1089;&#1082;&#1086;&#1074;&#1101;&#1085;&#1077;&#1088;&#1075;&#1086;\&#1088;&#1077;&#1075;&#1091;&#1083;&#1080;&#1088;&#1086;&#1074;&#1072;&#1085;&#1080;&#1077;\&#1088;&#1077;&#1075;&#1091;&#1083;&#1080;&#1088;&#1086;&#1074;&#1072;&#1085;&#1080;&#1077;%202009\&#1088;&#1077;&#1072;&#1083;&#1080;&#1079;&#1072;&#1094;&#1080;&#1103;\&#1085;&#1086;&#1074;&#1099;&#1081;\&#1056;&#1077;&#1075;&#1091;&#1083;&#1080;&#1088;&#1086;&#1074;&#1072;&#1085;&#1080;&#1077;2002\&#1072;&#1074;&#1075;&#1091;&#1089;&#1090;\&#1056;&#1077;&#1075;&#1091;&#1083;&#1080;&#1088;&#1086;&#1074;&#1072;&#1085;&#1080;&#1077;2002\&#1072;&#1074;&#1075;&#1091;&#1089;&#1090;\reg_2002&#1056;&#1069;&#105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TAS\CFS\CFS\Tax_d\REALTY\JOBS\1Business%20Valuation\2016\Rosseti\9.%20Model\Rosseti_total_v9.xlsm"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TARIF\&#1056;&#1072;&#1089;&#1095;&#1077;&#1090;%20&#1090;&#1072;&#1088;&#1080;&#1092;&#1086;&#1074;_&#1085;&#1086;&#1074;&#1072;&#1103;%20&#1084;&#1077;&#1090;&#1086;&#1076;&#1080;&#1082;&#1072;_20.07.201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B-PL\NBPL\_FE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cuments%20and%20Settings\peshkov_av\&#1052;&#1086;&#1080;%20&#1076;&#1086;&#1082;&#1091;&#1084;&#1077;&#1085;&#1090;&#1099;\&#1061;&#1086;&#1083;&#1076;&#1080;&#1085;&#1075;%20&#1052;&#1056;&#1057;&#1050;\&#1069;&#1085;&#1077;&#1088;&#1075;&#1086;&#1089;&#1073;&#1077;&#1088;&#1077;&#1078;&#1077;&#1085;&#1080;&#1077;\&#1055;&#1088;&#1086;&#1075;&#1088;&#1072;&#1084;&#1084;&#1099;%20&#1101;&#1085;&#1077;&#1088;&#1075;&#1086;&#1089;&#1073;&#1077;&#1088;&#1077;&#1078;&#1077;&#1085;&#1080;&#1103;\&#1055;&#1088;&#1086;&#1075;&#1088;&#1072;&#1084;&#1084;&#1072;%20v18_1.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Raschet\R2005\Kostolac.SRB\&#1056;&#1077;&#1082;&#1086;&#1085;&#1089;&#1090;&#1088;&#1091;&#1082;&#1094;&#1080;&#1103;\&#1048;&#1085;&#1092;&#1086;&#1088;&#1084;&#1072;&#1094;&#1080;&#11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Users\LikhachevaVP\AppData\Local\Microsoft\Windows\Temporary%20Internet%20Files\Content.Outlook\JO0VCTF9\&#1052;&#1086;&#1080;%20&#1076;&#1086;&#1082;&#1091;&#1084;&#1077;&#1085;&#1090;&#1099;\&#1052;&#1054;&#1041;\06-03-06\Var2.7%20(version%2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92.168.88.14\obmen\Users\vol01300\Documents\1%20&#1054;&#1058;&#1063;&#1045;&#1058;&#1067;\&#1058;&#1072;&#1073;&#1083;&#1080;&#1094;&#1099;%201-4\2018\09\&#1058;&#1072;&#1073;&#1083;&#1080;&#1094;&#1072;1_41_09%20&#1085;&#1072;&#1088;&#1072;&#1089;&#1090;&#1072;&#1085;&#1080;&#1077;%202018.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rv-m44-fs\filestore\Project\IFRG\&#1058;&#1088;&#1072;&#1085;&#1089;&#1085;&#1077;&#1092;&#1090;&#1077;&#1087;&#1088;&#1086;&#1076;&#1091;&#1082;&#1090;-%20&#1087;&#1083;&#1072;&#1085;&#1080;&#1088;&#1086;&#1074;&#1072;&#1085;&#1080;&#1077;\&#1058;&#1053;&#1055;%202002\&#1041;&#1072;&#1079;&#1072;%20TNP%20CaseWare%202002\&#1041;&#1077;&#1083;&#1086;&#1088;&#1091;&#1089;&#1089;&#1082;&#1080;&#1081;%20&#1062;&#1069;&#1057;\&#1041;&#1077;&#1083;&#1086;&#1088;&#1091;&#1089;&#1089;&#1082;&#1080;&#1081;%20&#1062;&#1069;&#105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A022-N2\Construction\FORMATI2\SERV\HOserv200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Public\Documents\&#1061;&#1086;&#1083;&#1076;&#1080;&#1085;&#1075;%20&#1052;&#1056;&#1057;&#1050;\&#1069;&#1085;&#1077;&#1088;&#1075;&#1086;&#1089;&#1073;&#1077;&#1088;&#1077;&#1078;&#1077;&#1085;&#1080;&#1077;\&#1069;&#1085;&#1077;&#1088;&#1075;&#1086;&#1089;&#1077;&#1088;&#1074;&#1080;&#1089;&#1085;&#1072;&#1103;%20&#1076;&#1077;&#1103;&#1090;&#1077;&#1083;&#1100;&#1085;&#1086;&#1089;&#1090;&#1100;\&#1052;&#1086;&#1076;&#1077;&#1083;&#1080;%20&#1101;&#1085;&#1077;&#1088;&#1075;&#1086;&#1089;&#1077;&#1088;&#1074;&#1080;&#1089;\Smart%20metering_model_&#1063;&#1069;.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Common\&#1044;&#1041;&#1080;&#1059;&#1069;\&#1056;&#1069;&#1057;_&#1041;&#1040;&#1051;&#1040;&#1053;&#1057;\2017%20NEW\&#1040;&#1085;&#1072;&#1083;&#1080;&#1079;_&#1087;&#1086;&#1090;&#1077;&#1088;&#1100;_&#1101;&#1083;&#1077;&#1082;&#1090;&#1088;&#1080;&#1095;&#1077;&#1089;&#1082;&#1086;&#1081;_&#1101;&#1085;&#1077;&#1088;&#1075;&#1080;&#1080;_&#1082;_&#1086;&#1090;&#1087;&#1091;&#1089;&#1082;&#1091;_&#1074;_&#1089;&#1077;&#1090;&#1100;_f.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y\&#1053;&#1086;&#1074;&#1072;&#1103;%20&#1087;&#1072;&#1087;&#1082;&#1072;\Fin-Rept\External\Reporting\2001\Q1-Mar\Financial%20Statements\Consolidated.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rsosranov\AppData\Local\Microsoft\Windows\Temporary%20Internet%20Files\Content.Outlook\ZZXZ5HGZ\&#1056;&#1072;&#1079;&#1088;&#1072;&#1073;&#1086;&#1090;&#1082;&#1072;%20&#1064;&#1056;%20&#1080;%20&#1095;&#1080;&#1089;&#1083;&#1077;&#1085;&#1085;&#1086;&#1089;&#1090;&#1080;%20&#1085;&#1072;%202012%20&#1075;&#1086;&#1076;\&#1057;&#1054;&#1058;\&#1064;&#1056;%20&#1052;&#1069;&#1055;-&#1058;&#1069;&#1050;%202011%20&#1085;&#1072;%2001.09.201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sers\user\Desktop\&#1052;&#1054;&#1048;%20&#1056;&#1040;&#1057;&#1063;&#1045;&#1058;&#1067;\&#1056;&#1077;&#1075;&#1091;&#1083;&#1080;&#1088;&#1086;&#1074;&#1072;&#1085;&#1080;&#1077;%202020%20&#1075;&#1086;&#1076;\&#1071;&#1053;&#1058;&#1040;&#1056;&#1068;&#1069;&#1053;&#1045;&#1056;&#1043;&#1054;\&#1071;&#1085;&#1090;&#1072;&#1088;&#1100;&#1101;&#1085;&#1077;&#1088;&#1075;&#1086;%20-%20&#1055;&#1045;&#1056;&#1045;&#1044;&#1040;&#1063;&#1040;\&#1056;&#1040;&#1057;&#1063;&#1045;&#1058;&#1067;%20%20&#1057;&#1083;&#1091;&#1078;&#1073;&#1099;%20&#1085;&#1072;%202020%20&#1075;&#1086;&#1076;\FORM3.1.2014%20Yantarenergo.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92.168.241.1\sharedocs\&#1044;&#1083;&#1103;%20&#1074;&#1089;&#1077;&#1093;%20&#1087;&#1086;&#1083;&#1100;&#1079;&#1086;&#1074;&#1072;&#1090;&#1077;&#1083;&#1077;&#1081;\&#1054;&#1090;&#1076;&#1077;&#1083;%20&#1101;&#1083;&#1077;&#1082;&#1090;&#1088;&#1086;&#1101;&#1085;&#1077;&#1088;&#1075;&#1080;&#1080;\&#1060;&#1057;&#1058;\&#1041;&#1072;&#1083;&#1072;&#1085;&#1089;&#1099;%20&#1085;&#1072;%202017%20&#1075;\&#1055;&#1088;&#1077;&#1076;&#1083;&#1086;&#1078;&#1077;&#1085;&#1080;&#1077;%20&#1057;&#1083;&#1091;&#1078;&#1073;&#1099;%20&#1082;%201%20&#1089;&#1077;&#1085;&#1090;&#1103;&#1073;&#1088;&#1103;%202016%20&#1075;\FORM3.1.2017.SUMMARY(v1.0)_1.0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mail.rambler.ru/Documents/sumitomoxaydung/&#12467;&#12500;&#12540;%20&#65374;%20Pricing-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lphon\Users-&#1050;&#1086;&#1088;&#1089;&#1089;&#1080;&#1089;\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Tep9\Obmen\Network2\&#1056;&#1040;&#1047;&#1044;&#1045;&#1051;_8_&#1048;&#1042;&#1040;&#1053;&#1054;&#1042;&#1054;\&#1055;&#1088;&#1080;&#1083;&#1086;&#1078;&#1077;&#1085;&#1080;&#11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kancidalova\VALENTINA\Documents%20and%20Settings\VKancidalova.S13FLOOR5\&#1052;&#1086;&#1080;%20&#1076;&#1086;&#1082;&#1091;&#1084;&#1077;&#1085;&#1090;&#1099;\VALENTINA\VALENTINA\&#1063;&#1091;&#1083;&#1072;&#1085;&#1086;&#1074;%202003\&#1057;&#1077;&#1083;&#1100;&#1089;&#1082;&#1072;&#1103;%20&#1101;&#1085;&#1077;&#1088;&#1075;&#1077;&#1090;&#1080;&#1082;&#1072;%203%20&#1074;&#1072;&#1088;&#1080;&#1072;&#1085;&#1090;\140-2003%20&#1057;&#1054;&#1043;%20&#1064;&#1072;&#1090;&#1091;&#1088;&#1089;&#1082;&#1080;&#1077;%20&#1101;&#1083;_&#1089;&#1077;&#1090;&#1080;3+\&#1057;&#1054;&#1043;%20140-2003%20&#1064;&#1072;&#1090;&#1091;&#1088;3.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Documents%20and%20Settings\NLobanova\&#1052;&#1086;&#1080;%20&#1076;&#1086;&#1082;&#1091;&#1084;&#1077;&#1085;&#1090;&#1099;\1-&#1044;&#1054;&#1043;&#1054;&#1042;&#1054;&#1056;&#1067;\&#1063;&#1091;&#1083;&#1082;&#1086;&#1074;%202008\11&#1076;-2008\11&#1076;-200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brosihina\&#1084;&#1086;&#1080;%20&#1076;&#1086;&#1082;&#1091;&#1084;&#1077;&#1085;&#1090;&#1099;\Documents%20and%20Settings\VKancidalova.S13FLOOR5\&#1052;&#1086;&#1080;%20&#1076;&#1086;&#1082;&#1091;&#1084;&#1077;&#1085;&#1090;&#1099;\VALENTINA\VALENTINA\&#1063;&#1091;&#1083;&#1072;&#1085;&#1086;&#1074;%202003\&#1057;&#1077;&#1083;&#1100;&#1089;&#1082;&#1072;&#1103;%20&#1101;&#1085;&#1077;&#1088;&#1075;&#1077;&#1090;&#1080;&#1082;&#1072;%203%20&#1074;&#1072;&#1088;&#1080;&#1072;&#1085;&#1090;\140-2003%20&#1057;&#1054;&#1043;%20&#1064;&#1072;&#1090;&#1091;&#1088;&#1089;&#1082;&#1080;&#1077;%20&#1101;&#1083;_&#1089;&#1077;&#1090;&#1080;3+\&#1057;&#1054;&#1043;%20140-2003%20&#1064;&#1072;&#1090;&#1091;&#1088;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lphon\Users-&#1050;&#1086;&#1088;&#1089;&#1089;&#1080;&#1089;\Documents%20and%20Settings\Kravchenko_NV\&#1056;&#1072;&#1073;&#1086;&#1095;&#1080;&#1081;%20&#1089;&#1090;&#1086;&#1083;\&#1040;&#1057;&#1041;&#1059;\&#1084;&#1072;&#1090;&#1077;&#1088;&#1080;&#1072;&#1083;&#1099;%20&#1082;%20&#1089;&#1086;&#1074;&#1077;&#1097;&#1072;&#1085;&#1080;&#1102;\&#1041;&#1083;&#1086;&#1082;%20&#1076;&#1086;&#1093;&#1086;&#1076;&#1099;%20&#1087;&#1086;%20&#1091;&#1088;&#1086;&#1074;&#1085;&#1103;&#1084;.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Rybakov\C\ECONOM\IZDERSKI\IZDPL200\UGOL.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erver\&#1086;&#1073;&#1097;&#1072;&#1103;\Documents%20and%20Settings\Lavrenkova_SV\Local%20Settings\Temporary%20Internet%20Files\OLK5D\Documents%20and%20Settings\KozlovaNO\Local%20Settings\Temporary%20Internet%20Files\OLK76\&#1059;&#1090;&#1086;&#1095;&#1085;&#1077;&#1085;&#1085;&#1099;&#1081;%2004%2002%2008&#1075;%20&#1047;&#1072;&#1087;&#1086;&#1083;&#1085;&#1077;&#1085;%20%20&#1055;&#1088;&#1080;&#1083;-2-&#1060;&#1086;&#1088;&#1084;&#1072;&#1090;&#1099;%20&#1091;&#1082;&#1088;&#1091;&#1087;&#1085;&#1077;&#108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Shiyanova_AV\&#1052;&#1086;&#1080;%20&#1076;&#1086;&#1082;&#1091;&#1084;&#1077;&#1085;&#1090;&#1099;\&#1042;&#1085;&#1077;&#1076;&#1088;&#1077;&#1085;&#1080;&#1077;%20&#1074;%20&#1056;&#1057;&#1050;\&#1056;&#1077;&#1083;&#1080;&#1079;&#1099;%20(14_06_2007)\&#1056;&#1077;&#1083;&#1080;&#1079;&#1099;%20&#1060;&#1057;&#1050;\&#1048;&#1079;&#1084;&#1077;&#1085;&#1077;&#1085;&#1080;&#1103;%2017.05.07\&#1048;&#1079;&#1084;&#1077;&#1085;&#1077;&#1085;&#1080;&#1103;%2017.05.07\&#1054;&#1090;&#1095;&#1077;&#1090;&#1085;&#1099;&#1077;%20&#1092;&#1086;&#1088;&#1084;&#1072;&#1090;&#1099;\&#1041;&#1102;&#1076;&#1078;&#1077;&#1090;&#1085;&#1099;&#1077;%20&#1092;&#1086;&#1088;&#1084;&#1099;.&#1060;&#1080;&#1085;&#1072;&#1085;&#1089;&#1099;%20&#1076;&#1083;&#1103;%20&#1044;&#1055;&#105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Users\sinev_mn\AppData\Local\Temp\7zO6788.tmp\&#1055;&#1088;&#1080;&#1083;&#1086;&#1078;&#1077;&#1085;&#1080;&#1077;_&#1060;&#1086;&#1088;&#1084;&#1072;&#1090;&#1099;%20&#1041;&#1055;_&#1089;%20&#1091;&#1095;&#1077;&#1090;&#1086;&#1084;%20&#1087;&#1088;&#1072;&#1074;&#1086;&#108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1043;&#1072;&#1074;&#1088;&#1080;&#1083;&#1086;&#1074;\&#1055;&#1042;&#1056;\&#1055;&#1042;&#1056;%20&#1080;&#1079;&#1084;&#1077;&#1085;&#1077;&#1085;&#1080;&#1077;%20&#8470;8_&#1092;&#1086;&#1088;&#1084;&#1072;%20&#8470;6.xlsb"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rv-m44-fs\filestore\WINWORD\JENY\BUXGALT\GOD_OTCH\BALAN_N.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ablesch-3.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erver\&#1086;&#1073;&#1097;&#1072;&#1103;\Documents%20and%20Settings\Lavrenkova_SV\Local%20Settings\Temporary%20Internet%20Files\OLK5D\Documents%20and%20Settings\Tishchenko_AA\Local%20Settings\Temporary%20Internet%20Files\OLK1C\&#1050;&#1086;&#1087;&#1080;&#1103;%20&#1041;&#1055;%20&#1085;&#1072;%202007-2012_&#1062;&#1048;&#1059;&#1057;_21_.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Program%20Files\Tec1\&#1055;&#1058;&#1054;\&#1040;&#1082;&#1090;%20&#1041;&#1072;&#1083;&#1072;&#1085;&#1089;&#1072;%20&#1069;&#1069;\&#1041;&#1072;&#1083;&#1072;&#1085;&#1089;%20&#1069;&#1069;%20&#1058;&#1069;&#1062;-1%20(v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Users\GaristAG\AppData\Local\Microsoft\Windows\Temporary%20Internet%20Files\Content.Outlook\8SFQ1ZL7\Users\TPridatko\AppData\Local\Microsoft\Windows\Temporary%20Internet%20Files\Content.Outlook\PQIYDY7J\&#1082;&#1086;&#1088;&#1088;&#1077;&#1082;&#1090;&#1080;&#1088;&#1086;&#1074;&#1082;&#1072;%20&#1088;&#1077;&#1077;&#1089;&#1090;&#1088;&#1072;%20&#1076;&#1083;&#1103;%20&#1048;&#1085;&#1074;&#1077;&#1089;&#1090;&#1086;&#1088;&#1072;.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hq.rosseti.ru\FR\Users\Miroshnikova.SA\AppData\Local\Microsoft\Windows\Temporary%20Internet%20Files\Content.Outlook\N7PPEWBH\Users\PYTKIN~1.MRS\AppData\Local\Temp\Rar$DI00.634\&#1041;&#1072;&#1079;&#1072;%20&#1048;&#1055;%202011-2015.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Documents%20and%20Settings\nekipeloe\&#1052;&#1086;&#1080;%20&#1076;&#1086;&#1082;&#1091;&#1084;&#1077;&#1085;&#1090;&#1099;\&#1056;&#1072;&#1073;&#1086;&#1090;&#1072;\2005%20&#1075;&#1086;&#1076;\&#1076;&#1077;&#1082;&#1072;&#1073;&#1088;&#1100;%20&#1086;&#1090;%20&#1044;&#1086;&#1073;&#1088;&#1099;&#1085;&#1080;&#1085;&#1086;&#1081;\&#1057;&#1042;&#1054;&#1044;-%20%20&#1057;&#1058;&#1040;&#1053;&#1062;&#1048;&#1048;.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Documents%20and%20Settings\rossn\Local%20Settings\Temporary%20Internet%20Files\OLK1D5\Model_RAB_&#1055;&#1077;&#1088;&#1084;&#1101;&#1085;&#1077;&#1088;&#1075;&#1086;_2008-06-10%20&#1076;&#1083;&#1103;%20&#1089;&#1088;&#1072;&#1074;&#1085;&#1077;&#1085;&#1080;&#11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bsfile\&#1092;&#1089;&#1082;\&#1041;&#1102;&#1076;&#1078;&#1077;&#1090;&#1085;&#1086;&#1077;%20&#1091;&#1087;&#1088;&#1072;&#1074;&#1083;&#1077;&#1085;&#1080;&#1077;\02_&#1040;&#1051;&#1068;&#1041;&#1054;&#1052;_&#1060;&#1054;&#1056;&#1052;\&#1056;&#1077;&#1083;&#1080;&#1079;%203\&#1041;&#1102;&#1076;&#1078;&#1077;&#1090;&#1085;&#1099;&#1077;%20&#1092;&#1086;&#1088;&#1084;&#1099;.&#1048;&#1085;&#1074;&#1077;&#1089;&#1090;&#1080;&#1094;&#1080;&#1080;%20v.2.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DOCUME~1\tsb\LOCALS~1\Temp\$wc\TAR_AP~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TARIF\Tar_2005\Tar_2003_korr_spec.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1047;&#1072;&#1087;&#1072;&#1076;&#1085;&#1086;&#1077;%20&#1055;&#1069;&#1057;\&#1052;&#1072;&#1090;&#1077;&#1088;&#1080;&#1072;&#1083;&#1099;%20&#1082;%20&#1090;&#1072;&#1088;&#1080;&#1092;&#1072;&#1084;%202012\&#1050;&#1086;&#1087;&#1080;&#1103;%20&#1055;&#1088;&#1080;&#1083;&#1086;&#1078;&#1077;&#1085;&#1080;&#1077;%204%20&#1082;%20&#1055;&#1056;&#1048;&#1050;&#1040;&#1047;&#1059;%20&#1055;&#1054;%20&#1058;&#1040;&#1056;&#1048;&#1060;&#1040;&#1052;%20&#1054;&#1040;&#1054;_&#1092;&#1080;&#1083;&#1080;&#1072;&#1083;_&#1047;&#1069;&#105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Peo3\&#1092;&#1089;&#1082;\&#1057;&#1084;&#1077;&#1090;&#1072;\2008\&#1059;&#1058;&#1042;&#1045;&#1056;&#1046;&#1044;&#1045;&#1053;&#1054;\&#1059;&#1090;&#1074;&#1077;&#1088;&#1078;&#1076;&#1077;&#1085;&#1086;%20(&#1060;&#1057;&#1050;+&#1052;&#1057;&#1050;)%202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C:\&#1055;&#1072;&#1087;&#1082;&#1080;%20&#1087;&#1086;&#1083;&#1100;&#1079;&#1086;&#1074;&#1072;&#1090;&#1077;&#1083;&#1077;&#1081;\&#1054;&#1090;&#1076;&#1077;&#1083;%20&#1089;&#1086;&#1087;&#1088;&#1086;&#1074;&#1086;&#1078;&#1076;&#1077;&#1085;&#1080;&#1103;%20&#1087;&#1088;&#1086;&#1077;&#1082;&#1090;&#1086;&#1074;\&#1042;&#1099;&#1087;&#1086;&#1083;&#1085;&#1077;&#1085;&#1080;&#1077;\&#1056;&#1045;&#1045;&#1057;&#1058;&#1056;&#1067;\2011\&#1056;&#1045;&#1045;&#1057;&#1058;&#1056;%20&#1040;&#1050;&#1058;&#1054;&#1042;.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sfile\&#1092;&#1089;&#1082;\&#1041;&#1102;&#1076;&#1078;&#1077;&#1090;&#1085;&#1086;&#1077;%20&#1091;&#1087;&#1088;&#1072;&#1074;&#1083;&#1077;&#1085;&#1080;&#1077;\02_&#1040;&#1051;&#1068;&#1041;&#1054;&#1052;_&#1060;&#1054;&#1056;&#1052;\&#1056;&#1077;&#1083;&#1080;&#1079;%203\&#1041;&#1102;&#1076;&#1078;&#1077;&#1090;&#1085;&#1099;&#1077;%20&#1092;&#1086;&#1088;&#1084;&#1099;.&#1048;&#1085;&#1074;&#1077;&#1089;&#1090;&#1080;&#1094;&#1080;&#1080;%20v.1.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C:\Users\spb00772\AppData\Local\Microsoft\Windows\Temporary%20Internet%20Files\Content.Outlook\O440EK18\&#1055;&#1088;&#1086;&#1075;&#1088;&#1072;&#1084;&#1084;&#1072;_&#1101;&#1085;&#1077;&#1088;&#1075;&#1086;&#1089;&#1073;&#1077;&#1088;&#1077;&#1078;&#1077;&#1085;&#1080;&#1103;_&#1040;&#1088;&#1093;&#1101;&#1085;&#1077;&#1088;&#1075;&#1086;__2019-2023_&#1075;&#1086;&#1076;&#1099;(12%2009%2018)%20(1064417%20v1)_(24%2009%2018).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B-PL\NBPL\_FES.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RAG\RAB\&#1052;&#1072;&#1081;&#1077;&#1088;_27_03_08\Model_RAB_MRSK_svod.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rv-m44-fs\filestore\Documents%20and%20Settings\&#1042;&#1080;&#1082;&#1090;&#1086;&#1088;\&#1052;&#1086;&#1080;%20&#1076;&#1086;&#1082;&#1091;&#1084;&#1077;&#1085;&#1090;&#1099;\&#1056;&#1077;&#1075;&#1080;&#1089;&#1090;&#1088;%20&#1054;&#1057;%20&#1079;&#1072;%20&#1080;&#1102;&#1083;&#1100;\&#1056;&#1077;&#1075;&#1080;&#1089;&#1090;&#1088;%20&#1054;&#1057;%20&#1079;&#1072;%20&#1080;&#1102;&#1083;&#1100;\&#1056;&#1077;&#1075;&#1080;&#1089;&#1090;&#1088;%20&#1085;&#1072;&#1083;.%20&#1091;&#1095;&#1077;&#1090;&#1072;%20&#1054;&#1057;%20&#1079;&#1072;%20&#1072;&#1074;&#1075;&#1091;&#1089;&#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Server\&#1086;&#1073;&#1097;&#1072;&#1103;\Documents%20and%20Settings\Lavrenkova_SV\Local%20Settings\Temporary%20Internet%20Files\OLK5D\Documents%20and%20Settings\Ivashenko_km\&#1052;&#1086;&#1080;%20&#1076;&#1086;&#1082;&#1091;&#1084;&#1077;&#1085;&#1090;&#1099;\&#1060;&#1057;&#1050;\&#1059;&#1095;&#1088;&#1077;&#1078;&#1076;&#1077;&#1085;&#1080;&#1077;%20&#1054;&#1040;&#1054;%20&#1058;&#1054;&#1080;&#1056;%20&#1060;&#1057;&#1050;\&#1041;&#1055;%20%20&#1043;&#1057;&#1057;%20&#1045;&#1053;&#1069;&#1057;\&#1041;&#1055;%20&#1086;&#1090;%2026.02.08\&#1059;&#1041;&#1055;%20&#1085;&#1072;%202007-2010_%20&#1086;&#1090;%2026.02.08.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Documents%20and%20Settings\mikhano.ITE-NG_NT\Local%20Settings\Temporary%20Internet%20Files\OLK5\&#1057;&#1054;&#1073;_&#1057;&#1069;&#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1044;&#1069;&#1080;&#1058;/&#1041;&#1055;/&#1054;&#1041;&#1065;&#1040;&#1071;/&#1041;&#1080;&#1079;&#1085;&#1077;&#1089;-&#1087;&#1083;&#1072;&#1085;/2023/2023%20&#1060;&#1072;&#1082;&#1090;/&#1054;&#1041;&#1055;%20&#1056;&#1086;&#1089;&#1089;&#1077;&#1090;&#1080;%20&#1071;&#1085;&#1090;&#1072;&#1088;&#1100;%202023_&#1042;&#1043;&#1054;.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2012-%20defl\&#1072;&#1087;&#1088;&#1077;&#1083;&#1100;%20(2)\v-2012-2015-2030-%20in-en-12%2004%201).xlsx"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common\&#1041;&#1072;&#1083;&#1072;&#1085;&#1089;&#1099;\&#1057;&#1088;&#1072;&#1074;&#1085;&#1077;&#1085;&#1080;&#1077;%20&#1073;&#1072;&#1083;&#1072;&#1085;&#1089;&#1086;&#1074;%202006-201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E:\gmcs\&#1057;&#1058;&#1040;&#1056;&#1067;&#1049;_&#1060;&#1086;&#1088;&#1084;&#1072;&#1090;%20&#1041;&#1055;%20&#1052;&#1056;&#1057;&#1050;,%20&#1060;&#1057;&#1050;.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C:\Users\Lazutchenkova_OV\Downloads\&#1055;&#1088;&#1080;&#1083;&#1086;&#1078;&#1077;&#1085;&#1080;&#1077;%20&#8470;%203_&#1040;&#1056;&#1052;%20&#1073;&#1080;&#1079;&#1085;&#1077;&#1089;-&#1087;&#1083;&#1072;&#1085;&#1072;%20&#1085;&#1072;%202013%20&#1075;.%20(5).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C:\&#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Server\&#1087;&#1072;&#1087;&#1082;&#1080;%20&#1087;&#1086;&#1083;&#1100;&#1079;&#1086;&#1074;&#1072;&#1090;&#1077;&#1083;&#1077;&#1081;\Documents%20and%20Settings\skvortsov\Local%20Settings\Temporary%20Internet%20Files\Content.IE5\RNPVB1OW\_&#1056;&#1072;&#1089;&#1095;&#1105;&#1090;&#1099;%20&#1055;&#1072;&#1095;&#1086;&#1083;&#1080;.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4%20&#1041;&#1102;&#1076;&#1078;&#1077;&#1090;&#1085;&#1099;&#1077;%20&#1092;&#1086;&#1088;&#1084;&#1099;.&#1056;&#1072;&#1089;&#1093;&#1086;&#1076;&#1099;.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eshkov_AV\&#1052;&#1086;&#1080;%20&#1076;&#1086;&#1082;&#1091;&#1084;&#1077;&#1085;&#1090;&#1099;\&#1061;&#1086;&#1083;&#1076;&#1080;&#1085;&#1075;%20&#1052;&#1056;&#1057;&#1050;\&#1055;&#1088;&#1080;&#1082;&#1072;&#1079;&#1099;\&#1048;&#1089;&#1087;&#1086;&#1083;&#1085;&#1077;&#1085;&#1080;&#1077;%20&#1087;&#1088;&#1080;&#1082;&#1072;&#1079;&#1086;&#1074;%20&#1061;&#1052;&#1056;&#1057;&#1050;\&#1055;&#1088;&#1080;&#1082;&#1072;&#1079;_552\&#1042;&#1086;&#1087;&#1088;&#1086;&#1089;%202_6_1\&#1055;&#1088;&#1086;&#1075;&#1088;&#1072;&#1084;&#1084;&#1072;%20v35_17.xlsx"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Documents%20and%20Settings\muser268\Local%20Settings\Temporary%20Internet%20Files\Content.Outlook\O6OFTS26\2011-12-06%20&#1044;&#1054;&#1055;&#1060;&#1054;&#1056;&#1052;&#1040;&#1058;%20(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C:\Users\GaristAG\AppData\Local\Microsoft\Windows\Temporary%20Internet%20Files\Content.Outlook\8SFQ1ZL7\&#1057;&#1084;&#1077;&#1090;&#1085;&#1099;&#1081;%20&#1086;&#1090;&#1076;&#1077;&#1083;\&#1056;&#1077;&#1077;&#1089;&#1090;&#1088;&#1099;%20&#1074;&#1099;&#1087;&#1086;&#1083;&#1085;&#1077;&#1085;&#1085;&#1099;&#1093;%20&#1088;&#1072;&#1073;&#1086;&#1090;\&#1058;&#1069;&#1062;-16\&#1056;&#1077;&#1077;&#1089;&#1090;&#1088;%20&#1074;&#1099;&#1087;&#1086;&#1083;&#1085;&#1077;&#1085;&#1085;&#1099;&#1093;%20&#1088;&#1072;&#1073;&#1086;&#1090;%20&#1087;&#1086;%20&#1058;&#1069;&#1062;-16.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Documents%20and%20Settings\NLobanova\&#1052;&#1086;&#1080;%20&#1076;&#1086;&#1082;&#1091;&#1084;&#1077;&#1085;&#1090;&#1099;\1-&#1044;&#1054;&#1043;&#1054;&#1042;&#1054;&#1056;&#1067;\&#1041;&#1091;&#1083;&#1072;&#1090;&#1086;&#1074;%202008\6&#1076;-2008%201-2008%20&#1052;&#1048;&#1055;\123-2007%201-2008%20&#1047;&#1074;&#1077;&#1085;&#1080;&#1075;&#1086;&#1088;&#1086;&#1076;\&#1089;&#1084;&#1077;&#1090;&#1099;%20&#1047;&#1074;&#1077;&#1085;&#1080;&#1075;&#1086;&#1088;&#1086;&#1076;.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Documents%20and%20Settings\NLobanova\&#1052;&#1086;&#1080;%20&#1076;&#1086;&#1082;&#1091;&#1084;&#1077;&#1085;&#1090;&#1099;\2-&#1057;&#1054;&#1043;&#1051;&#1040;&#1064;&#1045;&#1053;&#1048;&#1071;\&#1063;&#1077;&#1088;&#1082;&#1072;&#1089;&#1086;&#1074;%202008\8&#1089;-2008%20&#1058;&#1069;&#1062;-22%20&#1043;&#1056;&#1059;%2010&#1082;&#1042;\8&#1089;-2008%20&#1089;&#1084;&#1077;&#1090;&#1099;%20&#1073;&#1072;&#1079;&#1072;%20200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C:\Documents%20and%20Settings\VKancidalova.S13FLOOR5\&#1052;&#1086;&#1080;%20&#1076;&#1086;&#1082;&#1091;&#1084;&#1077;&#1085;&#1090;&#1099;\VALENTINA\VALENTINA\&#1063;&#1091;&#1083;&#1072;&#1085;&#1086;&#1074;%202003\&#1057;&#1077;&#1083;&#1100;&#1089;&#1082;&#1072;&#1103;%20&#1101;&#1085;&#1077;&#1088;&#1075;&#1077;&#1090;&#1080;&#1082;&#1072;%203%20&#1074;&#1072;&#1088;&#1080;&#1072;&#1085;&#1090;\140-2003%20&#1057;&#1054;&#1043;%20&#1064;&#1072;&#1090;&#1091;&#1088;&#1089;&#1082;&#1080;&#1077;%20&#1101;&#1083;_&#1089;&#1077;&#1090;&#1080;3+\&#1057;&#1054;&#1043;%20140-2003%20&#1064;&#1072;&#1090;&#1091;&#1088;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C:\&#1055;&#1086;&#1083;&#1100;&#1079;&#1086;&#1074;&#1072;&#1090;&#1077;&#1083;&#1100;&#1089;&#1082;&#1080;&#1077;%20&#1087;&#1072;&#1087;&#1082;&#1080;$\&#1044;&#1080;&#1088;&#1077;&#1082;&#1094;&#1080;&#1103;%20&#1087;&#1086;%20&#1082;&#1086;&#1084;&#1084;&#1077;&#1088;&#1095;&#1077;&#1089;&#1082;&#1086;&#1084;&#1091;%20&#1091;&#1095;&#1077;&#1090;&#1091;\&#1041;&#1072;&#1088;&#1085;&#1072;&#1091;&#1083;&#1100;&#1089;&#1082;&#1080;&#1081;%20&#1092;&#1080;&#1083;&#1080;&#1072;&#1083;\&#1044;&#1086;&#1082;&#1091;&#1084;&#1077;&#1085;&#1090;&#1099;%20&#1076;&#1083;&#1103;%20&#1080;&#1085;&#1092;&#1086;&#1088;&#1084;%20&#1086;&#1073;&#1084;&#1077;&#1085;&#1072;.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erver-arhiv\feo-excel\&#1050;&#1069;&#1057;-&#1069;&#1085;&#1077;&#1088;&#1075;&#1086;&#1057;&#1090;&#1088;&#1086;&#1081;&#1048;&#1085;&#1078;&#1080;&#1085;&#1080;&#1088;&#1080;&#1085;&#1075;\&#1060;&#1069;&#1055;\&#1041;&#1080;&#1079;&#1085;&#1077;&#1089;-&#1087;&#1083;&#1072;&#1085;%202008\_&#1050;&#1086;&#1085;&#1089;&#1086;&#1083;&#1080;&#1076;&#1072;&#1094;&#1080;&#1103;_&#1040;&#1083;&#1100;&#1073;&#1086;&#1084;%202007_&#1086;&#1090;&#1074;.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Tep9\Obmen\Network2\&#1048;&#1074;&#1072;&#1085;&#1086;&#1074;&#1089;&#1082;&#1072;&#1103;%20&#1043;&#1056;&#1069;&#1057;%2002R34E\02R34E-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GRPK\&#1041;&#1080;&#1079;&#1085;&#1077;&#1089;-&#1087;&#1083;&#1072;&#1085;\&#1041;&#1055;_&#1044;&#1047;&#1054;%202006\&#1048;&#1085;&#1089;&#1090;&#1080;&#1090;&#1091;&#1090;&#1099;\&#1057;&#1086;&#1075;&#1083;&#1072;&#1089;&#1086;&#1074;&#1072;&#1085;&#1085;&#1099;&#1077;\&#1044;&#1072;&#1083;&#1100;&#1089;&#1077;&#1083;&#1100;&#1101;&#1085;&#1077;&#1088;&#1075;&#1086;&#1087;&#1088;&#1086;&#1077;&#1082;&#1090;\&#1041;&#1045;-&#1057;&#1077;&#1088;&#1074;&#1080;&#1089;_&#1053;&#1058;&#1062;_&#1044;&#1072;&#1083;&#1100;&#1089;&#1077;&#1083;&#1100;&#1101;&#1085;&#1077;&#1088;&#1075;&#1086;&#1087;&#1088;&#1086;&#1077;&#1082;&#1090;_2006.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D:\&#1050;&#1086;&#1087;&#1080;&#1080;%20&#1086;&#1090;&#1095;&#1077;&#1090;&#1086;&#1074;%20&#1061;&#1052;&#1056;&#1057;&#1050;\01.&#1071;&#1085;&#1074;%202019\&#1061;&#1052;&#1056;&#1057;&#1050;01_201901_100433.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Server-arhiv\feo-excel\Documents%20and%20Settings\e_lukashova\Local%20Settings\Temporary%20Internet%20Files\OLK2E5\&#1055;&#1083;&#1072;&#1085;&#1080;&#1088;&#1086;&#1074;&#1072;&#1085;&#1080;&#1077;%20&#1085;&#1072;%20&#1075;&#1086;&#1076;.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C:\Documents%20and%20Settings\NLobanova\&#1052;&#1086;&#1080;%20&#1076;&#1086;&#1082;&#1091;&#1084;&#1077;&#1085;&#1090;&#1099;\1-&#1044;&#1054;&#1043;&#1054;&#1042;&#1054;&#1056;&#1067;\&#1054;&#1083;&#1077;&#1085;&#1077;&#1074;%202008\8&#1076;-2008\&#1101;&#1083;.&#1074;&#1077;&#1088;&#1089;&#1080;&#1103;%20&#1076;&#1083;&#1103;%20&#1052;&#1058;&#1050;\8&#1076;-2008%20&#1089;&#1084;&#1077;&#1090;&#1099;%20&#1085;&#1086;&#1074;&#1099;&#1077;.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user\AppData\Local\Microsoft\Windows\Temporary%20Internet%20Files\Content.Outlook\1YFXQ1AU\&#1055;&#1088;&#1080;&#1083;&#1086;&#1078;&#1077;&#1085;&#1080;&#1077;%204%20&#1056;&#1057;&#1050;%20v6.xlsx"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1055;&#1072;&#1087;&#1082;&#1080;%20&#1087;&#1086;&#1083;&#1100;&#1079;&#1086;&#1074;&#1072;&#1090;&#1077;&#1083;&#1077;&#1081;\&#1044;&#1080;&#1088;&#1077;&#1082;&#1094;&#1080;&#1103;%20&#1048;&#1058;\&#1041;&#1102;&#1076;&#1078;&#1077;&#1090;\&#1041;&#1102;&#1076;&#1078;&#1077;&#1090;%20&#1048;&#1058;_2011_1107012.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TARIF\&#1058;&#1072;&#1088;&#1080;&#1092;&#1099;_2014-2018\1&#1091;.&#1077;.%202011_&#1076;&#1083;&#1103;%20RAB.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F:\Documents%20and%20Settings\orevenko\&#1056;&#1072;&#1073;&#1086;&#1095;&#1080;&#1081;%20&#1089;&#1090;&#1086;&#1083;\&#1055;&#1083;&#1072;&#1085;%20&#1085;&#1072;%202008-2010(13.6).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57;&#1080;&#1073;&#1080;&#1088;&#1100;\For%20Bezik%20&#1057;&#1090;&#1088;&#1072;&#1090;&#1077;&#1075;-1130-&#1080;&#1102;&#1083;&#1100;.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42;&#1086;&#1083;&#1075;&#1072;\For%20Bezik%20&#1057;&#1090;&#1088;&#1072;&#1090;&#1077;&#1075;-1130-&#1080;&#1102;&#1083;&#1100;.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DSPI\USPT\&#1058;%20&#1087;&#1077;&#1088;&#1077;&#1076;&#1072;&#1095;&#1072;%2012\15%20&#1059;&#1090;&#1074;&#1077;&#1088;&#1078;&#1076;&#1077;&#1085;&#1086;%202012%20&#1089;%20&#1088;&#1072;&#1089;&#1096;&#1080;&#1092;&#1088;&#1086;&#1074;&#1082;&#1072;&#1084;&#1080;\&#1052;&#1086;&#1089;&#1082;&#1074;&#1072;\2401%20%20&#1057;&#1074;&#1086;&#1076;&#1085;&#1072;&#1103;%20&#1052;&#1057;&#1050;%202010-2012%20&#1075;&#1075;.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S-archive\arhiv_OTR\&#1044;&#1069;&#1080;&#1058;\&#1054;&#1058;&#1056;\&#1047;&#1040;&#1050;&#1056;&#1067;&#1058;&#1040;&#1071;\&#1058;&#1072;&#1088;&#1080;&#1092;&#1085;&#1072;&#1103;%20&#1079;&#1072;&#1103;&#1074;&#1082;&#1072;%202021_30_03\&#1057;&#1090;&#1086;&#1080;&#1084;&#1086;&#1089;&#1090;&#1100;%20&#1087;&#1086;&#1082;&#1091;&#1087;&#1082;&#1080;%20&#1087;&#1086;&#1090;&#1077;&#1088;&#1100;\&#1056;&#1072;&#1089;&#1095;&#1077;&#1090;%20&#1089;&#1090;&#1086;&#1080;&#1084;&#1086;&#1089;&#1090;&#1080;%20&#1087;&#1086;&#1082;&#1091;&#1087;&#1082;&#1080;%20&#1087;&#1086;&#1090;&#1077;&#1088;&#1100;%20&#1085;&#1072;%202021%20&#1075;&#1086;&#1076;.xlsx"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FS-archive\arhiv_OTR\&#1044;&#1069;&#1080;&#1058;\&#1054;&#1058;&#1056;\&#1047;&#1040;&#1050;&#1056;&#1067;&#1058;&#1040;&#1071;\&#1058;&#1072;&#1088;&#1080;&#1092;&#1085;&#1072;&#1103;%20&#1079;&#1072;&#1103;&#1074;&#1082;&#1072;%202022\&#1057;&#1052;&#1045;&#1058;&#1040;%202019-2022%20&#1085;&#1086;&#1074;%20&#1087;&#1088;-&#1074;&#108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TAksenova\Local%20Settings\Temporary%20Internet%20Files\OLK7\&#1044;&#1054;&#1043;&#1054;&#1042;&#1054;&#1056;&#1040;\&#1058;&#1069;&#1050;%202010\&#1055;&#1077;&#1090;&#1091;&#1096;&#1082;&#1086;&#1074;&#1072;%202010\&#1058;&#1069;&#1062;-16\&#1050;&#1072;&#1083;&#1077;&#1085;&#1076;&#1072;&#1088;&#1085;&#1099;&#1081;%20&#1087;&#1083;&#1072;&#1085;%20.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Users\Basova-LG\Desktop\&#1060;&#1054;&#1056;&#1052;&#1067;%20&#1052;&#1059;%20&#1087;&#1086;%20&#1088;&#1072;&#1089;&#1095;&#1077;&#1090;&#1091;%20&#1090;&#1072;&#1088;&#1080;&#1092;_2022_13_04_2021_&#1055;&#1045;&#1056;&#1045;&#1044;&#1040;&#1063;&#1040;.xlsm"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C:\Users\Basova-LG\AppData\Roaming\Microsoft\Excel\&#1054;&#1041;&#1055;%20&#1071;&#1085;&#1090;&#1072;&#1088;&#1100;&#1101;&#1085;&#1077;&#1088;&#1075;&#1086;%202020%20&#1075;&#1086;&#1076;%20&#1054;&#1058;&#1063;&#1045;&#1058;%20(version%201).xlsb"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FS-archive\arhiv_OTR\&#1044;&#1069;&#1080;&#1058;\&#1054;&#1058;&#1056;\&#1047;&#1040;&#1050;&#1056;&#1067;&#1058;&#1040;&#1071;\&#1058;&#1072;&#1088;&#1080;&#1092;&#1085;&#1072;&#1103;%20&#1079;&#1072;&#1103;&#1074;&#1082;&#1072;%202021_30_03\&#1055;&#1077;&#1088;&#1077;&#1076;&#1072;&#1095;&#1072;%20&#1101;&#1083;&#1077;&#1082;&#1090;&#1088;&#1086;&#1101;&#1085;&#1077;&#1088;&#1075;&#1080;&#1080;\&#1053;&#1042;&#1042;%202021%20&#1087;&#1086;%20&#1087;&#1086;&#1083;&#1091;&#1075;&#1086;&#1076;&#1080;&#1103;&#1084;.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FS-archive\arhiv_OTR\&#1044;&#1069;&#1080;&#1058;\&#1054;&#1058;&#1056;\&#1047;&#1040;&#1050;&#1056;&#1067;&#1058;&#1040;&#1071;\&#1058;&#1072;&#1088;&#1080;&#1092;&#1085;&#1072;&#1103;%20&#1079;&#1072;&#1103;&#1074;&#1082;&#1072;%202022\&#1055;&#1088;&#1077;&#1076;&#1083;&#1086;&#1078;&#1077;&#1085;&#1080;&#1077;%20&#1055;&#1040;&#1054;%20&#1056;&#1086;&#1089;&#1089;&#1077;&#1090;&#1080;\&#1060;&#1086;&#1088;&#1084;&#1099;%202.4,2.6&#1072;,2.10-2.13_&#1056;&#1086;&#1089;&#1089;&#1077;&#1090;&#1080;%20&#1085;&#1072;%202021%20&#1075;&#1086;&#1076;.xlsx"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FS-archive\arhiv_OTR\&#1044;&#1069;&#1080;&#1058;\&#1054;&#1058;&#1056;\&#1047;&#1040;&#1050;&#1056;&#1067;&#1058;&#1040;&#1071;\&#1058;&#1072;&#1088;&#1080;&#1092;&#1085;&#1072;&#1103;%20&#1079;&#1072;&#1103;&#1074;&#1082;&#1072;%202020\&#1057;&#1084;&#1077;&#1090;&#1072;_&#1057;&#1077;&#1073;&#1077;&#1089;&#1090;&#1086;&#1080;&#1084;&#1086;&#1089;&#1090;&#1100;%202019-2023%20&#1074;&#1077;&#1088;&#1085;&#1086;.xlsx"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M:\&#1057;&#1052;&#1045;&#1058;&#1040;%202019-2021%20&#1042;&#1045;&#1056;&#1053;&#1054;%2023_04_2020.xlsx"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G:\&#1041;&#1080;&#1079;&#1085;&#1077;&#1089;%20&#1087;&#1083;&#1072;&#1085;\&#1058;%20&#1089;&#1088;%202019_2023%2005_02_2019.xlsx"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FS-archive\arhiv_OTR\&#1044;&#1069;&#1080;&#1058;\&#1054;&#1058;&#1056;\&#1047;&#1040;&#1050;&#1056;&#1067;&#1058;&#1040;&#1071;\&#1058;&#1072;&#1088;&#1080;&#1092;&#1085;&#1072;&#1103;%20&#1079;&#1072;&#1103;&#1074;&#1082;&#1072;%202024\&#1050;&#1086;&#1088;&#1088;&#1077;&#1082;&#1090;&#1080;&#1088;&#1086;&#1074;&#1082;&#1072;%20&#1053;&#1042;&#1042;\&#1050;&#1086;&#1088;&#1088;&#1077;&#1082;&#1090;&#1080;&#1088;&#1086;&#1074;&#1082;&#1080;%20&#1053;&#1042;&#1042;_%202019_2022.xlsx"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E:\&#1041;&#1080;&#1079;&#1085;&#1077;&#1089;%20&#1087;&#1083;&#1072;&#1085;\&#1041;&#1080;&#1079;&#1085;&#1077;&#1089;_&#1087;&#1083;&#1072;&#1085;%202021-2024_06_10_2020\&#1057;&#1052;&#1045;&#1058;&#1040;%202019-2021%20&#1042;&#1045;&#1056;&#1053;&#1054;%2028_04_2020.xlsx"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E:\&#1041;&#1080;&#1079;&#1085;&#1077;&#1089;%20&#1087;&#1083;&#1072;&#1085;\&#1041;&#1080;&#1079;&#1085;&#1077;&#1089;_&#1087;&#1083;&#1072;&#1085;%202021-2024_06_10_2020\&#1041;&#1055;%202019-2024%20(27_07_2020)%20(&#1040;&#1074;&#1090;&#1086;&#1089;&#1086;&#1093;&#1088;&#1072;&#1085;&#1077;&#1085;&#1085;&#1099;&#108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dc2\polikarpov_team\TEMP\cache\OLK7D\Caroline%20Model.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E:\&#1044;&#1080;&#1088;&#1077;&#1082;&#1090;&#1086;&#1088;\&#1058;&#1057;&#1054;%20(&#1042;&#1086;&#1089;&#1089;&#1090;&#1072;&#1085;&#1086;&#1074;&#1083;&#1077;&#1085;&#1085;&#1099;&#1081;)21_01_2020.xlsx"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E:\&#1044;&#1080;&#1088;&#1077;&#1082;&#1090;&#1086;&#1088;\&#1058;&#1057;&#1054;.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F:\&#1044;&#1080;&#1088;&#1077;&#1082;&#1090;&#1086;&#1088;\&#1048;&#1058;&#1054;&#1043;&#1048;%20%20&#1058;&#1040;&#1056;&#1048;&#1060;&#1053;&#1054;&#1049;%20%20&#1050;&#1054;&#1052;&#1055;&#1040;&#1053;&#1048;&#1048;%202016-2018%20(&#1040;&#1074;&#1090;&#1086;&#1089;&#1086;&#1093;&#1088;&#1072;&#1085;&#1077;&#1085;&#1085;&#1099;&#1081;)%20(&#1040;&#1074;&#1090;&#1086;&#1089;&#1086;&#1093;&#1088;&#1072;&#1085;&#1077;&#1085;&#1085;&#1099;&#1081;).xlsx"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fs\ia\&#1044;&#1056;&#1059;&#1080;&#1059;&#1069;\&#1054;&#1041;&#1052;&#1080;&#1040;&#1055;\&#1047;&#1040;&#1050;&#1056;&#1067;&#1058;&#1040;&#1071;\Balans\&#1055;&#1083;&#1072;&#1085;&#1099;\&#1055;&#1083;&#1072;&#1085;%20&#1073;&#1072;&#1083;&#1072;&#1085;&#1089;&#1072;%202024\&#1058;&#1041;&#1056;\&#1041;&#1040;&#1047;&#1040;%202019-2028%20&#1076;&#1083;&#1103;%20&#1090;&#1072;&#1088;&#1080;&#1092;&#107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muser268\&#1052;&#1086;&#1080;%20&#1076;&#1086;&#1082;&#1091;&#1084;&#1077;&#1085;&#1090;&#1099;\&#1052;&#1056;&#1057;&#1050;\&#1041;&#1055;\&#1041;&#1059;&#1053;%202018\!%20&#1089;&#1086;&#1075;&#1083;%20&#1056;&#1086;&#1089;&#1089;&#1077;&#1090;&#1103;&#1084;&#1080;\!%20&#1086;&#1082;%20(&#1089;&#1090;&#1080;&#1084;&#1091;&#1083;&#1080;&#1088;&#1091;&#1102;&#1097;&#1080;&#1077;)\&#1042;&#1069;%20&#1089;&#1090;&#1080;&#1084;%20&#1087;&#1086;%20&#1074;&#1089;&#1077;&#1084;%20&#1091;&#1088;&#1086;&#1074;&#1085;&#1103;&#108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TARIF\&#1058;&#1072;&#1088;&#1080;&#1092;&#1099;_2012\&#1056;&#1072;&#1079;&#1085;&#1086;&#1075;&#1083;&#1072;&#1089;&#1080;&#1103;\&#1056;&#1072;&#1079;&#1085;&#1086;&#1075;&#1083;&#1072;&#1089;&#1080;&#1103;\&#1056;&#1072;&#1079;&#1085;&#1086;&#1075;&#1083;&#1072;&#1089;&#1080;&#1103;_2010-201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TARIF\Tar_2005\Tar_2003_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mail.rambler.ru/WINDOWS/&#65411;&#65438;&#65405;&#65400;&#65412;&#65391;&#65420;&#65439;/&#21942;&#26989;&#36039;&#26009;/Balai-E/&#26032;&#12375;&#12356;&#12501;&#12457;&#12523;&#12480;/FORM/BQCST/BQCST/COMB-UR.XLW"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TA022-N2\Construction\6823\PB-StorageNH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mail.rambler.ru/My%20Documents/Hanoi%20drainage/&#35211;&#31309;CP7a/06-22%20Eui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mail.rambler.ru/WINDOWS/&#65411;&#65438;&#65405;&#65400;&#65412;&#65391;&#65420;&#65439;/New%20Project/Balai-E/&#27010;&#31639;&#24037;&#20107;&#36027;-3/&#27010;&#31639;&#35211;&#31309;-3/Sluice%20gate/My%20Documents/Hanoi%20drainage/&#28165;&#27700;&#21336;&#20385;/06-22%20Eui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bsfile\&#1092;&#1089;&#1082;\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vgrishanov\&#1056;&#1072;&#1073;&#1086;&#1095;&#1080;&#1081;%20&#1089;&#1090;&#1086;&#1083;\proverk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rsosranov\AppData\Local\Microsoft\Windows\Temporary%20Internet%20Files\Content.Outlook\ZZXZ5HGZ\&#1041;&#1102;&#1076;&#1078;&#1077;&#1090;_&#1040;&#1048;&#1048;&#1057;-&#1051;&#1080;&#1087;&#1077;&#1094;&#1082;-10-11-2011.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ung%20Quat\Nhom%20GC\New%20Folder\My%20Documents\3533\99Q\99Q3657\99Q3299(REV.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B_plan\Bp_2015\30.10.2014\&#1060;&#1080;&#1085;&#1072;&#1085;&#1089;&#1086;&#1074;&#1072;&#1103;%20&#1080;%20&#1090;&#1072;&#1088;&#1080;&#1092;&#1085;&#1072;&#1103;%20&#1084;&#1086;&#1076;&#1077;&#1083;&#1080;\&#1058;%20&#1089;&#1088;%202015-19_&#1058;&#1072;&#1088;&#1080;&#1092;&#1085;&#1072;&#1103;%20&#1084;&#1086;&#1076;&#1077;&#1083;&#1100;%20&#1076;&#1083;&#1103;%20&#1041;&#1055;_&#1071;&#1085;&#1090;&#1072;&#1088;&#1100;&#1101;&#1085;&#1077;&#1088;&#1075;&#1086;_30.10.201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P\OUT\&#1041;&#1080;&#1079;&#1085;&#1077;&#1089;-&#1087;&#1083;&#1072;&#1085;%202019-2023\&#1054;&#1090;&#1095;&#1077;&#1090;&#1099;\4%20&#1082;&#1074;&#1072;&#1088;&#1090;&#1072;&#1083;\&#1041;&#1055;%20&#1074;%20&#1085;&#1086;&#1074;&#1086;&#1084;%20&#1092;&#1086;&#1088;&#1084;&#1072;&#1090;&#1077;\&#1045;&#1076;&#1080;&#1085;&#1099;&#1081;%20&#1060;&#1057;&#1044;%20&#1079;&#1072;%202019%20&#1075;&#1086;&#1076;_&#1073;&#1077;&#1079;%20&#1089;&#1089;&#1099;&#1083;&#1086;&#1082;.xlsb"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mikhano\&#1052;&#1086;&#1080;%20&#1076;&#1086;&#1082;&#1091;&#1084;&#1077;&#1085;&#1090;&#1099;\&#1041;&#1102;&#1076;&#1078;&#1077;&#1090;\111\&#1041;&#1044;&#1056;%20&#1052;&#1080;&#1088;&#1086;&#1085;&#1086;&#1074;&#1072;%20&#1042;&#1080;&#1082;&#1090;&#1086;&#1088;&#1080;&#1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rsk-store\Users\Plan\&#1040;.%20&#1055;&#1077;&#1088;&#1077;&#1093;&#1086;&#1076;%20&#1085;&#1072;%20RAB\&#1052;&#1077;&#1090;&#1086;&#1076;&#1080;&#1082;&#1072;%20&#1086;&#1090;%2019.06.08\RAB\&#1056;&#1072;&#1089;&#1095;&#1077;&#1090;%20&#1089;&#1088;&#1077;&#1076;&#1085;&#1077;&#1075;&#1086;%20&#1090;&#1072;&#1088;&#1080;&#1092;&#1072;%20&#1076;&#1083;&#1103;%20&#1082;&#1086;&#1085;&#1077;&#1095;&#1085;&#1086;&#1075;&#1086;%20&#1087;&#1086;&#1090;&#1088;.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1057;&#1084;&#1077;&#1090;&#1072;%20&#1085;&#1072;%202003%20&#1087;&#1086;%20&#1042;&#105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Technip\Piping%20BoQs\summar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portal.rosseti.ru/Users/kabanov_av.HOLDING-MRSK/AppData/Local/Microsoft/Windows/Temporary%20Internet%20Files/Content.Outlook/3EJAWV8R/F68YYYY-MM-DD_RR_UP%20(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Balashov\&#1058;&#1069;&#1062;-16\&#1041;&#1102;&#1076;&#1078;&#1077;&#109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Balashov\&#1058;&#1069;&#1062;-20\&#1056;&#1072;&#1089;&#1095;&#1077;&#1090;_&#1058;&#1069;&#1062;-2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muser\LOCALS~1\Temp\bat\ARM_BP_RSK_V10_0_fin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mail.rambler.ru/My%20Documents/PORT_COST_haiphong_3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X:\&#1044;&#1059;&#1055;&#1080;&#1054;&#1055;\&#1044;&#1080;&#1085;&#1072;&#1084;&#1080;&#1082;&#1072;%20&#1087;&#1086;&#1082;&#1072;&#1079;&#1072;&#1090;&#1077;&#1083;&#1077;&#1081;\&#1041;&#1055;\&#1055;&#1088;&#1080;&#1083;&#1086;&#1078;&#1077;&#1085;&#1080;&#1077;_1%20&#1045;&#1076;&#1080;&#1085;&#1099;&#1081;%20&#1060;&#1057;&#1044;%20&#1085;&#1072;%202021-2025.xlsb"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2012%20&#1060;&#1069;&#1057;\!!!&#1053;&#1072;&#1089;&#1077;&#1083;&#1077;&#1085;&#1080;&#1077;\!!!&#1048;&#1085;&#1076;&#1077;&#1082;&#1089;&#1072;&#1094;&#1080;&#1103;\&#1064;&#1072;&#1073;&#1083;&#1086;&#1085;\FST\INDEX.STATION.2012.FST_&#1089;&#1090;&#1086;&#1083;&#1073;&#1094;&#1099;%20&#1060;&#1057;&#105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Y:\&#1055;&#1088;&#1086;&#1075;&#1088;&#1072;&#1084;&#1084;&#1072;%20&#1089;&#1085;&#1080;&#1078;&#1077;&#1085;&#1080;&#1103;%20&#1087;&#1086;&#1090;&#1077;&#1088;&#1100;\&#1044;&#1069;&#1057;\&#1055;&#1088;&#1086;&#1075;&#1088;&#1072;&#1084;&#1084;&#1072;%20&#1101;&#1085;&#1077;&#1088;&#1075;&#1086;&#1089;&#1073;&#1077;&#1088;&#1077;&#1078;&#1077;&#1085;&#1080;&#1103;%20&#1054;&#1040;&#1054;%20&#1044;&#1072;&#1075;&#1101;&#1085;&#1077;&#1088;&#1075;&#1086;&#1089;&#1077;&#1090;&#1100;%20&#1085;&#1072;%202014-2018&#1075;&#1075;%20(&#1082;&#1086;&#1088;.%2005.11.2013).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ozorova-AA\AppData\Local\Microsoft\Windows\Temporary%20Internet%20Files\Content.Outlook\4F3UKC38\&#1056;&#1072;&#1079;&#1085;&#1080;&#1094;&#1072;%20&#1087;&#1086;%20&#1087;&#1088;&#1086;&#1094;&#1077;&#1085;&#1090;&#1072;&#1084;.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AS\CFS\CFS\Tax_d\REALTY\JOBS\1Business%20Valuation\2012\Kuehne+Nagel\06.%20Model\old\&#1056;&#1077;&#1075;&#1088;&#1077;&#1089;&#1080;&#1103;%20&#1085;&#1072;%20&#1059;&#1056;&#1059;&#1058;&#1099;.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rykov_ya\Local%20Settings\Temporary%20Internet%20Files\Content.IE5\Q7UJ6TYN\&#1052;&#1086;&#1085;&#1080;&#1090;&#1086;&#1088;&#1080;&#1085;&#1075;%20_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1052;&#1086;&#1080;\TARIF_2010\2010_EIAS\&#1040;&#1084;&#1086;&#1088;&#1090;&#1080;&#1079;&#1072;&#1094;&#1080;&#1103;_&#1089;&#1077;&#1090;&#1080;_&#1082;&#1086;&#1088;&#1088;%2022.10.2008\OREP.INV.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Tarnopolskaya-SB\Documents\TARIF\&#1058;&#1072;&#1088;&#1080;&#1092;&#1099;_2018\&#1056;&#1072;&#1089;&#1095;&#1077;&#1090;%20&#1090;&#1072;&#1088;&#1080;&#1092;&#1086;&#1074;\&#1058;&#1072;&#1088;&#1080;&#1092;_2018_&#1088;&#1072;&#1089;&#1082;&#1088;&#1099;&#1090;&#1080;&#1077;_18.04.2017.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AS\CFS\CFS\Tax_d\REALTY\JOBS\1Business%20Valuation\2016\YPG\06.%20Model\Belyi%20Rast_v53_temp.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TAS\CFS\CFS\Tax_d\REALTY\JOBS\1Business%20Valuation\2015\Sinoma%202\5.%20Market\Market_v2.22_STEP_v3_nolinks.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na\C\Akt_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mail.rambler.ru/WINDOWS/&#65411;&#65438;&#65405;&#65400;&#65412;&#65391;&#65420;&#65439;/&#21942;&#26989;&#36039;&#26009;/Balai-E/&#26032;&#12375;&#12356;&#12501;&#12457;&#12523;&#12480;/My%20Documents/Hanoi%20drainage/&#28165;&#27700;&#21336;&#20385;/06-22%20Eui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Balashov\TPE\Izhora.RUS\&#1053;&#1086;&#1074;&#1072;&#1103;%20&#1087;&#1083;&#1086;&#1097;&#1072;&#1076;&#1082;&#1072;\R-00801-080909.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q.rosseti.ru\FR\&#1052;&#1086;&#1090;&#1080;&#1074;%20-%20&#1087;&#1088;&#1086;&#1077;&#1082;&#1090;&#1099;\&#1050;&#1048;&#1057;%20&#1041;&#1072;&#1083;&#1072;&#1085;&#1089;\&#1040;&#1083;&#1100;&#1073;&#1086;&#1084;%20&#1086;&#1090;&#1095;&#1077;&#1090;&#1085;&#1099;&#1093;%20&#1092;&#1086;&#1088;&#1084;%20&#1069;&#1085;&#1077;&#1088;&#1075;&#1086;&#1073;&#1072;&#1083;&#1072;&#1085;&#1089;-&#1057;&#1080;&#1073;&#1080;&#1088;&#110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common\&#1060;&#1086;&#1088;&#1084;&#1072;&#1090;&#1099;%202014\&#1082;%20&#1057;&#1069;&#1055;\+&#1051;&#1077;&#1085;&#1069;&#1085;&#1077;&#1088;&#1075;&#1086;\&#1055;&#1088;&#1080;&#1083;&#1086;&#1078;&#1077;&#1085;&#1080;&#1077;%202%20&#1090;&#1072;&#1088;&#1080;&#1092;&#1085;&#1072;&#1103;%20&#1084;&#1086;&#1076;&#1077;&#1083;&#1100;.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Users\larikovaMI\AppData\Local\Microsoft\Windows\Temporary%20Internet%20Files\Content.Outlook\7M2JM5MG\&#1052;&#1069;&#1055;_Master_budget_201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1050;&#1040;&#1040;\Downloads\ENERGY.KTL.NET.PLAN.6.22.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Glinskaya-NS\Local%20Settings\Temporary%20Internet%20Files\Content.Outlook\TILR9YN6\46EP%20ST(v1%20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Temp\Rar$DI00.953\LB\&#1040;&#1083;&#1100;&#1073;&#1086;&#1084;%20Life-Book%202010%2010_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LAN\&#1056;&#1072;&#1089;&#1095;&#1077;&#1090;%20&#1090;&#1072;&#1088;&#1080;&#1092;&#1086;&#1074;%20&#1085;&#1072;%202003%20&#1075;\WINDOWS\Temporary%20Internet%20Files\Content.IE5\Z8CDCF3W\C&#1077;&#1090;_&#1041;&#1055;_002_02_(15_33)_.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1\FOMINS~1\LOCALS~1\Temp\Rar$DI00.391\Documents%20and%20Settings\Konovalova.ET-CORP\Local%20Settings\Temporary%20Internet%20Files\Content.IE5\OPYRKTEF\form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92.168.241.1\sharedocs\&#1044;&#1083;&#1103;%20&#1074;&#1089;&#1077;&#1093;%20&#1087;&#1086;&#1083;&#1100;&#1079;&#1086;&#1074;&#1072;&#1090;&#1077;&#1083;&#1077;&#1081;\&#1054;&#1090;&#1076;&#1077;&#1083;%20&#1101;&#1083;&#1077;&#1082;&#1090;&#1088;&#1086;&#1101;&#1085;&#1077;&#1088;&#1075;&#1080;&#1080;\&#1060;&#1057;&#1058;\&#1055;&#1088;&#1077;&#1076;&#1077;&#1083;&#1100;&#1085;&#1099;&#1077;%20&#1090;&#1072;&#1088;&#1080;&#1092;&#1099;%20&#1085;&#1072;%20&#1087;&#1077;&#1088;&#1077;&#1076;&#1072;&#1095;&#1091;%20&#1101;&#1083;&#1077;&#1082;&#1090;&#1088;&#1086;&#1101;&#1085;&#1077;&#1088;&#1075;&#1080;&#1080;%20&#1085;&#1072;%202012%20&#1075;&#1086;&#1076;\PEREDACHA.2012(v1.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ocuments%20and%20Settings\klepikov_yg\&#1056;&#1072;&#1073;&#1086;&#1095;&#1080;&#1081;%20&#1089;&#1090;&#1086;&#1083;\Information%20blok.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oks\&#1056;&#1072;&#1073;&#1086;&#1095;&#1080;&#1081;%20&#1089;&#1090;&#1086;&#1083;\&#1051;&#1080;&#1076;&#1072;-&#1090;&#1072;&#1088;&#1080;&#1092;\&#1090;&#1072;&#1088;&#1080;&#1092;%202008%20-418,602%20&#1087;&#1086;%20&#1101;.&#1101;&#1085;&#1077;&#1088;&#1075;&#1080;&#1080;%20-&#1056;&#1057;&#105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nergo\resource\temp\&#1056;&#1072;&#1073;&#1086;&#1095;&#1080;&#1077;%20&#1076;&#1086;&#1082;&#1091;&#1084;&#1077;&#1085;&#1090;&#1080;&#1082;&#1080;\excel\OTHET\&#1048;&#1055;%20&#1044;&#1069;&#105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heetName val="1"/>
      <sheetName val="2"/>
      <sheetName val="3"/>
      <sheetName val="4"/>
      <sheetName val="6"/>
      <sheetName val="7"/>
      <sheetName val="8"/>
      <sheetName val="9"/>
      <sheetName val="10"/>
      <sheetName val="11"/>
      <sheetName val="12"/>
      <sheetName val="13"/>
      <sheetName val="14"/>
      <sheetName val="15"/>
      <sheetName val="16"/>
      <sheetName val="17"/>
      <sheetName val="18"/>
      <sheetName val="19"/>
      <sheetName val="20"/>
      <sheetName val="иртышская"/>
      <sheetName val="таврическая"/>
      <sheetName val="сибирь"/>
      <sheetName val="жилой фонд"/>
      <sheetName val="жилой_фонд"/>
      <sheetName val="справочник"/>
      <sheetName val="Служебный_лист"/>
      <sheetName val="Лист"/>
      <sheetName val="Параметры"/>
      <sheetName val="Заголовок"/>
      <sheetName val="TEHSHEET"/>
      <sheetName val="Регионы"/>
      <sheetName val="таб_1"/>
      <sheetName val="Баланс"/>
      <sheetName val="Справочники"/>
      <sheetName val="БФ-1-8-П"/>
      <sheetName val="БФ-2-6-П"/>
      <sheetName val="БФ-2-13-П"/>
      <sheetName val="БФ-1-10-П"/>
      <sheetName val="Баланс_по_ТЭЦ-1"/>
      <sheetName val="Настройки"/>
      <sheetName val="навигация"/>
      <sheetName val="Макро"/>
      <sheetName val="Производство_электроэнергии"/>
      <sheetName val="2011"/>
      <sheetName val="Расчеты_с_потребителями"/>
      <sheetName val="П-БР-2-2-П"/>
      <sheetName val="БФ-2-5-П"/>
      <sheetName val="НП-2-12-П"/>
      <sheetName val="филиал-МРСК"/>
      <sheetName val="структура"/>
      <sheetName val="Т11"/>
      <sheetName val="Т12"/>
      <sheetName val="Т19_11"/>
      <sheetName val="Т1"/>
      <sheetName val="Т2"/>
      <sheetName val="Т3"/>
      <sheetName val="Т6"/>
      <sheetName val="Т7"/>
      <sheetName val="Т8"/>
      <sheetName val="Ш_Передача_ЭЭ"/>
      <sheetName val="29"/>
      <sheetName val="21"/>
      <sheetName val="23"/>
      <sheetName val="25"/>
      <sheetName val="26"/>
      <sheetName val="27"/>
      <sheetName val="28"/>
      <sheetName val="22"/>
      <sheetName val="24"/>
      <sheetName val="Альбом отчетных форм Энергобала"/>
      <sheetName val=""/>
      <sheetName val="список 2"/>
      <sheetName val="ПУ"/>
      <sheetName val="жилой_фонд1"/>
      <sheetName val="Альбом_отчетных_форм_Энергобала"/>
      <sheetName val="14б ДПН отчет"/>
      <sheetName val="16а Сводный анализ"/>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sheetName val="КАЛЕДАРНЫЙ ПЛАН"/>
      <sheetName val="СВОДНАЯ СМЕТА"/>
      <sheetName val="смета1 изыскание"/>
      <sheetName val="Смета2 проект. раб."/>
      <sheetName val="См3 Командиров"/>
      <sheetName val="свод смета ПОДГОН)"/>
      <sheetName val="Лист1"/>
      <sheetName val="Лист2"/>
      <sheetName val="Лист3"/>
      <sheetName val="FES"/>
      <sheetName val="Смета2 проект_ раб_"/>
      <sheetName val="FST5"/>
      <sheetName val="Предлагаемая новая форма СТРС"/>
      <sheetName val="Сводка-20"/>
      <sheetName val="Сводка"/>
      <sheetName val="14б ДПН отчет"/>
      <sheetName val="16а Сводный анализ"/>
      <sheetName val="control"/>
      <sheetName val="Гр5(о)"/>
      <sheetName val="Регионы"/>
      <sheetName val="NEW-PANEL"/>
      <sheetName val="Справочники"/>
      <sheetName val="29"/>
      <sheetName val="20"/>
      <sheetName val="21"/>
      <sheetName val="23"/>
      <sheetName val="25"/>
      <sheetName val="26"/>
      <sheetName val="27"/>
      <sheetName val="28"/>
      <sheetName val="133-2003 СОГЛ Ногин3"/>
      <sheetName val="19"/>
      <sheetName val="22"/>
      <sheetName val="24"/>
      <sheetName val="I"/>
      <sheetName val="Dati Caricati"/>
      <sheetName val="11.БДДС (ДПН)"/>
      <sheetName val="t_настройки"/>
      <sheetName val="Сводка - лизинг"/>
      <sheetName val="共機J"/>
      <sheetName val="иртышская"/>
      <sheetName val="таврическая"/>
      <sheetName val="сибирь"/>
      <sheetName val="TEHSHEET"/>
      <sheetName val="НАИМЕНОВАНИЯ ЦФО"/>
    </sheetNames>
    <sheetDataSet>
      <sheetData sheetId="0" refreshError="1"/>
      <sheetData sheetId="1" refreshError="1"/>
      <sheetData sheetId="2" refreshError="1"/>
      <sheetData sheetId="3">
        <row r="93">
          <cell r="B93" t="str">
            <v>2.</v>
          </cell>
        </row>
      </sheetData>
      <sheetData sheetId="4">
        <row r="93">
          <cell r="B93" t="str">
            <v>2.</v>
          </cell>
        </row>
      </sheetData>
      <sheetData sheetId="5">
        <row r="93">
          <cell r="B93" t="str">
            <v>2.</v>
          </cell>
          <cell r="C93">
            <v>19.896000000000001</v>
          </cell>
          <cell r="D93" t="str">
            <v>инд. цен в энерг стр-ве по капвложениям по данным Госкомстата РФ к ценам на 01.01.1991 (без НДС);</v>
          </cell>
        </row>
        <row r="94">
          <cell r="B94" t="str">
            <v>3.</v>
          </cell>
          <cell r="C94">
            <v>1.3280000000000001</v>
          </cell>
          <cell r="D94" t="str">
            <v>=31,702:1,2 = 26,418 (без НДС) : 19,896 инд. цен в энерг стр-ве по капвложза IV кв. 2002 к 01.01.2001 ;</v>
          </cell>
        </row>
        <row r="95">
          <cell r="B95" t="str">
            <v>4.</v>
          </cell>
          <cell r="C95">
            <v>31.702000000000002</v>
          </cell>
          <cell r="D95" t="str">
            <v>инд. цен по капвложениям на 1 кв. 2003 (по данным Госкомстата РФ);</v>
          </cell>
        </row>
        <row r="96">
          <cell r="B96" t="str">
            <v>5.</v>
          </cell>
          <cell r="C96">
            <v>3.87</v>
          </cell>
          <cell r="D96" t="str">
            <v>к-т инфл. по проектным работам для объектов капстроительства из уровня цен 84 г. к ценам 98 г.;</v>
          </cell>
        </row>
      </sheetData>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 Microsoft Excel"/>
    </sheetNames>
    <sheetDataSet>
      <sheetData sheetId="0"/>
      <sheetData sheetId="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 val="расчет НВВ РСК по RAB"/>
      <sheetName val="TEHSHEET"/>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 val="Справочники"/>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писание"/>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9.1. Смета затрат"/>
      <sheetName val="9.2. Прочие ДиР"/>
      <sheetName val="14. Снижение ОР"/>
      <sheetName val="МРСК"/>
      <sheetName val="ИА"/>
      <sheetName val="Филиал..."/>
      <sheetName val="Филиал_"/>
      <sheetName val="Под версию План"/>
      <sheetName val="Под версию Корр"/>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ЧЭ"/>
      <sheetName val="Снижение ОР"/>
      <sheetName val="Лист8"/>
      <sheetName val="СБП_Списки (2)"/>
      <sheetName val="Титул_1"/>
      <sheetName val="Снижение_ОР"/>
      <sheetName val="14. Снижение ОР 3%"/>
      <sheetName val="Приложение 1"/>
      <sheetName val="Смета затрат КЦ"/>
      <sheetName val="ИТ Бюджет"/>
      <sheetName val="КБДДС"/>
      <sheetName val="СБП_Проверки (2)"/>
      <sheetName val="СБП_Общее (2)"/>
      <sheetName val="СБП_ДопИнфо (2)"/>
      <sheetName val="СБП_ОцП (2)"/>
      <sheetName val="СБП_Затраты на персонал (2)"/>
      <sheetName val="СБП_ИПР (2)"/>
      <sheetName val="СБП_ОФР (2)"/>
      <sheetName val="СБП_СметаЗатрат (2)"/>
      <sheetName val="СБП_БДР (2)"/>
      <sheetName val="СБП_ДохРасх_ВГО (2)"/>
      <sheetName val="СБП_БДДС (2)"/>
      <sheetName val="СБП_БДДС_ВГО (2)"/>
      <sheetName val="СБП_ПрогнозныйБаланс (2)"/>
      <sheetName val="СБП_ПрогнозныйБаланс_ВГО (2)"/>
      <sheetName val="Титул "/>
      <sheetName val="8.БДР_x0000_펠୨꾰淇_x0000_言퐇Ӿ_x001f_"/>
      <sheetName val="финрез"/>
      <sheetName val="СБП_Затраты_на_персонал"/>
      <sheetName val="7.1. Смета затрат"/>
      <sheetName val="7.2. Прочие ДиР"/>
      <sheetName val="11.ППА"/>
    </sheetNames>
    <sheetDataSet>
      <sheetData sheetId="0">
        <row r="4">
          <cell r="B4">
            <v>0</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refreshError="1"/>
      <sheetData sheetId="3" refreshError="1"/>
      <sheetData sheetId="4" refreshError="1"/>
      <sheetData sheetId="5">
        <row r="4">
          <cell r="C4">
            <v>0</v>
          </cell>
        </row>
      </sheetData>
      <sheetData sheetId="6">
        <row r="4">
          <cell r="C4">
            <v>0</v>
          </cell>
        </row>
      </sheetData>
      <sheetData sheetId="7">
        <row r="4">
          <cell r="C4">
            <v>0</v>
          </cell>
        </row>
      </sheetData>
      <sheetData sheetId="8">
        <row r="4">
          <cell r="C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
          <cell r="A2">
            <v>0</v>
          </cell>
        </row>
      </sheetData>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0</v>
          </cell>
        </row>
      </sheetData>
      <sheetData sheetId="133">
        <row r="5">
          <cell r="C5">
            <v>0</v>
          </cell>
        </row>
      </sheetData>
      <sheetData sheetId="134">
        <row r="5">
          <cell r="C5">
            <v>65048.456920000004</v>
          </cell>
        </row>
      </sheetData>
      <sheetData sheetId="135">
        <row r="5">
          <cell r="C5">
            <v>65048.456920000004</v>
          </cell>
        </row>
      </sheetData>
      <sheetData sheetId="136">
        <row r="5">
          <cell r="C5">
            <v>0</v>
          </cell>
        </row>
      </sheetData>
      <sheetData sheetId="137">
        <row r="5">
          <cell r="C5">
            <v>0</v>
          </cell>
        </row>
      </sheetData>
      <sheetData sheetId="138">
        <row r="5">
          <cell r="C5">
            <v>0</v>
          </cell>
        </row>
      </sheetData>
      <sheetData sheetId="139">
        <row r="5">
          <cell r="C5">
            <v>0</v>
          </cell>
        </row>
      </sheetData>
      <sheetData sheetId="140">
        <row r="5">
          <cell r="C5">
            <v>65048.456920000004</v>
          </cell>
        </row>
      </sheetData>
      <sheetData sheetId="141">
        <row r="5">
          <cell r="C5">
            <v>65048.456920000004</v>
          </cell>
        </row>
      </sheetData>
      <sheetData sheetId="142">
        <row r="5">
          <cell r="C5">
            <v>0</v>
          </cell>
        </row>
      </sheetData>
      <sheetData sheetId="143">
        <row r="5">
          <cell r="C5">
            <v>0</v>
          </cell>
        </row>
      </sheetData>
      <sheetData sheetId="144">
        <row r="5">
          <cell r="C5">
            <v>0</v>
          </cell>
        </row>
      </sheetData>
      <sheetData sheetId="145">
        <row r="5">
          <cell r="C5">
            <v>0</v>
          </cell>
        </row>
      </sheetData>
      <sheetData sheetId="146">
        <row r="5">
          <cell r="C5">
            <v>65048.456920000004</v>
          </cell>
        </row>
      </sheetData>
      <sheetData sheetId="147">
        <row r="5">
          <cell r="C5">
            <v>65048.456920000004</v>
          </cell>
        </row>
      </sheetData>
      <sheetData sheetId="148">
        <row r="5">
          <cell r="C5">
            <v>0</v>
          </cell>
        </row>
      </sheetData>
      <sheetData sheetId="149">
        <row r="5">
          <cell r="C5">
            <v>0</v>
          </cell>
        </row>
      </sheetData>
      <sheetData sheetId="150">
        <row r="5">
          <cell r="C5">
            <v>0</v>
          </cell>
        </row>
      </sheetData>
      <sheetData sheetId="151">
        <row r="5">
          <cell r="C5">
            <v>0</v>
          </cell>
        </row>
      </sheetData>
      <sheetData sheetId="152">
        <row r="5">
          <cell r="C5">
            <v>65048.456920000004</v>
          </cell>
        </row>
      </sheetData>
      <sheetData sheetId="153">
        <row r="5">
          <cell r="C5">
            <v>65048.456920000004</v>
          </cell>
        </row>
      </sheetData>
      <sheetData sheetId="154">
        <row r="5">
          <cell r="C5">
            <v>0</v>
          </cell>
        </row>
      </sheetData>
      <sheetData sheetId="155">
        <row r="5">
          <cell r="C5">
            <v>0</v>
          </cell>
        </row>
      </sheetData>
      <sheetData sheetId="156">
        <row r="5">
          <cell r="C5">
            <v>0</v>
          </cell>
        </row>
      </sheetData>
      <sheetData sheetId="157">
        <row r="5">
          <cell r="C5">
            <v>65048.456920000004</v>
          </cell>
        </row>
      </sheetData>
      <sheetData sheetId="158">
        <row r="5">
          <cell r="C5">
            <v>65048.456920000004</v>
          </cell>
        </row>
      </sheetData>
      <sheetData sheetId="159">
        <row r="5">
          <cell r="C5">
            <v>65048.456920000004</v>
          </cell>
        </row>
      </sheetData>
      <sheetData sheetId="160">
        <row r="5">
          <cell r="C5">
            <v>0</v>
          </cell>
        </row>
      </sheetData>
      <sheetData sheetId="161">
        <row r="5">
          <cell r="C5">
            <v>0</v>
          </cell>
        </row>
      </sheetData>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ow r="5">
          <cell r="C5">
            <v>65048.456920000004</v>
          </cell>
        </row>
      </sheetData>
      <sheetData sheetId="361">
        <row r="5">
          <cell r="C5">
            <v>0</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65048.456920000004</v>
          </cell>
        </row>
      </sheetData>
      <sheetData sheetId="367">
        <row r="9">
          <cell r="E9">
            <v>0</v>
          </cell>
        </row>
      </sheetData>
      <sheetData sheetId="368">
        <row r="9">
          <cell r="E9">
            <v>0</v>
          </cell>
        </row>
      </sheetData>
      <sheetData sheetId="369">
        <row r="9">
          <cell r="E9">
            <v>0</v>
          </cell>
        </row>
      </sheetData>
      <sheetData sheetId="370">
        <row r="9">
          <cell r="E9">
            <v>0</v>
          </cell>
        </row>
      </sheetData>
      <sheetData sheetId="371">
        <row r="9">
          <cell r="E9">
            <v>0</v>
          </cell>
        </row>
      </sheetData>
      <sheetData sheetId="372">
        <row r="9">
          <cell r="E9">
            <v>0</v>
          </cell>
        </row>
      </sheetData>
      <sheetData sheetId="373">
        <row r="9">
          <cell r="E9">
            <v>0</v>
          </cell>
        </row>
      </sheetData>
      <sheetData sheetId="374">
        <row r="9">
          <cell r="E9">
            <v>0</v>
          </cell>
        </row>
      </sheetData>
      <sheetData sheetId="375">
        <row r="9">
          <cell r="E9">
            <v>0</v>
          </cell>
        </row>
      </sheetData>
      <sheetData sheetId="376" refreshError="1"/>
      <sheetData sheetId="377" refreshError="1"/>
      <sheetData sheetId="378" refreshError="1"/>
      <sheetData sheetId="379" refreshError="1"/>
      <sheetData sheetId="380">
        <row r="9">
          <cell r="E9">
            <v>0</v>
          </cell>
        </row>
      </sheetData>
      <sheetData sheetId="381">
        <row r="9">
          <cell r="E9">
            <v>0</v>
          </cell>
        </row>
      </sheetData>
      <sheetData sheetId="382">
        <row r="9">
          <cell r="E9">
            <v>0</v>
          </cell>
        </row>
      </sheetData>
      <sheetData sheetId="383"/>
      <sheetData sheetId="384">
        <row r="9">
          <cell r="E9">
            <v>0</v>
          </cell>
        </row>
      </sheetData>
      <sheetData sheetId="385">
        <row r="9">
          <cell r="E9">
            <v>0</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ow r="5">
          <cell r="C5">
            <v>0</v>
          </cell>
        </row>
      </sheetData>
      <sheetData sheetId="402" refreshError="1"/>
      <sheetData sheetId="403" refreshError="1"/>
      <sheetData sheetId="404"/>
      <sheetData sheetId="405"/>
      <sheetData sheetId="406"/>
      <sheetData sheetId="407"/>
      <sheetData sheetId="408">
        <row r="5">
          <cell r="C5">
            <v>0</v>
          </cell>
        </row>
      </sheetData>
      <sheetData sheetId="409">
        <row r="5">
          <cell r="C5">
            <v>0</v>
          </cell>
        </row>
      </sheetData>
      <sheetData sheetId="410">
        <row r="5">
          <cell r="C5">
            <v>0</v>
          </cell>
        </row>
      </sheetData>
      <sheetData sheetId="411">
        <row r="5">
          <cell r="C5">
            <v>0</v>
          </cell>
        </row>
      </sheetData>
      <sheetData sheetId="412">
        <row r="5">
          <cell r="C5">
            <v>0</v>
          </cell>
        </row>
      </sheetData>
      <sheetData sheetId="413"/>
      <sheetData sheetId="414"/>
      <sheetData sheetId="415">
        <row r="5">
          <cell r="C5">
            <v>0</v>
          </cell>
        </row>
      </sheetData>
      <sheetData sheetId="416"/>
      <sheetData sheetId="417"/>
      <sheetData sheetId="418"/>
      <sheetData sheetId="419"/>
      <sheetData sheetId="420"/>
      <sheetData sheetId="421"/>
      <sheetData sheetId="422"/>
      <sheetData sheetId="423"/>
      <sheetData sheetId="424"/>
      <sheetData sheetId="425"/>
      <sheetData sheetId="426"/>
      <sheetData sheetId="427">
        <row r="39">
          <cell r="B39" t="str">
            <v>Сумма общехозяйственных расходов</v>
          </cell>
        </row>
      </sheetData>
      <sheetData sheetId="428" refreshError="1"/>
      <sheetData sheetId="429"/>
      <sheetData sheetId="430"/>
      <sheetData sheetId="431"/>
      <sheetData sheetId="43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Формирование свода"/>
      <sheetName val="Ошибки загрузки"/>
      <sheetName val="11.02.13 08-14-38"/>
      <sheetName val="11.12.13 11-23-58"/>
      <sheetName val="12.04.13 09-32-45"/>
      <sheetName val="12.02.13 12-53-39"/>
      <sheetName val="12.02.13 12-55-55"/>
    </sheetNames>
    <sheetDataSet>
      <sheetData sheetId="0"/>
      <sheetData sheetId="1"/>
      <sheetData sheetId="2"/>
      <sheetData sheetId="3"/>
      <sheetData sheetId="4"/>
      <sheetData sheetId="5"/>
      <sheetData sheetId="6"/>
      <sheetData sheetId="7"/>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БДР"/>
      <sheetName val="БДР план"/>
      <sheetName val=""/>
      <sheetName val="20020431 Командировочные по СПб"/>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ээ"/>
      <sheetName val="REESTR_MO"/>
      <sheetName val="Инструкция"/>
      <sheetName val="XR"/>
      <sheetName val="Производство электроэнергии"/>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 val="P2"/>
      <sheetName val="1_Основной2"/>
      <sheetName val="2_Движение_денег2"/>
      <sheetName val="3_Отчеты_о_затратах2"/>
      <sheetName val="4_Сводка2"/>
      <sheetName val="5_Распределение_по_статьям_зат2"/>
      <sheetName val="6_Списки2"/>
      <sheetName val="7_анализ_затрат2"/>
      <sheetName val="18_22"/>
      <sheetName val="17_12"/>
      <sheetName val="2_32"/>
      <sheetName val="P2_12"/>
      <sheetName val="24_12"/>
      <sheetName val="4_12"/>
      <sheetName val="21_32"/>
      <sheetName val="P2_22"/>
      <sheetName val="P2_1_усл__единицы2"/>
      <sheetName val="Расчет_НВВ_РСК_по_RAB2"/>
      <sheetName val="Сводка_-_лизинг2"/>
      <sheetName val="2_квартал_2015г__(понед)2"/>
      <sheetName val="2008_-20102"/>
      <sheetName val="Ф-1_(для_АО-энерго)2"/>
      <sheetName val="Ф-2_(для_АО-энерго)2"/>
      <sheetName val="20020431_Командировочные_по_СП2"/>
      <sheetName val="БДР_план2"/>
      <sheetName val="14б_дпн_отчет2"/>
      <sheetName val="16а_сводный_анализ2"/>
      <sheetName val="20_12"/>
      <sheetName val="Доходы_от_эл__и_теплоэнергии2"/>
      <sheetName val="1_Основной3"/>
      <sheetName val="2_Движение_денег3"/>
      <sheetName val="3_Отчеты_о_затратах3"/>
      <sheetName val="4_Сводка3"/>
      <sheetName val="5_Распределение_по_статьям_зат3"/>
      <sheetName val="6_Списки3"/>
      <sheetName val="7_анализ_затрат3"/>
      <sheetName val="18_23"/>
      <sheetName val="17_13"/>
      <sheetName val="2_33"/>
      <sheetName val="P2_13"/>
      <sheetName val="24_13"/>
      <sheetName val="4_13"/>
      <sheetName val="21_33"/>
      <sheetName val="P2_23"/>
      <sheetName val="P2_1_усл__единицы3"/>
      <sheetName val="Расчет_НВВ_РСК_по_RAB3"/>
      <sheetName val="Сводка_-_лизинг3"/>
      <sheetName val="2_квартал_2015г__(понед)3"/>
      <sheetName val="2008_-20103"/>
      <sheetName val="Ф-1_(для_АО-энерго)3"/>
      <sheetName val="Ф-2_(для_АО-энерго)3"/>
      <sheetName val="20020431_Командировочные_по_СП3"/>
      <sheetName val="БДР_план3"/>
      <sheetName val="14б_дпн_отчет3"/>
      <sheetName val="16а_сводный_анализ3"/>
      <sheetName val="20_13"/>
      <sheetName val="Доходы_от_эл__и_теплоэнергии3"/>
      <sheetName val="1_Основной4"/>
      <sheetName val="2_Движение_денег4"/>
      <sheetName val="3_Отчеты_о_затратах4"/>
      <sheetName val="4_Сводка4"/>
      <sheetName val="5_Распределение_по_статьям_зат4"/>
      <sheetName val="6_Списки4"/>
      <sheetName val="7_анализ_затрат4"/>
      <sheetName val="18_24"/>
      <sheetName val="17_14"/>
      <sheetName val="2_34"/>
      <sheetName val="P2_14"/>
      <sheetName val="24_14"/>
      <sheetName val="4_14"/>
      <sheetName val="21_34"/>
      <sheetName val="P2_24"/>
      <sheetName val="P2_1_усл__единицы4"/>
      <sheetName val="Расчет_НВВ_РСК_по_RAB4"/>
      <sheetName val="Сводка_-_лизинг4"/>
      <sheetName val="2_квартал_2015г__(понед)4"/>
      <sheetName val="2008_-20104"/>
      <sheetName val="Ф-1_(для_АО-энерго)4"/>
      <sheetName val="Ф-2_(для_АО-энерго)4"/>
      <sheetName val="20020431_Командировочные_по_СП4"/>
      <sheetName val="БДР_план4"/>
      <sheetName val="14б_дпн_отчет4"/>
      <sheetName val="16а_сводный_анализ4"/>
      <sheetName val="20_14"/>
      <sheetName val="Доходы_от_эл__и_теплоэнергии4"/>
      <sheetName val="вводные данные систем"/>
      <sheetName val="Проводки'02"/>
      <sheetName val="Перечень адресов"/>
      <sheetName val="Параметры-не удалять"/>
      <sheetName val="Резерв по отпускам"/>
      <sheetName val="исходные данные"/>
      <sheetName val="АКРасч"/>
      <sheetName val="group structure"/>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ras_bs"/>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2">
          <cell r="A2" t="str">
            <v>Асташкин</v>
          </cell>
        </row>
      </sheetData>
      <sheetData sheetId="85">
        <row r="2">
          <cell r="A2" t="str">
            <v>Асташкин</v>
          </cell>
        </row>
      </sheetData>
      <sheetData sheetId="86">
        <row r="2">
          <cell r="A2" t="str">
            <v>Асташкин</v>
          </cell>
        </row>
      </sheetData>
      <sheetData sheetId="87">
        <row r="2">
          <cell r="A2" t="str">
            <v>Асташкин</v>
          </cell>
        </row>
      </sheetData>
      <sheetData sheetId="88">
        <row r="2">
          <cell r="A2" t="str">
            <v>Асташкин</v>
          </cell>
        </row>
      </sheetData>
      <sheetData sheetId="89">
        <row r="2">
          <cell r="A2" t="str">
            <v>Асташкин</v>
          </cell>
        </row>
      </sheetData>
      <sheetData sheetId="90">
        <row r="2">
          <cell r="A2" t="str">
            <v>Асташкин</v>
          </cell>
        </row>
      </sheetData>
      <sheetData sheetId="91">
        <row r="2">
          <cell r="A2" t="str">
            <v>Асташкин</v>
          </cell>
        </row>
      </sheetData>
      <sheetData sheetId="92">
        <row r="2">
          <cell r="A2" t="str">
            <v>Асташкин</v>
          </cell>
        </row>
      </sheetData>
      <sheetData sheetId="93">
        <row r="2">
          <cell r="A2" t="str">
            <v>Асташкин</v>
          </cell>
        </row>
      </sheetData>
      <sheetData sheetId="94">
        <row r="2">
          <cell r="A2" t="str">
            <v>Асташкин</v>
          </cell>
        </row>
      </sheetData>
      <sheetData sheetId="95">
        <row r="2">
          <cell r="A2" t="str">
            <v>Асташкин</v>
          </cell>
        </row>
      </sheetData>
      <sheetData sheetId="96">
        <row r="2">
          <cell r="A2" t="str">
            <v>Асташкин</v>
          </cell>
        </row>
      </sheetData>
      <sheetData sheetId="97">
        <row r="2">
          <cell r="A2" t="str">
            <v>Асташкин</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ow r="2">
          <cell r="A2" t="str">
            <v>Асташкин</v>
          </cell>
        </row>
      </sheetData>
      <sheetData sheetId="107">
        <row r="2">
          <cell r="A2" t="str">
            <v>Асташкин</v>
          </cell>
        </row>
      </sheetData>
      <sheetData sheetId="108">
        <row r="2">
          <cell r="A2" t="str">
            <v>Асташкин</v>
          </cell>
        </row>
      </sheetData>
      <sheetData sheetId="109">
        <row r="2">
          <cell r="A2" t="str">
            <v>Асташкин</v>
          </cell>
        </row>
      </sheetData>
      <sheetData sheetId="110">
        <row r="2">
          <cell r="A2" t="str">
            <v>Асташкин</v>
          </cell>
        </row>
      </sheetData>
      <sheetData sheetId="111">
        <row r="2">
          <cell r="A2" t="str">
            <v>Асташкин</v>
          </cell>
        </row>
      </sheetData>
      <sheetData sheetId="112">
        <row r="2">
          <cell r="A2" t="str">
            <v>Асташкин</v>
          </cell>
        </row>
      </sheetData>
      <sheetData sheetId="113">
        <row r="2">
          <cell r="A2" t="str">
            <v>Асташкин</v>
          </cell>
        </row>
      </sheetData>
      <sheetData sheetId="114">
        <row r="2">
          <cell r="A2" t="str">
            <v>Асташкин</v>
          </cell>
        </row>
      </sheetData>
      <sheetData sheetId="115">
        <row r="2">
          <cell r="A2" t="str">
            <v>Асташкин</v>
          </cell>
        </row>
      </sheetData>
      <sheetData sheetId="116">
        <row r="2">
          <cell r="A2" t="str">
            <v>Асташкин</v>
          </cell>
        </row>
      </sheetData>
      <sheetData sheetId="117">
        <row r="2">
          <cell r="A2" t="str">
            <v>Асташкин</v>
          </cell>
        </row>
      </sheetData>
      <sheetData sheetId="118">
        <row r="2">
          <cell r="A2" t="str">
            <v>Асташкин</v>
          </cell>
        </row>
      </sheetData>
      <sheetData sheetId="119">
        <row r="2">
          <cell r="A2" t="str">
            <v>Асташкин</v>
          </cell>
        </row>
      </sheetData>
      <sheetData sheetId="120">
        <row r="2">
          <cell r="A2" t="str">
            <v>Асташкин</v>
          </cell>
        </row>
      </sheetData>
      <sheetData sheetId="121">
        <row r="2">
          <cell r="A2" t="str">
            <v>Асташкин</v>
          </cell>
        </row>
      </sheetData>
      <sheetData sheetId="122">
        <row r="2">
          <cell r="A2" t="str">
            <v>Асташкин</v>
          </cell>
        </row>
      </sheetData>
      <sheetData sheetId="123">
        <row r="4">
          <cell r="E4">
            <v>0</v>
          </cell>
        </row>
      </sheetData>
      <sheetData sheetId="124">
        <row r="4">
          <cell r="E4">
            <v>0</v>
          </cell>
        </row>
      </sheetData>
      <sheetData sheetId="125">
        <row r="4">
          <cell r="E4">
            <v>0</v>
          </cell>
        </row>
      </sheetData>
      <sheetData sheetId="126">
        <row r="4">
          <cell r="E4">
            <v>0</v>
          </cell>
        </row>
      </sheetData>
      <sheetData sheetId="127">
        <row r="4">
          <cell r="E4">
            <v>0</v>
          </cell>
        </row>
      </sheetData>
      <sheetData sheetId="128">
        <row r="4">
          <cell r="E4">
            <v>0</v>
          </cell>
        </row>
      </sheetData>
      <sheetData sheetId="129">
        <row r="4">
          <cell r="E4">
            <v>0</v>
          </cell>
        </row>
      </sheetData>
      <sheetData sheetId="130">
        <row r="4">
          <cell r="E4">
            <v>0</v>
          </cell>
        </row>
      </sheetData>
      <sheetData sheetId="131">
        <row r="4">
          <cell r="E4">
            <v>0</v>
          </cell>
        </row>
      </sheetData>
      <sheetData sheetId="132">
        <row r="4">
          <cell r="E4">
            <v>0</v>
          </cell>
        </row>
      </sheetData>
      <sheetData sheetId="133">
        <row r="4">
          <cell r="E4">
            <v>0</v>
          </cell>
        </row>
      </sheetData>
      <sheetData sheetId="134">
        <row r="4">
          <cell r="E4">
            <v>0</v>
          </cell>
        </row>
      </sheetData>
      <sheetData sheetId="135">
        <row r="4">
          <cell r="E4">
            <v>0</v>
          </cell>
        </row>
      </sheetData>
      <sheetData sheetId="136">
        <row r="4">
          <cell r="E4">
            <v>0</v>
          </cell>
        </row>
      </sheetData>
      <sheetData sheetId="137">
        <row r="4">
          <cell r="E4">
            <v>0</v>
          </cell>
        </row>
      </sheetData>
      <sheetData sheetId="138">
        <row r="4">
          <cell r="E4">
            <v>0</v>
          </cell>
        </row>
      </sheetData>
      <sheetData sheetId="139">
        <row r="4">
          <cell r="E4">
            <v>0</v>
          </cell>
        </row>
      </sheetData>
      <sheetData sheetId="140">
        <row r="4">
          <cell r="E4">
            <v>0</v>
          </cell>
        </row>
      </sheetData>
      <sheetData sheetId="141">
        <row r="4">
          <cell r="E4">
            <v>0</v>
          </cell>
        </row>
      </sheetData>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4">
          <cell r="E4">
            <v>0</v>
          </cell>
        </row>
      </sheetData>
      <sheetData sheetId="185">
        <row r="4">
          <cell r="E4">
            <v>0</v>
          </cell>
        </row>
      </sheetData>
      <sheetData sheetId="186">
        <row r="4">
          <cell r="E4">
            <v>0</v>
          </cell>
        </row>
      </sheetData>
      <sheetData sheetId="187">
        <row r="4">
          <cell r="E4">
            <v>0</v>
          </cell>
        </row>
      </sheetData>
      <sheetData sheetId="188">
        <row r="4">
          <cell r="E4">
            <v>0</v>
          </cell>
        </row>
      </sheetData>
      <sheetData sheetId="189">
        <row r="4">
          <cell r="E4">
            <v>0</v>
          </cell>
        </row>
      </sheetData>
      <sheetData sheetId="190">
        <row r="4">
          <cell r="E4">
            <v>0</v>
          </cell>
        </row>
      </sheetData>
      <sheetData sheetId="191">
        <row r="4">
          <cell r="E4">
            <v>0</v>
          </cell>
        </row>
      </sheetData>
      <sheetData sheetId="192">
        <row r="4">
          <cell r="E4">
            <v>0</v>
          </cell>
        </row>
      </sheetData>
      <sheetData sheetId="193"/>
      <sheetData sheetId="194">
        <row r="2">
          <cell r="A2" t="str">
            <v>Асташкин</v>
          </cell>
        </row>
      </sheetData>
      <sheetData sheetId="195">
        <row r="2">
          <cell r="A2" t="str">
            <v>Асташкин</v>
          </cell>
        </row>
      </sheetData>
      <sheetData sheetId="196">
        <row r="2">
          <cell r="A2" t="str">
            <v>Асташкин</v>
          </cell>
        </row>
      </sheetData>
      <sheetData sheetId="197">
        <row r="2">
          <cell r="A2" t="str">
            <v>Асташкин</v>
          </cell>
        </row>
      </sheetData>
      <sheetData sheetId="198">
        <row r="2">
          <cell r="A2" t="str">
            <v>Асташкин</v>
          </cell>
        </row>
      </sheetData>
      <sheetData sheetId="199">
        <row r="2">
          <cell r="A2" t="str">
            <v>Асташкин</v>
          </cell>
        </row>
      </sheetData>
      <sheetData sheetId="200">
        <row r="2">
          <cell r="A2" t="str">
            <v>Асташкин</v>
          </cell>
        </row>
      </sheetData>
      <sheetData sheetId="201">
        <row r="2">
          <cell r="A2" t="str">
            <v>Асташкин</v>
          </cell>
        </row>
      </sheetData>
      <sheetData sheetId="202">
        <row r="2">
          <cell r="A2" t="str">
            <v>Асташкин</v>
          </cell>
        </row>
      </sheetData>
      <sheetData sheetId="203">
        <row r="2">
          <cell r="A2" t="str">
            <v>Асташкин</v>
          </cell>
        </row>
      </sheetData>
      <sheetData sheetId="204">
        <row r="2">
          <cell r="A2" t="str">
            <v>Асташкин</v>
          </cell>
        </row>
      </sheetData>
      <sheetData sheetId="205">
        <row r="2">
          <cell r="A2" t="str">
            <v>Асташкин</v>
          </cell>
        </row>
      </sheetData>
      <sheetData sheetId="206">
        <row r="2">
          <cell r="A2" t="str">
            <v>Асташкин</v>
          </cell>
        </row>
      </sheetData>
      <sheetData sheetId="207"/>
      <sheetData sheetId="208"/>
      <sheetData sheetId="209"/>
      <sheetData sheetId="210"/>
      <sheetData sheetId="211"/>
      <sheetData sheetId="212">
        <row r="4">
          <cell r="E4">
            <v>0</v>
          </cell>
        </row>
      </sheetData>
      <sheetData sheetId="213">
        <row r="4">
          <cell r="E4">
            <v>0</v>
          </cell>
        </row>
      </sheetData>
      <sheetData sheetId="214">
        <row r="4">
          <cell r="E4">
            <v>0</v>
          </cell>
        </row>
      </sheetData>
      <sheetData sheetId="215">
        <row r="4">
          <cell r="E4">
            <v>0</v>
          </cell>
        </row>
      </sheetData>
      <sheetData sheetId="216">
        <row r="4">
          <cell r="E4">
            <v>0</v>
          </cell>
        </row>
      </sheetData>
      <sheetData sheetId="217">
        <row r="4">
          <cell r="E4">
            <v>0</v>
          </cell>
        </row>
      </sheetData>
      <sheetData sheetId="218">
        <row r="4">
          <cell r="E4">
            <v>0</v>
          </cell>
        </row>
      </sheetData>
      <sheetData sheetId="219">
        <row r="4">
          <cell r="E4">
            <v>0</v>
          </cell>
        </row>
      </sheetData>
      <sheetData sheetId="220">
        <row r="4">
          <cell r="E4">
            <v>0</v>
          </cell>
        </row>
      </sheetData>
      <sheetData sheetId="221"/>
      <sheetData sheetId="222">
        <row r="2">
          <cell r="A2" t="str">
            <v>Асташкин</v>
          </cell>
        </row>
      </sheetData>
      <sheetData sheetId="223">
        <row r="2">
          <cell r="A2" t="str">
            <v>Асташкин</v>
          </cell>
        </row>
      </sheetData>
      <sheetData sheetId="224">
        <row r="2">
          <cell r="A2" t="str">
            <v>Асташкин</v>
          </cell>
        </row>
      </sheetData>
      <sheetData sheetId="225">
        <row r="2">
          <cell r="A2" t="str">
            <v>Асташкин</v>
          </cell>
        </row>
      </sheetData>
      <sheetData sheetId="226">
        <row r="2">
          <cell r="A2" t="str">
            <v>Асташкин</v>
          </cell>
        </row>
      </sheetData>
      <sheetData sheetId="227">
        <row r="2">
          <cell r="A2" t="str">
            <v>Асташкин</v>
          </cell>
        </row>
      </sheetData>
      <sheetData sheetId="228">
        <row r="2">
          <cell r="A2" t="str">
            <v>Асташкин</v>
          </cell>
        </row>
      </sheetData>
      <sheetData sheetId="229">
        <row r="2">
          <cell r="A2" t="str">
            <v>Асташкин</v>
          </cell>
        </row>
      </sheetData>
      <sheetData sheetId="230">
        <row r="2">
          <cell r="A2" t="str">
            <v>Асташкин</v>
          </cell>
        </row>
      </sheetData>
      <sheetData sheetId="231">
        <row r="2">
          <cell r="A2" t="str">
            <v>Асташкин</v>
          </cell>
        </row>
      </sheetData>
      <sheetData sheetId="232">
        <row r="2">
          <cell r="A2" t="str">
            <v>Асташкин</v>
          </cell>
        </row>
      </sheetData>
      <sheetData sheetId="233">
        <row r="2">
          <cell r="A2" t="str">
            <v>Асташкин</v>
          </cell>
        </row>
      </sheetData>
      <sheetData sheetId="234">
        <row r="2">
          <cell r="A2" t="str">
            <v>Асташкин</v>
          </cell>
        </row>
      </sheetData>
      <sheetData sheetId="235"/>
      <sheetData sheetId="236"/>
      <sheetData sheetId="237"/>
      <sheetData sheetId="238"/>
      <sheetData sheetId="239"/>
      <sheetData sheetId="240">
        <row r="4">
          <cell r="E4">
            <v>0</v>
          </cell>
        </row>
      </sheetData>
      <sheetData sheetId="241">
        <row r="4">
          <cell r="E4">
            <v>0</v>
          </cell>
        </row>
      </sheetData>
      <sheetData sheetId="242">
        <row r="4">
          <cell r="E4">
            <v>0</v>
          </cell>
        </row>
      </sheetData>
      <sheetData sheetId="243">
        <row r="4">
          <cell r="E4">
            <v>0</v>
          </cell>
        </row>
      </sheetData>
      <sheetData sheetId="244">
        <row r="4">
          <cell r="E4">
            <v>0</v>
          </cell>
        </row>
      </sheetData>
      <sheetData sheetId="245">
        <row r="4">
          <cell r="E4">
            <v>0</v>
          </cell>
        </row>
      </sheetData>
      <sheetData sheetId="246">
        <row r="4">
          <cell r="E4">
            <v>0</v>
          </cell>
        </row>
      </sheetData>
      <sheetData sheetId="247">
        <row r="4">
          <cell r="E4">
            <v>0</v>
          </cell>
        </row>
      </sheetData>
      <sheetData sheetId="248">
        <row r="4">
          <cell r="E4">
            <v>0</v>
          </cell>
        </row>
      </sheetData>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6 Списки"/>
      <sheetName val="SET"/>
      <sheetName val="перекрестка"/>
      <sheetName val="16"/>
      <sheetName val="18.2"/>
      <sheetName val="4"/>
      <sheetName val="6"/>
      <sheetName val="15"/>
      <sheetName val="17.1"/>
      <sheetName val="2.3"/>
      <sheetName val="20"/>
      <sheetName val="27"/>
      <sheetName val="P2.1"/>
      <sheetName val="Регионы"/>
      <sheetName val="i"/>
      <sheetName val="Dati Caricati"/>
      <sheetName val="База"/>
    </sheetNames>
    <sheetDataSet>
      <sheetData sheetId="0" refreshError="1">
        <row r="619">
          <cell r="Y619">
            <v>188256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A"/>
      <sheetName val="База"/>
      <sheetName val="Свод"/>
      <sheetName val="i"/>
      <sheetName val="Dati Caricati"/>
      <sheetName val="SET"/>
      <sheetName val="расчет нвв общий"/>
      <sheetName val="перекрестка"/>
      <sheetName val="16"/>
      <sheetName val="18.2"/>
      <sheetName val="4"/>
      <sheetName val="6"/>
      <sheetName val="15"/>
      <sheetName val="17.1"/>
      <sheetName val="2.3"/>
      <sheetName val="20"/>
      <sheetName val="27"/>
      <sheetName val="P2.1"/>
      <sheetName val="Перечень"/>
      <sheetName val="Предложения"/>
      <sheetName val="Транспорт"/>
      <sheetName val="таб1.1"/>
      <sheetName val="БИ-2-18-П"/>
      <sheetName val="БИ-2-19-П"/>
      <sheetName val="БИ-2-7-П"/>
      <sheetName val="БИ-2-9-П"/>
      <sheetName val="БИ-2-14-П"/>
      <sheetName val="БИ-2-16-П"/>
      <sheetName val="гр5(о)"/>
      <sheetName val="share price 2002"/>
      <sheetName val="MTO REV.0"/>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Загрузка данных"/>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2021</v>
          </cell>
        </row>
      </sheetData>
      <sheetData sheetId="5"/>
      <sheetData sheetId="6"/>
      <sheetData sheetId="7"/>
      <sheetData sheetId="8">
        <row r="14">
          <cell r="S14">
            <v>0</v>
          </cell>
        </row>
      </sheetData>
      <sheetData sheetId="9">
        <row r="14">
          <cell r="S14">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ФОТ по месяцам"/>
      <sheetName val="Смета ДУ и ПД"/>
      <sheetName val="Главная"/>
      <sheetName val="EKDEB90"/>
      <sheetName val="Смета_"/>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 СУ ФНП"/>
      <sheetName val="01"/>
      <sheetName val="Список подразделений"/>
      <sheetName val="1.0"/>
      <sheetName val="1.1"/>
      <sheetName val="основа часы 51W 51 O"/>
      <sheetName val="основа часы CWP3-CWP3A"/>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10. Поступления"/>
      <sheetName val="Мар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договора-ОТЧЕТутв_БП"/>
      <sheetName val="Параметры"/>
      <sheetName val="ПР. 1 ТКП МЭСР"/>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 val="договора-ОТЧЕТутв_БП1"/>
      <sheetName val="10__Поступления"/>
      <sheetName val="XLR_NoRangeSheet"/>
      <sheetName val="#ССЫЛКА"/>
      <sheetName val="Вар.1"/>
      <sheetName val="Вар.2"/>
      <sheetName val="Вар.3"/>
      <sheetName val="Вар.3.1"/>
      <sheetName val="Шаг 3. расчет НУ"/>
      <sheetName val="А Форма ВОР"/>
      <sheetName val="B Перечень УЕР"/>
      <sheetName val="C Запрос"/>
      <sheetName val="D диапазон точности"/>
      <sheetName val="E Расчет капитальных затрат"/>
      <sheetName val="на_1_тут10"/>
      <sheetName val="Список_подразделений4"/>
      <sheetName val="1_04"/>
      <sheetName val="1_14"/>
      <sheetName val="основа_часы_51W_51_O4"/>
      <sheetName val="основа_часы_CWP3-CWP3A4"/>
      <sheetName val="Extrapolacija_i_interpolacija4"/>
      <sheetName val="Настройка_14"/>
      <sheetName val="Параметры_должностей4"/>
      <sheetName val="Справочник_статей_ДДС4"/>
      <sheetName val="Раскрывающиеся_списки4"/>
      <sheetName val="УШР_на_текущую_дату3"/>
      <sheetName val="Доп__данные3"/>
      <sheetName val="Cevi_ukupno_2"/>
      <sheetName val="График_численности_(2)2"/>
      <sheetName val="Расчет_для_Анализа2"/>
      <sheetName val="_СУ_ФНП2"/>
      <sheetName val="БДР_Ф1-АД2"/>
      <sheetName val="Источник_данных2"/>
      <sheetName val="Перечень_значений2"/>
      <sheetName val="ис_смета2"/>
      <sheetName val="ВАРИАНТ_3_РАБОЧИЙ4"/>
      <sheetName val="план_20004"/>
      <sheetName val="Главная_для_ТП4"/>
      <sheetName val="1_15_(д_б_)4"/>
      <sheetName val="ФОТ_по_месяцам3"/>
      <sheetName val="Смета_ДУ_и_ПД3"/>
      <sheetName val="прочие_доходы3"/>
      <sheetName val="ТЭП_ТНС_утв_3"/>
      <sheetName val="1__свод_филиалы3"/>
      <sheetName val="1__ИА3"/>
      <sheetName val="1__свод_ЛЭ3"/>
      <sheetName val="Смета2_проект__раб_3"/>
      <sheetName val="Drop_down_lists3"/>
      <sheetName val="реестр_сф_20123"/>
      <sheetName val="Сводка_-_лизинг3"/>
      <sheetName val="18_23"/>
      <sheetName val="6_Списки3"/>
      <sheetName val="17_13"/>
      <sheetName val="2_33"/>
      <sheetName val="P2_13"/>
      <sheetName val="Свод_сметы2"/>
      <sheetName val="П_8_2"/>
      <sheetName val="Информ-я_о_регулируемой_орг-и2"/>
      <sheetName val="Справочник_коды2"/>
      <sheetName val="база_подразделение2"/>
      <sheetName val="база_статьи_затрат2"/>
      <sheetName val="Справочник_подпроеков2"/>
      <sheetName val="Ведомость_объемов_работ2"/>
      <sheetName val="Статьи_БДДС1"/>
      <sheetName val="Потр__щебня1"/>
      <sheetName val="ГХ_РД1"/>
      <sheetName val="ГПР_ТОФ1"/>
      <sheetName val="ID_ПС2"/>
      <sheetName val="Типовые_причины1"/>
      <sheetName val="Справочник_ЦФО1"/>
      <sheetName val="Расчет_НВВ_общий1"/>
      <sheetName val="Вар_1"/>
      <sheetName val="Вар_2"/>
      <sheetName val="Вар_3"/>
      <sheetName val="Вар_3_1"/>
      <sheetName val="Шаг_3__расчет_НУ"/>
      <sheetName val="21.3"/>
      <sheetName val="договора-ОТЧЕТутв_БП2"/>
      <sheetName val="Вып__списки1"/>
      <sheetName val="10__Поступления1"/>
      <sheetName val="17"/>
      <sheetName val="Adjustment schedule"/>
      <sheetName val="Лист3"/>
      <sheetName val="09.12"/>
      <sheetName val="Справочник_НО"/>
      <sheetName val="Прил. В Перечень УЕР"/>
      <sheetName val="сводный бюджет КГМК"/>
      <sheetName val="бюджет_ОВЭ"/>
      <sheetName val="бюджет_ОРФ"/>
      <sheetName val="инструмент, расходники"/>
      <sheetName val="D Расчет капитальных затрат"/>
      <sheetName val="ОВЭ"/>
      <sheetName val="ОРФ (доп.)"/>
      <sheetName val="API - Case 1"/>
      <sheetName val="Cashflow Analysis"/>
      <sheetName val="Металлоконструкции"/>
      <sheetName val="Д"/>
      <sheetName val="Денежный поток"/>
      <sheetName val="Затраты на субподряд"/>
      <sheetName val="ПР__1_ТКП_МЭСР1"/>
      <sheetName val="1_3_новая"/>
      <sheetName val="1,3_новая"/>
      <sheetName val="PD_5_11"/>
      <sheetName val="Итог_по_НПО_"/>
      <sheetName val="Баланс__Ф1_"/>
      <sheetName val="5"/>
      <sheetName val="P2.2"/>
      <sheetName val="Себес и админ_9м20"/>
      <sheetName val="ИП"/>
      <sheetName val="Смета НВВ"/>
      <sheetName val="KPIs VLS"/>
      <sheetName val="butubmf"/>
      <sheetName val="ИТОГ"/>
      <sheetName val="Энергоресурс "/>
      <sheetName val="К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refreshError="1"/>
      <sheetData sheetId="421" refreshError="1"/>
      <sheetData sheetId="422" refreshError="1"/>
      <sheetData sheetId="423"/>
      <sheetData sheetId="424" refreshError="1"/>
      <sheetData sheetId="425" refreshError="1"/>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refreshError="1"/>
      <sheetData sheetId="437" refreshError="1"/>
      <sheetData sheetId="438" refreshError="1"/>
      <sheetData sheetId="439"/>
      <sheetData sheetId="440"/>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IBASE"/>
      <sheetName val="Свод"/>
      <sheetName val="Tier1"/>
      <sheetName val="6 Списки"/>
      <sheetName val="перекрестка"/>
      <sheetName val="16"/>
      <sheetName val="18.2"/>
      <sheetName val="4"/>
      <sheetName val="6"/>
      <sheetName val="15"/>
      <sheetName val="17.1"/>
      <sheetName val="2.3"/>
      <sheetName val="20"/>
      <sheetName val="27"/>
      <sheetName val="P2.1"/>
      <sheetName val="База"/>
      <sheetName val="RPT"/>
      <sheetName val="Dati Caricati"/>
      <sheetName val="Предлагаемая новая форма СТРС"/>
      <sheetName val="i"/>
      <sheetName val="FST5"/>
      <sheetName val="5"/>
      <sheetName val="fes"/>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cell>
          <cell r="F6">
            <v>0</v>
          </cell>
          <cell r="G6">
            <v>0</v>
          </cell>
          <cell r="H6">
            <v>0</v>
          </cell>
          <cell r="I6">
            <v>0</v>
          </cell>
          <cell r="J6">
            <v>0</v>
          </cell>
          <cell r="K6">
            <v>0</v>
          </cell>
          <cell r="L6">
            <v>0</v>
          </cell>
          <cell r="M6">
            <v>0</v>
          </cell>
          <cell r="N6">
            <v>0</v>
          </cell>
          <cell r="O6">
            <v>0</v>
          </cell>
          <cell r="P6">
            <v>0</v>
          </cell>
          <cell r="Q6">
            <v>0</v>
          </cell>
          <cell r="R6">
            <v>0</v>
          </cell>
          <cell r="S6">
            <v>0</v>
          </cell>
          <cell r="T6" t="str">
            <v/>
          </cell>
          <cell r="U6" t="str">
            <v/>
          </cell>
        </row>
        <row r="7">
          <cell r="A7">
            <v>2</v>
          </cell>
          <cell r="B7">
            <v>0.75</v>
          </cell>
          <cell r="E7" t="str">
            <v/>
          </cell>
          <cell r="F7">
            <v>0</v>
          </cell>
          <cell r="G7">
            <v>0</v>
          </cell>
          <cell r="H7">
            <v>0</v>
          </cell>
          <cell r="I7">
            <v>0</v>
          </cell>
          <cell r="J7">
            <v>0</v>
          </cell>
          <cell r="K7">
            <v>0</v>
          </cell>
          <cell r="L7">
            <v>0</v>
          </cell>
          <cell r="M7">
            <v>0</v>
          </cell>
          <cell r="N7">
            <v>0</v>
          </cell>
          <cell r="O7">
            <v>0</v>
          </cell>
          <cell r="P7">
            <v>0</v>
          </cell>
          <cell r="Q7">
            <v>0</v>
          </cell>
          <cell r="R7">
            <v>0</v>
          </cell>
          <cell r="S7">
            <v>0</v>
          </cell>
          <cell r="T7" t="str">
            <v/>
          </cell>
          <cell r="U7" t="str">
            <v/>
          </cell>
        </row>
        <row r="8">
          <cell r="A8">
            <v>3</v>
          </cell>
          <cell r="B8">
            <v>1</v>
          </cell>
          <cell r="E8" t="str">
            <v/>
          </cell>
          <cell r="F8">
            <v>0</v>
          </cell>
          <cell r="G8">
            <v>0</v>
          </cell>
          <cell r="H8">
            <v>0</v>
          </cell>
          <cell r="I8">
            <v>0</v>
          </cell>
          <cell r="J8">
            <v>0</v>
          </cell>
          <cell r="K8">
            <v>0</v>
          </cell>
          <cell r="L8">
            <v>0</v>
          </cell>
          <cell r="M8">
            <v>0</v>
          </cell>
          <cell r="N8">
            <v>0</v>
          </cell>
          <cell r="O8">
            <v>0</v>
          </cell>
          <cell r="P8">
            <v>0</v>
          </cell>
          <cell r="Q8">
            <v>0</v>
          </cell>
          <cell r="R8">
            <v>0</v>
          </cell>
          <cell r="S8">
            <v>0</v>
          </cell>
          <cell r="T8" t="str">
            <v/>
          </cell>
          <cell r="U8" t="str">
            <v/>
          </cell>
        </row>
        <row r="9">
          <cell r="A9">
            <v>4</v>
          </cell>
          <cell r="B9">
            <v>1.5</v>
          </cell>
          <cell r="E9" t="str">
            <v/>
          </cell>
          <cell r="F9">
            <v>0</v>
          </cell>
          <cell r="G9">
            <v>0</v>
          </cell>
          <cell r="H9">
            <v>0</v>
          </cell>
          <cell r="I9">
            <v>0</v>
          </cell>
          <cell r="J9">
            <v>0</v>
          </cell>
          <cell r="K9">
            <v>0</v>
          </cell>
          <cell r="L9">
            <v>0</v>
          </cell>
          <cell r="M9">
            <v>0</v>
          </cell>
          <cell r="N9">
            <v>0</v>
          </cell>
          <cell r="O9">
            <v>0</v>
          </cell>
          <cell r="P9">
            <v>0</v>
          </cell>
          <cell r="Q9">
            <v>0</v>
          </cell>
          <cell r="R9">
            <v>0</v>
          </cell>
          <cell r="S9">
            <v>0</v>
          </cell>
          <cell r="T9" t="str">
            <v/>
          </cell>
          <cell r="U9" t="str">
            <v/>
          </cell>
        </row>
        <row r="10">
          <cell r="A10">
            <v>5</v>
          </cell>
          <cell r="B10">
            <v>2</v>
          </cell>
          <cell r="E10" t="str">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cell>
          <cell r="U10" t="str">
            <v/>
          </cell>
        </row>
        <row r="11">
          <cell r="A11">
            <v>6</v>
          </cell>
          <cell r="B11">
            <v>2.5</v>
          </cell>
          <cell r="E11" t="str">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cell>
          <cell r="U11" t="str">
            <v/>
          </cell>
        </row>
        <row r="12">
          <cell r="A12">
            <v>7</v>
          </cell>
          <cell r="B12">
            <v>3</v>
          </cell>
          <cell r="E12" t="str">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cell>
          <cell r="U12" t="str">
            <v/>
          </cell>
        </row>
        <row r="13">
          <cell r="A13">
            <v>8</v>
          </cell>
          <cell r="B13">
            <v>4</v>
          </cell>
          <cell r="E13" t="str">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cell>
          <cell r="U13" t="str">
            <v/>
          </cell>
        </row>
        <row r="14">
          <cell r="A14">
            <v>9</v>
          </cell>
          <cell r="B14">
            <v>5</v>
          </cell>
          <cell r="E14" t="str">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cell>
          <cell r="U14" t="str">
            <v/>
          </cell>
        </row>
        <row r="15">
          <cell r="A15">
            <v>10</v>
          </cell>
          <cell r="B15">
            <v>6</v>
          </cell>
          <cell r="E15" t="str">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cell>
          <cell r="U15" t="str">
            <v/>
          </cell>
        </row>
        <row r="16">
          <cell r="A16">
            <v>11</v>
          </cell>
          <cell r="B16">
            <v>8</v>
          </cell>
          <cell r="E16" t="str">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cell>
          <cell r="U16" t="str">
            <v/>
          </cell>
        </row>
        <row r="17">
          <cell r="A17">
            <v>12</v>
          </cell>
          <cell r="B17">
            <v>10</v>
          </cell>
          <cell r="E17" t="str">
            <v/>
          </cell>
          <cell r="F17">
            <v>0</v>
          </cell>
          <cell r="G17">
            <v>0</v>
          </cell>
          <cell r="H17">
            <v>0</v>
          </cell>
          <cell r="I17">
            <v>0</v>
          </cell>
          <cell r="J17">
            <v>0</v>
          </cell>
          <cell r="L17">
            <v>0</v>
          </cell>
          <cell r="M17">
            <v>0</v>
          </cell>
          <cell r="N17">
            <v>0</v>
          </cell>
          <cell r="O17">
            <v>0</v>
          </cell>
          <cell r="P17">
            <v>0</v>
          </cell>
          <cell r="Q17">
            <v>0</v>
          </cell>
          <cell r="R17">
            <v>0</v>
          </cell>
          <cell r="S17">
            <v>0</v>
          </cell>
          <cell r="T17" t="str">
            <v/>
          </cell>
          <cell r="U17" t="str">
            <v/>
          </cell>
        </row>
        <row r="18">
          <cell r="A18">
            <v>13</v>
          </cell>
          <cell r="B18">
            <v>12</v>
          </cell>
          <cell r="E18" t="str">
            <v/>
          </cell>
          <cell r="F18">
            <v>0</v>
          </cell>
          <cell r="G18">
            <v>0</v>
          </cell>
          <cell r="H18">
            <v>0</v>
          </cell>
          <cell r="I18">
            <v>0</v>
          </cell>
          <cell r="J18">
            <v>0</v>
          </cell>
          <cell r="L18">
            <v>0</v>
          </cell>
          <cell r="M18">
            <v>0</v>
          </cell>
          <cell r="N18">
            <v>0</v>
          </cell>
          <cell r="O18">
            <v>0</v>
          </cell>
          <cell r="P18">
            <v>0</v>
          </cell>
          <cell r="Q18">
            <v>0</v>
          </cell>
          <cell r="R18">
            <v>0</v>
          </cell>
          <cell r="S18">
            <v>0</v>
          </cell>
          <cell r="T18" t="str">
            <v/>
          </cell>
          <cell r="U18" t="str">
            <v/>
          </cell>
        </row>
        <row r="19">
          <cell r="A19">
            <v>14</v>
          </cell>
          <cell r="B19">
            <v>14</v>
          </cell>
          <cell r="E19" t="str">
            <v/>
          </cell>
          <cell r="F19">
            <v>0</v>
          </cell>
          <cell r="G19">
            <v>0</v>
          </cell>
          <cell r="H19">
            <v>0</v>
          </cell>
          <cell r="I19">
            <v>0</v>
          </cell>
          <cell r="J19">
            <v>0</v>
          </cell>
          <cell r="L19">
            <v>0</v>
          </cell>
          <cell r="M19">
            <v>0</v>
          </cell>
          <cell r="N19">
            <v>0</v>
          </cell>
          <cell r="O19">
            <v>0</v>
          </cell>
          <cell r="P19">
            <v>0</v>
          </cell>
          <cell r="Q19">
            <v>0</v>
          </cell>
          <cell r="R19">
            <v>0</v>
          </cell>
          <cell r="S19">
            <v>0</v>
          </cell>
          <cell r="T19" t="str">
            <v/>
          </cell>
          <cell r="U19" t="str">
            <v/>
          </cell>
        </row>
        <row r="20">
          <cell r="A20">
            <v>15</v>
          </cell>
          <cell r="B20">
            <v>16</v>
          </cell>
          <cell r="E20" t="str">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cell>
          <cell r="U20" t="str">
            <v/>
          </cell>
        </row>
        <row r="21">
          <cell r="A21">
            <v>16</v>
          </cell>
          <cell r="B21">
            <v>18</v>
          </cell>
          <cell r="E21" t="str">
            <v/>
          </cell>
          <cell r="F21">
            <v>0</v>
          </cell>
          <cell r="G21">
            <v>0</v>
          </cell>
          <cell r="H21">
            <v>0</v>
          </cell>
          <cell r="I21">
            <v>0</v>
          </cell>
          <cell r="J21">
            <v>0</v>
          </cell>
          <cell r="L21">
            <v>0</v>
          </cell>
          <cell r="M21">
            <v>0</v>
          </cell>
          <cell r="N21">
            <v>0</v>
          </cell>
          <cell r="O21">
            <v>0</v>
          </cell>
          <cell r="P21">
            <v>0</v>
          </cell>
          <cell r="Q21">
            <v>0</v>
          </cell>
          <cell r="R21">
            <v>0</v>
          </cell>
          <cell r="S21">
            <v>0</v>
          </cell>
          <cell r="T21" t="str">
            <v/>
          </cell>
          <cell r="U21" t="str">
            <v/>
          </cell>
        </row>
        <row r="22">
          <cell r="A22">
            <v>17</v>
          </cell>
          <cell r="B22">
            <v>20</v>
          </cell>
          <cell r="E22" t="str">
            <v/>
          </cell>
          <cell r="F22">
            <v>0</v>
          </cell>
          <cell r="G22">
            <v>0</v>
          </cell>
          <cell r="H22">
            <v>0</v>
          </cell>
          <cell r="I22">
            <v>0</v>
          </cell>
          <cell r="J22">
            <v>0</v>
          </cell>
          <cell r="L22">
            <v>0</v>
          </cell>
          <cell r="M22">
            <v>0</v>
          </cell>
          <cell r="N22">
            <v>0</v>
          </cell>
          <cell r="O22">
            <v>0</v>
          </cell>
          <cell r="P22">
            <v>0</v>
          </cell>
          <cell r="Q22">
            <v>0</v>
          </cell>
          <cell r="R22">
            <v>0</v>
          </cell>
          <cell r="S22">
            <v>0</v>
          </cell>
          <cell r="T22" t="str">
            <v/>
          </cell>
          <cell r="U22" t="str">
            <v/>
          </cell>
        </row>
        <row r="23">
          <cell r="A23">
            <v>18</v>
          </cell>
          <cell r="B23">
            <v>22</v>
          </cell>
          <cell r="E23" t="str">
            <v/>
          </cell>
          <cell r="F23">
            <v>0</v>
          </cell>
          <cell r="G23">
            <v>0</v>
          </cell>
          <cell r="H23">
            <v>0</v>
          </cell>
          <cell r="I23">
            <v>0</v>
          </cell>
          <cell r="J23">
            <v>0</v>
          </cell>
          <cell r="L23">
            <v>0</v>
          </cell>
          <cell r="M23">
            <v>0</v>
          </cell>
          <cell r="N23">
            <v>0</v>
          </cell>
          <cell r="O23">
            <v>0</v>
          </cell>
          <cell r="P23">
            <v>0</v>
          </cell>
          <cell r="Q23">
            <v>0</v>
          </cell>
          <cell r="R23">
            <v>0</v>
          </cell>
          <cell r="S23">
            <v>0</v>
          </cell>
          <cell r="T23" t="str">
            <v/>
          </cell>
          <cell r="U23" t="str">
            <v/>
          </cell>
        </row>
        <row r="24">
          <cell r="A24">
            <v>19</v>
          </cell>
          <cell r="B24">
            <v>24</v>
          </cell>
          <cell r="E24" t="str">
            <v/>
          </cell>
          <cell r="F24">
            <v>0</v>
          </cell>
          <cell r="G24">
            <v>0</v>
          </cell>
          <cell r="H24">
            <v>0</v>
          </cell>
          <cell r="I24">
            <v>0</v>
          </cell>
          <cell r="J24">
            <v>0</v>
          </cell>
          <cell r="L24">
            <v>0</v>
          </cell>
          <cell r="M24">
            <v>0</v>
          </cell>
          <cell r="N24">
            <v>0</v>
          </cell>
          <cell r="O24">
            <v>0</v>
          </cell>
          <cell r="P24">
            <v>0</v>
          </cell>
          <cell r="Q24">
            <v>0</v>
          </cell>
          <cell r="R24">
            <v>0</v>
          </cell>
          <cell r="S24">
            <v>0</v>
          </cell>
          <cell r="T24" t="str">
            <v/>
          </cell>
          <cell r="U24" t="str">
            <v/>
          </cell>
        </row>
        <row r="25">
          <cell r="A25">
            <v>20</v>
          </cell>
          <cell r="B25">
            <v>26</v>
          </cell>
          <cell r="E25" t="str">
            <v/>
          </cell>
          <cell r="F25">
            <v>0</v>
          </cell>
          <cell r="G25">
            <v>0</v>
          </cell>
          <cell r="H25">
            <v>0</v>
          </cell>
          <cell r="I25">
            <v>0</v>
          </cell>
          <cell r="J25">
            <v>0</v>
          </cell>
          <cell r="L25">
            <v>0</v>
          </cell>
          <cell r="M25">
            <v>0</v>
          </cell>
          <cell r="N25">
            <v>0</v>
          </cell>
          <cell r="O25">
            <v>0</v>
          </cell>
          <cell r="P25">
            <v>0</v>
          </cell>
          <cell r="Q25">
            <v>0</v>
          </cell>
          <cell r="R25">
            <v>0</v>
          </cell>
          <cell r="S25">
            <v>0</v>
          </cell>
          <cell r="T25" t="str">
            <v/>
          </cell>
          <cell r="U25" t="str">
            <v/>
          </cell>
        </row>
        <row r="26">
          <cell r="A26">
            <v>21</v>
          </cell>
          <cell r="B26">
            <v>28</v>
          </cell>
          <cell r="E26" t="str">
            <v/>
          </cell>
          <cell r="F26">
            <v>0</v>
          </cell>
          <cell r="G26">
            <v>0</v>
          </cell>
          <cell r="H26">
            <v>0</v>
          </cell>
          <cell r="I26">
            <v>0</v>
          </cell>
          <cell r="J26">
            <v>0</v>
          </cell>
          <cell r="L26">
            <v>0</v>
          </cell>
          <cell r="M26">
            <v>0</v>
          </cell>
          <cell r="N26">
            <v>0</v>
          </cell>
          <cell r="O26">
            <v>0</v>
          </cell>
          <cell r="P26">
            <v>0</v>
          </cell>
          <cell r="Q26">
            <v>0</v>
          </cell>
          <cell r="R26">
            <v>0</v>
          </cell>
          <cell r="S26">
            <v>0</v>
          </cell>
          <cell r="T26" t="str">
            <v/>
          </cell>
          <cell r="U26" t="str">
            <v/>
          </cell>
        </row>
        <row r="27">
          <cell r="A27">
            <v>22</v>
          </cell>
          <cell r="B27">
            <v>30</v>
          </cell>
          <cell r="E27" t="str">
            <v/>
          </cell>
          <cell r="F27">
            <v>0</v>
          </cell>
          <cell r="G27">
            <v>0</v>
          </cell>
          <cell r="H27">
            <v>0</v>
          </cell>
          <cell r="I27">
            <v>0</v>
          </cell>
          <cell r="J27">
            <v>0</v>
          </cell>
          <cell r="L27">
            <v>0</v>
          </cell>
          <cell r="M27">
            <v>0</v>
          </cell>
          <cell r="N27">
            <v>0</v>
          </cell>
          <cell r="O27">
            <v>0</v>
          </cell>
          <cell r="P27">
            <v>0</v>
          </cell>
          <cell r="Q27">
            <v>0</v>
          </cell>
          <cell r="R27">
            <v>0</v>
          </cell>
          <cell r="S27">
            <v>0</v>
          </cell>
          <cell r="T27" t="str">
            <v/>
          </cell>
          <cell r="U27" t="str">
            <v/>
          </cell>
        </row>
        <row r="28">
          <cell r="A28">
            <v>23</v>
          </cell>
          <cell r="B28">
            <v>32</v>
          </cell>
          <cell r="E28" t="str">
            <v/>
          </cell>
          <cell r="F28">
            <v>0</v>
          </cell>
          <cell r="G28">
            <v>0</v>
          </cell>
          <cell r="H28">
            <v>0</v>
          </cell>
          <cell r="I28">
            <v>0</v>
          </cell>
          <cell r="J28">
            <v>0</v>
          </cell>
          <cell r="L28">
            <v>0</v>
          </cell>
          <cell r="M28">
            <v>0</v>
          </cell>
          <cell r="N28">
            <v>0</v>
          </cell>
          <cell r="O28">
            <v>0</v>
          </cell>
          <cell r="P28">
            <v>0</v>
          </cell>
          <cell r="Q28">
            <v>0</v>
          </cell>
          <cell r="R28">
            <v>0</v>
          </cell>
          <cell r="S28">
            <v>0</v>
          </cell>
          <cell r="T28" t="str">
            <v/>
          </cell>
          <cell r="U28" t="str">
            <v/>
          </cell>
        </row>
        <row r="29">
          <cell r="A29">
            <v>24</v>
          </cell>
          <cell r="B29">
            <v>34</v>
          </cell>
          <cell r="E29" t="str">
            <v/>
          </cell>
          <cell r="F29">
            <v>0</v>
          </cell>
          <cell r="G29">
            <v>0</v>
          </cell>
          <cell r="H29">
            <v>0</v>
          </cell>
          <cell r="I29">
            <v>0</v>
          </cell>
          <cell r="J29">
            <v>0</v>
          </cell>
          <cell r="L29">
            <v>0</v>
          </cell>
          <cell r="M29">
            <v>0</v>
          </cell>
          <cell r="N29">
            <v>0</v>
          </cell>
          <cell r="O29">
            <v>0</v>
          </cell>
          <cell r="P29">
            <v>0</v>
          </cell>
          <cell r="Q29">
            <v>0</v>
          </cell>
          <cell r="R29">
            <v>0</v>
          </cell>
          <cell r="S29">
            <v>0</v>
          </cell>
          <cell r="T29" t="str">
            <v/>
          </cell>
          <cell r="U29" t="str">
            <v/>
          </cell>
        </row>
        <row r="30">
          <cell r="A30">
            <v>25</v>
          </cell>
          <cell r="B30">
            <v>36</v>
          </cell>
          <cell r="E30" t="str">
            <v/>
          </cell>
          <cell r="F30">
            <v>0</v>
          </cell>
          <cell r="G30">
            <v>0</v>
          </cell>
          <cell r="H30">
            <v>0</v>
          </cell>
          <cell r="I30">
            <v>0</v>
          </cell>
          <cell r="J30">
            <v>0</v>
          </cell>
          <cell r="L30">
            <v>0</v>
          </cell>
          <cell r="M30">
            <v>0</v>
          </cell>
          <cell r="N30">
            <v>0</v>
          </cell>
          <cell r="O30">
            <v>0</v>
          </cell>
          <cell r="P30">
            <v>0</v>
          </cell>
          <cell r="Q30">
            <v>0</v>
          </cell>
          <cell r="R30">
            <v>0</v>
          </cell>
          <cell r="S30">
            <v>0</v>
          </cell>
          <cell r="T30" t="str">
            <v/>
          </cell>
          <cell r="U30" t="str">
            <v/>
          </cell>
        </row>
        <row r="31">
          <cell r="A31">
            <v>26</v>
          </cell>
          <cell r="B31">
            <v>38</v>
          </cell>
          <cell r="E31" t="str">
            <v/>
          </cell>
          <cell r="F31">
            <v>0</v>
          </cell>
          <cell r="G31">
            <v>0</v>
          </cell>
          <cell r="H31">
            <v>0</v>
          </cell>
          <cell r="I31">
            <v>0</v>
          </cell>
          <cell r="J31">
            <v>0</v>
          </cell>
          <cell r="L31">
            <v>0</v>
          </cell>
          <cell r="M31">
            <v>0</v>
          </cell>
          <cell r="N31">
            <v>0</v>
          </cell>
          <cell r="O31">
            <v>0</v>
          </cell>
          <cell r="P31">
            <v>0</v>
          </cell>
          <cell r="Q31">
            <v>0</v>
          </cell>
          <cell r="R31">
            <v>0</v>
          </cell>
          <cell r="S31">
            <v>0</v>
          </cell>
          <cell r="T31" t="str">
            <v/>
          </cell>
          <cell r="U31" t="str">
            <v/>
          </cell>
        </row>
        <row r="32">
          <cell r="A32">
            <v>27</v>
          </cell>
          <cell r="B32">
            <v>40</v>
          </cell>
          <cell r="E32" t="str">
            <v/>
          </cell>
          <cell r="F32">
            <v>0</v>
          </cell>
          <cell r="G32">
            <v>0</v>
          </cell>
          <cell r="H32">
            <v>0</v>
          </cell>
          <cell r="I32">
            <v>0</v>
          </cell>
          <cell r="J32">
            <v>0</v>
          </cell>
          <cell r="L32">
            <v>0</v>
          </cell>
          <cell r="M32">
            <v>0</v>
          </cell>
          <cell r="N32">
            <v>0</v>
          </cell>
          <cell r="O32">
            <v>0</v>
          </cell>
          <cell r="P32">
            <v>0</v>
          </cell>
          <cell r="Q32">
            <v>0</v>
          </cell>
          <cell r="R32">
            <v>0</v>
          </cell>
          <cell r="S32">
            <v>0</v>
          </cell>
          <cell r="T32" t="str">
            <v/>
          </cell>
          <cell r="U32" t="str">
            <v/>
          </cell>
        </row>
        <row r="33">
          <cell r="A33">
            <v>28</v>
          </cell>
          <cell r="B33">
            <v>42</v>
          </cell>
          <cell r="E33" t="str">
            <v/>
          </cell>
          <cell r="F33">
            <v>0</v>
          </cell>
          <cell r="G33">
            <v>0</v>
          </cell>
          <cell r="H33">
            <v>0</v>
          </cell>
          <cell r="I33">
            <v>0</v>
          </cell>
          <cell r="J33">
            <v>0</v>
          </cell>
          <cell r="L33">
            <v>0</v>
          </cell>
          <cell r="M33">
            <v>0</v>
          </cell>
          <cell r="N33">
            <v>0</v>
          </cell>
          <cell r="O33">
            <v>0</v>
          </cell>
          <cell r="P33">
            <v>0</v>
          </cell>
          <cell r="Q33">
            <v>0</v>
          </cell>
          <cell r="R33">
            <v>0</v>
          </cell>
          <cell r="S33">
            <v>0</v>
          </cell>
          <cell r="T33" t="str">
            <v/>
          </cell>
          <cell r="U33" t="str">
            <v/>
          </cell>
        </row>
        <row r="34">
          <cell r="A34">
            <v>29</v>
          </cell>
          <cell r="B34">
            <v>44</v>
          </cell>
          <cell r="E34" t="str">
            <v/>
          </cell>
          <cell r="F34">
            <v>0</v>
          </cell>
          <cell r="G34">
            <v>0</v>
          </cell>
          <cell r="H34">
            <v>0</v>
          </cell>
          <cell r="I34">
            <v>0</v>
          </cell>
          <cell r="J34">
            <v>0</v>
          </cell>
          <cell r="L34">
            <v>0</v>
          </cell>
          <cell r="M34">
            <v>0</v>
          </cell>
          <cell r="N34">
            <v>0</v>
          </cell>
          <cell r="O34">
            <v>0</v>
          </cell>
          <cell r="P34">
            <v>0</v>
          </cell>
          <cell r="Q34">
            <v>0</v>
          </cell>
          <cell r="R34">
            <v>0</v>
          </cell>
          <cell r="S34">
            <v>0</v>
          </cell>
          <cell r="T34" t="str">
            <v/>
          </cell>
          <cell r="U34" t="str">
            <v/>
          </cell>
        </row>
        <row r="35">
          <cell r="A35">
            <v>30</v>
          </cell>
          <cell r="B35">
            <v>46</v>
          </cell>
          <cell r="E35" t="str">
            <v/>
          </cell>
          <cell r="F35">
            <v>0</v>
          </cell>
          <cell r="G35">
            <v>0</v>
          </cell>
          <cell r="H35">
            <v>0</v>
          </cell>
          <cell r="I35">
            <v>0</v>
          </cell>
          <cell r="J35">
            <v>0</v>
          </cell>
          <cell r="L35">
            <v>0</v>
          </cell>
          <cell r="M35">
            <v>0</v>
          </cell>
          <cell r="N35">
            <v>0</v>
          </cell>
          <cell r="O35">
            <v>0</v>
          </cell>
          <cell r="P35">
            <v>0</v>
          </cell>
          <cell r="Q35">
            <v>0</v>
          </cell>
          <cell r="R35">
            <v>0</v>
          </cell>
          <cell r="S35">
            <v>0</v>
          </cell>
          <cell r="T35" t="str">
            <v/>
          </cell>
          <cell r="U35" t="str">
            <v/>
          </cell>
        </row>
        <row r="36">
          <cell r="A36">
            <v>31</v>
          </cell>
          <cell r="B36">
            <v>48</v>
          </cell>
          <cell r="E36" t="str">
            <v/>
          </cell>
          <cell r="F36">
            <v>0</v>
          </cell>
          <cell r="G36">
            <v>0</v>
          </cell>
          <cell r="H36">
            <v>0</v>
          </cell>
          <cell r="I36">
            <v>0</v>
          </cell>
          <cell r="J36">
            <v>0</v>
          </cell>
          <cell r="L36">
            <v>0</v>
          </cell>
          <cell r="M36">
            <v>0</v>
          </cell>
          <cell r="N36">
            <v>0</v>
          </cell>
          <cell r="O36">
            <v>0</v>
          </cell>
          <cell r="P36">
            <v>0</v>
          </cell>
          <cell r="Q36">
            <v>0</v>
          </cell>
          <cell r="R36">
            <v>0</v>
          </cell>
          <cell r="S36">
            <v>0</v>
          </cell>
          <cell r="T36" t="str">
            <v/>
          </cell>
          <cell r="U36" t="str">
            <v/>
          </cell>
        </row>
        <row r="37">
          <cell r="A37">
            <v>32</v>
          </cell>
          <cell r="B37">
            <v>52</v>
          </cell>
          <cell r="E37" t="str">
            <v/>
          </cell>
          <cell r="F37">
            <v>0</v>
          </cell>
          <cell r="G37">
            <v>0</v>
          </cell>
          <cell r="H37">
            <v>0</v>
          </cell>
          <cell r="I37">
            <v>0</v>
          </cell>
          <cell r="J37">
            <v>0</v>
          </cell>
          <cell r="L37">
            <v>0</v>
          </cell>
          <cell r="M37">
            <v>0</v>
          </cell>
          <cell r="N37">
            <v>0</v>
          </cell>
          <cell r="O37">
            <v>0</v>
          </cell>
          <cell r="P37">
            <v>0</v>
          </cell>
          <cell r="Q37">
            <v>0</v>
          </cell>
          <cell r="R37">
            <v>0</v>
          </cell>
          <cell r="S37">
            <v>0</v>
          </cell>
          <cell r="T37" t="str">
            <v/>
          </cell>
          <cell r="U37" t="str">
            <v/>
          </cell>
        </row>
        <row r="38">
          <cell r="A38">
            <v>33</v>
          </cell>
          <cell r="B38">
            <v>56</v>
          </cell>
          <cell r="E38" t="str">
            <v/>
          </cell>
          <cell r="F38">
            <v>0</v>
          </cell>
          <cell r="G38">
            <v>0</v>
          </cell>
          <cell r="H38">
            <v>0</v>
          </cell>
          <cell r="I38">
            <v>0</v>
          </cell>
          <cell r="J38">
            <v>0</v>
          </cell>
          <cell r="L38">
            <v>0</v>
          </cell>
          <cell r="M38">
            <v>0</v>
          </cell>
          <cell r="N38">
            <v>0</v>
          </cell>
          <cell r="O38">
            <v>0</v>
          </cell>
          <cell r="P38">
            <v>0</v>
          </cell>
          <cell r="Q38">
            <v>0</v>
          </cell>
          <cell r="R38">
            <v>0</v>
          </cell>
          <cell r="S38">
            <v>0</v>
          </cell>
          <cell r="T38" t="str">
            <v/>
          </cell>
          <cell r="U38" t="str">
            <v/>
          </cell>
        </row>
        <row r="39">
          <cell r="A39">
            <v>34</v>
          </cell>
          <cell r="B39">
            <v>60</v>
          </cell>
          <cell r="E39" t="str">
            <v/>
          </cell>
          <cell r="F39">
            <v>0</v>
          </cell>
          <cell r="G39">
            <v>0</v>
          </cell>
          <cell r="H39">
            <v>0</v>
          </cell>
          <cell r="I39">
            <v>0</v>
          </cell>
          <cell r="J39">
            <v>0</v>
          </cell>
          <cell r="L39">
            <v>0</v>
          </cell>
          <cell r="M39">
            <v>0</v>
          </cell>
          <cell r="N39">
            <v>0</v>
          </cell>
          <cell r="O39">
            <v>0</v>
          </cell>
          <cell r="P39">
            <v>0</v>
          </cell>
          <cell r="Q39">
            <v>0</v>
          </cell>
          <cell r="R39">
            <v>0</v>
          </cell>
          <cell r="S39">
            <v>0</v>
          </cell>
          <cell r="T39" t="str">
            <v/>
          </cell>
          <cell r="U39" t="str">
            <v/>
          </cell>
        </row>
        <row r="40">
          <cell r="A40">
            <v>35</v>
          </cell>
          <cell r="B40">
            <v>64</v>
          </cell>
          <cell r="E40" t="str">
            <v/>
          </cell>
          <cell r="F40">
            <v>0</v>
          </cell>
          <cell r="G40">
            <v>0</v>
          </cell>
          <cell r="H40">
            <v>0</v>
          </cell>
          <cell r="I40">
            <v>0</v>
          </cell>
          <cell r="J40">
            <v>0</v>
          </cell>
          <cell r="L40">
            <v>0</v>
          </cell>
          <cell r="M40">
            <v>0</v>
          </cell>
          <cell r="N40">
            <v>0</v>
          </cell>
          <cell r="O40">
            <v>0</v>
          </cell>
          <cell r="P40">
            <v>0</v>
          </cell>
          <cell r="Q40">
            <v>0</v>
          </cell>
          <cell r="R40">
            <v>0</v>
          </cell>
          <cell r="S40">
            <v>0</v>
          </cell>
          <cell r="T40" t="str">
            <v/>
          </cell>
          <cell r="U40" t="str">
            <v/>
          </cell>
        </row>
        <row r="41">
          <cell r="A41">
            <v>36</v>
          </cell>
          <cell r="B41">
            <v>68</v>
          </cell>
          <cell r="E41" t="str">
            <v/>
          </cell>
          <cell r="F41">
            <v>0</v>
          </cell>
          <cell r="G41">
            <v>0</v>
          </cell>
          <cell r="H41">
            <v>0</v>
          </cell>
          <cell r="I41">
            <v>0</v>
          </cell>
          <cell r="J41">
            <v>0</v>
          </cell>
          <cell r="L41">
            <v>0</v>
          </cell>
          <cell r="M41">
            <v>0</v>
          </cell>
          <cell r="N41">
            <v>0</v>
          </cell>
          <cell r="O41">
            <v>0</v>
          </cell>
          <cell r="P41">
            <v>0</v>
          </cell>
          <cell r="Q41">
            <v>0</v>
          </cell>
          <cell r="R41">
            <v>0</v>
          </cell>
          <cell r="S41">
            <v>0</v>
          </cell>
          <cell r="T41" t="str">
            <v/>
          </cell>
          <cell r="U41" t="str">
            <v/>
          </cell>
        </row>
        <row r="42">
          <cell r="A42">
            <v>37</v>
          </cell>
          <cell r="B42">
            <v>72</v>
          </cell>
          <cell r="E42" t="str">
            <v/>
          </cell>
          <cell r="F42">
            <v>0</v>
          </cell>
          <cell r="G42">
            <v>0</v>
          </cell>
          <cell r="H42">
            <v>0</v>
          </cell>
          <cell r="I42">
            <v>0</v>
          </cell>
          <cell r="J42">
            <v>0</v>
          </cell>
          <cell r="L42">
            <v>0</v>
          </cell>
          <cell r="M42">
            <v>0</v>
          </cell>
          <cell r="N42">
            <v>0</v>
          </cell>
          <cell r="O42">
            <v>0</v>
          </cell>
          <cell r="P42">
            <v>0</v>
          </cell>
          <cell r="Q42">
            <v>0</v>
          </cell>
          <cell r="R42">
            <v>0</v>
          </cell>
          <cell r="S42">
            <v>0</v>
          </cell>
          <cell r="T42" t="str">
            <v/>
          </cell>
          <cell r="U42" t="str">
            <v/>
          </cell>
        </row>
        <row r="43">
          <cell r="A43">
            <v>38</v>
          </cell>
          <cell r="B43">
            <v>76</v>
          </cell>
          <cell r="E43" t="str">
            <v/>
          </cell>
          <cell r="F43">
            <v>0</v>
          </cell>
          <cell r="G43">
            <v>0</v>
          </cell>
          <cell r="H43">
            <v>0</v>
          </cell>
          <cell r="I43">
            <v>0</v>
          </cell>
          <cell r="J43">
            <v>0</v>
          </cell>
          <cell r="L43">
            <v>0</v>
          </cell>
          <cell r="M43">
            <v>0</v>
          </cell>
          <cell r="N43">
            <v>0</v>
          </cell>
          <cell r="O43">
            <v>0</v>
          </cell>
          <cell r="P43">
            <v>0</v>
          </cell>
          <cell r="Q43">
            <v>0</v>
          </cell>
          <cell r="R43">
            <v>0</v>
          </cell>
          <cell r="S43">
            <v>0</v>
          </cell>
          <cell r="T43" t="str">
            <v/>
          </cell>
          <cell r="U43" t="str">
            <v/>
          </cell>
        </row>
        <row r="44">
          <cell r="A44">
            <v>39</v>
          </cell>
          <cell r="B44">
            <v>80</v>
          </cell>
          <cell r="E44" t="str">
            <v/>
          </cell>
          <cell r="F44">
            <v>0</v>
          </cell>
          <cell r="G44">
            <v>0</v>
          </cell>
          <cell r="H44">
            <v>0</v>
          </cell>
          <cell r="I44">
            <v>0</v>
          </cell>
          <cell r="J44">
            <v>0</v>
          </cell>
          <cell r="L44">
            <v>0</v>
          </cell>
          <cell r="M44">
            <v>0</v>
          </cell>
          <cell r="N44">
            <v>0</v>
          </cell>
          <cell r="O44">
            <v>0</v>
          </cell>
          <cell r="P44">
            <v>0</v>
          </cell>
          <cell r="Q44">
            <v>0</v>
          </cell>
          <cell r="R44">
            <v>0</v>
          </cell>
          <cell r="S44">
            <v>0</v>
          </cell>
          <cell r="T44" t="str">
            <v/>
          </cell>
          <cell r="U44" t="str">
            <v/>
          </cell>
        </row>
        <row r="45">
          <cell r="A45" t="str">
            <v>AVE.</v>
          </cell>
          <cell r="B45" t="str">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cell>
          <cell r="U45" t="str">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1.1200000000000001</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FST5"/>
      <sheetName val="Свод"/>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 val="прогноз_1"/>
      <sheetName val="Ф-1 (для АО-энерго)"/>
      <sheetName val="Ф-2 (для АО-энерго)"/>
      <sheetName val="Выдача_денег_на_командир2"/>
      <sheetName val="Окончательный_расчет2"/>
      <sheetName val="Распределение_по_статьям_затра2"/>
      <sheetName val="план_20002"/>
      <sheetName val="6_Списки2"/>
      <sheetName val="20020415_Командировочные_по_СП2"/>
      <sheetName val="Калькуляция_кв2"/>
      <sheetName val="17_12"/>
      <sheetName val="24_12"/>
      <sheetName val="4_12"/>
      <sheetName val="расчет_тарифов2"/>
      <sheetName val="18_22"/>
      <sheetName val="2_32"/>
      <sheetName val="P2_12"/>
      <sheetName val="ESTI_2"/>
      <sheetName val="ИТОГИ__по_Н,Р,Э,Q2"/>
      <sheetName val="Предлагаемая_новая_форма_СТРС2"/>
      <sheetName val="1_1__нвв_переход2"/>
      <sheetName val="Выдача_денег_на_командир3"/>
      <sheetName val="Окончательный_расчет3"/>
      <sheetName val="Распределение_по_статьям_затра3"/>
      <sheetName val="план_20003"/>
      <sheetName val="6_Списки3"/>
      <sheetName val="20020415_Командировочные_по_СП3"/>
      <sheetName val="Калькуляция_кв3"/>
      <sheetName val="17_13"/>
      <sheetName val="24_13"/>
      <sheetName val="4_13"/>
      <sheetName val="расчет_тарифов3"/>
      <sheetName val="18_23"/>
      <sheetName val="2_33"/>
      <sheetName val="P2_13"/>
      <sheetName val="ESTI_3"/>
      <sheetName val="ИТОГИ__по_Н,Р,Э,Q3"/>
      <sheetName val="Предлагаемая_новая_форма_СТРС3"/>
      <sheetName val="1_1__нвв_переход3"/>
      <sheetName val="Выдача_денег_на_командир4"/>
      <sheetName val="Окончательный_расчет4"/>
      <sheetName val="Распределение_по_статьям_затра4"/>
      <sheetName val="план_20004"/>
      <sheetName val="6_Списки4"/>
      <sheetName val="20020415_Командировочные_по_СП4"/>
      <sheetName val="Калькуляция_кв4"/>
      <sheetName val="17_14"/>
      <sheetName val="24_14"/>
      <sheetName val="4_14"/>
      <sheetName val="расчет_тарифов4"/>
      <sheetName val="18_24"/>
      <sheetName val="2_34"/>
      <sheetName val="P2_14"/>
      <sheetName val="ESTI_4"/>
      <sheetName val="ИТОГИ__по_Н,Р,Э,Q4"/>
      <sheetName val="Предлагаемая_новая_форма_СТРС4"/>
      <sheetName val="1_1__нвв_переход4"/>
      <sheetName val="REESTR_MO"/>
      <sheetName val="Инструкция"/>
      <sheetName val="valuations"/>
      <sheetName val="rje"/>
      <sheetName val="Служебный лист"/>
      <sheetName val="Форма сетевой график ЭРСБ"/>
      <sheetName val="Проводки'02"/>
      <sheetName val="АКРасч"/>
      <sheetName val="Управление"/>
      <sheetName val="ФедД"/>
      <sheetName val="Исполнение_ТП"/>
      <sheetName val="Мощность_ТП"/>
      <sheetName val="Сечение_жил"/>
      <sheetName val="Сечение_провода"/>
      <sheetName val="Тип_опор"/>
      <sheetName val="Тип_провода"/>
      <sheetName val="Тип_прокладки"/>
      <sheetName val="прил_1"/>
      <sheetName val="21.3"/>
      <sheetName val="共機計算"/>
      <sheetName val="共機J"/>
    </sheetNames>
    <sheetDataSet>
      <sheetData sheetId="0">
        <row r="2">
          <cell r="B2" t="str">
            <v>АЛНАС</v>
          </cell>
        </row>
      </sheetData>
      <sheetData sheetId="1"/>
      <sheetData sheetId="2"/>
      <sheetData sheetId="3">
        <row r="2">
          <cell r="B2" t="str">
            <v>АЛНАС</v>
          </cell>
        </row>
      </sheetData>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row r="2">
          <cell r="B2" t="str">
            <v>АЛНАС</v>
          </cell>
        </row>
      </sheetData>
      <sheetData sheetId="153"/>
      <sheetData sheetId="154"/>
      <sheetData sheetId="155">
        <row r="2">
          <cell r="B2" t="str">
            <v>АЛНАС</v>
          </cell>
        </row>
      </sheetData>
      <sheetData sheetId="156"/>
      <sheetData sheetId="157">
        <row r="2">
          <cell r="B2" t="str">
            <v>АЛНАС</v>
          </cell>
        </row>
      </sheetData>
      <sheetData sheetId="158">
        <row r="2">
          <cell r="B2" t="str">
            <v>АЛНАС</v>
          </cell>
        </row>
      </sheetData>
      <sheetData sheetId="159"/>
      <sheetData sheetId="160">
        <row r="2">
          <cell r="B2" t="str">
            <v>АЛНАС</v>
          </cell>
        </row>
      </sheetData>
      <sheetData sheetId="161">
        <row r="2">
          <cell r="B2" t="str">
            <v>АЛНАС</v>
          </cell>
        </row>
      </sheetData>
      <sheetData sheetId="162">
        <row r="2">
          <cell r="B2" t="str">
            <v>АЛНАС</v>
          </cell>
        </row>
      </sheetData>
      <sheetData sheetId="163">
        <row r="2">
          <cell r="B2" t="str">
            <v>АЛНАС</v>
          </cell>
        </row>
      </sheetData>
      <sheetData sheetId="164">
        <row r="2">
          <cell r="B2" t="str">
            <v>АЛНАС</v>
          </cell>
        </row>
      </sheetData>
      <sheetData sheetId="165">
        <row r="2">
          <cell r="B2" t="str">
            <v>АЛНАС</v>
          </cell>
        </row>
      </sheetData>
      <sheetData sheetId="166">
        <row r="2">
          <cell r="B2" t="str">
            <v>АЛНАС</v>
          </cell>
        </row>
      </sheetData>
      <sheetData sheetId="167">
        <row r="2">
          <cell r="B2" t="str">
            <v>АЛНАС</v>
          </cell>
        </row>
      </sheetData>
      <sheetData sheetId="168">
        <row r="2">
          <cell r="B2" t="str">
            <v>АЛНАС</v>
          </cell>
        </row>
      </sheetData>
      <sheetData sheetId="169">
        <row r="2">
          <cell r="B2" t="str">
            <v>АЛНАС</v>
          </cell>
        </row>
      </sheetData>
      <sheetData sheetId="170">
        <row r="2">
          <cell r="B2" t="str">
            <v>АЛНАС</v>
          </cell>
        </row>
      </sheetData>
      <sheetData sheetId="171">
        <row r="2">
          <cell r="B2" t="str">
            <v>АЛНАС</v>
          </cell>
        </row>
      </sheetData>
      <sheetData sheetId="172">
        <row r="2">
          <cell r="B2" t="str">
            <v>АЛНАС</v>
          </cell>
        </row>
      </sheetData>
      <sheetData sheetId="173">
        <row r="2">
          <cell r="B2" t="str">
            <v>АЛНАС</v>
          </cell>
        </row>
      </sheetData>
      <sheetData sheetId="174">
        <row r="2">
          <cell r="B2" t="str">
            <v>АЛНАС</v>
          </cell>
        </row>
      </sheetData>
      <sheetData sheetId="175">
        <row r="2">
          <cell r="B2" t="str">
            <v>АЛНАС</v>
          </cell>
        </row>
      </sheetData>
      <sheetData sheetId="176">
        <row r="2">
          <cell r="B2" t="str">
            <v>АЛНАС</v>
          </cell>
        </row>
      </sheetData>
      <sheetData sheetId="177">
        <row r="2">
          <cell r="B2" t="str">
            <v>АЛНАС</v>
          </cell>
        </row>
      </sheetData>
      <sheetData sheetId="178">
        <row r="2">
          <cell r="B2" t="str">
            <v>АЛНАС</v>
          </cell>
        </row>
      </sheetData>
      <sheetData sheetId="179">
        <row r="2">
          <cell r="B2" t="str">
            <v>АЛНАС</v>
          </cell>
        </row>
      </sheetData>
      <sheetData sheetId="180">
        <row r="2">
          <cell r="B2" t="str">
            <v>АЛНАС</v>
          </cell>
        </row>
      </sheetData>
      <sheetData sheetId="181">
        <row r="2">
          <cell r="B2" t="str">
            <v>АЛНАС</v>
          </cell>
        </row>
      </sheetData>
      <sheetData sheetId="182">
        <row r="2">
          <cell r="B2" t="str">
            <v>АЛНАС</v>
          </cell>
        </row>
      </sheetData>
      <sheetData sheetId="183">
        <row r="2">
          <cell r="B2" t="str">
            <v>АЛНАС</v>
          </cell>
        </row>
      </sheetData>
      <sheetData sheetId="184">
        <row r="2">
          <cell r="B2" t="str">
            <v>АЛНАС</v>
          </cell>
        </row>
      </sheetData>
      <sheetData sheetId="185">
        <row r="2">
          <cell r="B2" t="str">
            <v>АЛНАС</v>
          </cell>
        </row>
      </sheetData>
      <sheetData sheetId="186">
        <row r="2">
          <cell r="B2" t="str">
            <v>АЛНАС</v>
          </cell>
        </row>
      </sheetData>
      <sheetData sheetId="187">
        <row r="2">
          <cell r="B2" t="str">
            <v>АЛНАС</v>
          </cell>
        </row>
      </sheetData>
      <sheetData sheetId="188">
        <row r="2">
          <cell r="B2" t="str">
            <v>АЛНАС</v>
          </cell>
        </row>
      </sheetData>
      <sheetData sheetId="189">
        <row r="2">
          <cell r="B2" t="str">
            <v>АЛНАС</v>
          </cell>
        </row>
      </sheetData>
      <sheetData sheetId="190">
        <row r="2">
          <cell r="B2" t="str">
            <v>АЛНАС</v>
          </cell>
        </row>
      </sheetData>
      <sheetData sheetId="191">
        <row r="2">
          <cell r="B2" t="str">
            <v>АЛНАС</v>
          </cell>
        </row>
      </sheetData>
      <sheetData sheetId="192">
        <row r="2">
          <cell r="B2" t="str">
            <v>АЛНАС</v>
          </cell>
        </row>
      </sheetData>
      <sheetData sheetId="193">
        <row r="2">
          <cell r="B2" t="str">
            <v>АЛНАС</v>
          </cell>
        </row>
      </sheetData>
      <sheetData sheetId="194">
        <row r="2">
          <cell r="B2" t="str">
            <v>АЛНАС</v>
          </cell>
        </row>
      </sheetData>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Списки"/>
      <sheetName val="База"/>
      <sheetName val="Детали_Смета"/>
      <sheetName val="Детали_Прочие"/>
      <sheetName val="ИТ-бюджет"/>
      <sheetName val="18 Оптимизация АУР"/>
      <sheetName val="Лист1"/>
      <sheetName val="Закупки центр"/>
      <sheetName val="ПВР_9"/>
      <sheetName val="Source"/>
      <sheetName val="Олимпстрой декабрь 2010"/>
      <sheetName val="ПП"/>
      <sheetName val="2РЗ"/>
      <sheetName val="3конф"/>
      <sheetName val="IBASE"/>
      <sheetName val="СТАРЫЙ_Формат БП МРСК, ФСК"/>
      <sheetName val="ПС рек"/>
      <sheetName val="ЛЭП нов"/>
      <sheetName val=""/>
      <sheetName val="SHPZ"/>
      <sheetName val="new-panel"/>
      <sheetName val="Справочники"/>
      <sheetName val="28"/>
      <sheetName val="29"/>
      <sheetName val="20"/>
      <sheetName val="21"/>
      <sheetName val="23"/>
      <sheetName val="25"/>
      <sheetName val="26"/>
      <sheetName val="27"/>
      <sheetName val="19"/>
      <sheetName val="22"/>
      <sheetName val="24"/>
      <sheetName val="расчет нвв общий"/>
      <sheetName val="A"/>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9.1. Смета затрат"/>
      <sheetName val="9.2. Прочие ДиР"/>
      <sheetName val="10. БДР"/>
      <sheetName val="11.БДДС (ДПН)"/>
      <sheetName val="12.Прогнозный баланс"/>
      <sheetName val="13.ПУЭ"/>
      <sheetName val="14. Снижение ОР"/>
    </sheetNames>
    <sheetDataSet>
      <sheetData sheetId="0">
        <row r="3">
          <cell r="H3" t="str">
            <v>Проверки ОК</v>
          </cell>
        </row>
      </sheetData>
      <sheetData sheetId="1">
        <row r="3">
          <cell r="H3" t="str">
            <v>Проверки ОК</v>
          </cell>
        </row>
      </sheetData>
      <sheetData sheetId="2">
        <row r="3">
          <cell r="H3" t="str">
            <v>Проверки ОК</v>
          </cell>
        </row>
      </sheetData>
      <sheetData sheetId="3">
        <row r="10">
          <cell r="H10">
            <v>0</v>
          </cell>
        </row>
      </sheetData>
      <sheetData sheetId="4">
        <row r="10">
          <cell r="H10">
            <v>0</v>
          </cell>
        </row>
      </sheetData>
      <sheetData sheetId="5">
        <row r="10">
          <cell r="H10">
            <v>0</v>
          </cell>
        </row>
      </sheetData>
      <sheetData sheetId="6">
        <row r="10">
          <cell r="H10">
            <v>0</v>
          </cell>
        </row>
      </sheetData>
      <sheetData sheetId="7">
        <row r="10">
          <cell r="H10">
            <v>0</v>
          </cell>
        </row>
      </sheetData>
      <sheetData sheetId="8">
        <row r="10">
          <cell r="H10">
            <v>0</v>
          </cell>
        </row>
      </sheetData>
      <sheetData sheetId="9">
        <row r="11">
          <cell r="L11">
            <v>0</v>
          </cell>
        </row>
      </sheetData>
      <sheetData sheetId="10">
        <row r="11">
          <cell r="L11">
            <v>0</v>
          </cell>
        </row>
      </sheetData>
      <sheetData sheetId="11">
        <row r="11">
          <cell r="L11">
            <v>0</v>
          </cell>
        </row>
      </sheetData>
      <sheetData sheetId="12">
        <row r="11">
          <cell r="L11">
            <v>0</v>
          </cell>
        </row>
      </sheetData>
      <sheetData sheetId="13">
        <row r="3">
          <cell r="H3" t="str">
            <v>Проверки ОК</v>
          </cell>
        </row>
      </sheetData>
      <sheetData sheetId="14">
        <row r="3">
          <cell r="H3" t="str">
            <v>Проверки ОК</v>
          </cell>
        </row>
      </sheetData>
      <sheetData sheetId="15">
        <row r="3">
          <cell r="H3" t="str">
            <v>Проверки ОК</v>
          </cell>
        </row>
      </sheetData>
      <sheetData sheetId="16">
        <row r="3">
          <cell r="H3" t="str">
            <v>Проверки ОК</v>
          </cell>
        </row>
      </sheetData>
      <sheetData sheetId="17">
        <row r="3">
          <cell r="H3" t="str">
            <v>Проверки ОК</v>
          </cell>
        </row>
      </sheetData>
      <sheetData sheetId="18">
        <row r="3">
          <cell r="H3" t="str">
            <v>Проверки ОК</v>
          </cell>
        </row>
      </sheetData>
      <sheetData sheetId="19">
        <row r="3">
          <cell r="H3" t="str">
            <v>Проверки ОК</v>
          </cell>
        </row>
      </sheetData>
      <sheetData sheetId="20">
        <row r="3">
          <cell r="H3" t="str">
            <v>Проверки ОК</v>
          </cell>
        </row>
      </sheetData>
      <sheetData sheetId="21">
        <row r="3">
          <cell r="H3" t="str">
            <v>Проверки ОК</v>
          </cell>
        </row>
      </sheetData>
      <sheetData sheetId="22">
        <row r="3">
          <cell r="H3" t="str">
            <v>Проверки ОК</v>
          </cell>
        </row>
        <row r="75">
          <cell r="J75">
            <v>2014</v>
          </cell>
        </row>
      </sheetData>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2">
          <cell r="AT32">
            <v>0</v>
          </cell>
        </row>
      </sheetData>
      <sheetData sheetId="72"/>
      <sheetData sheetId="73"/>
      <sheetData sheetId="7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ка по потерям РЭС"/>
      <sheetName val="баланс квадраты ПЭС"/>
      <sheetName val="баланс квадраты РСК"/>
      <sheetName val="Осн показ"/>
      <sheetName val="РБ ПЭС"/>
      <sheetName val="РБ РСК"/>
      <sheetName val="7-Баланс ПС"/>
      <sheetName val="7а-Баланс стандартный"/>
      <sheetName val="8-Исх для Баланса ПС"/>
      <sheetName val="Приложение 9"/>
      <sheetName val="5"/>
      <sheetName val="иртышская"/>
      <sheetName val="таврическая"/>
      <sheetName val="сибирь"/>
      <sheetName val="потери"/>
      <sheetName val="нп"/>
      <sheetName val="Форма 20 (1)"/>
      <sheetName val="Форма 20 (2)"/>
      <sheetName val="Форма 20 (3)"/>
      <sheetName val="Форма 20 (4)"/>
      <sheetName val="Форма 20 (5)"/>
      <sheetName val="Списки"/>
      <sheetName val="Калькуляция кв"/>
      <sheetName val="перекрестка"/>
      <sheetName val="18.2"/>
      <sheetName val="4"/>
      <sheetName val="6"/>
      <sheetName val="15"/>
      <sheetName val="17.1"/>
      <sheetName val="21.3"/>
      <sheetName val="2.3"/>
      <sheetName val="20"/>
      <sheetName val="27"/>
      <sheetName val="P2.1"/>
      <sheetName val="2007 (Max)"/>
      <sheetName val="2007 (Min)"/>
      <sheetName val="16"/>
      <sheetName val="17"/>
      <sheetName val="Ф-1 (для АО-энерго)"/>
      <sheetName val="Ф-2 (для АО-энерго)"/>
      <sheetName val="свод"/>
      <sheetName val="24"/>
      <sheetName val="25"/>
      <sheetName val="Справочники"/>
      <sheetName val="ESTI."/>
      <sheetName val="DI-ESTI"/>
      <sheetName val="2008 -2010"/>
      <sheetName val="FST5"/>
      <sheetName val="Регионы"/>
      <sheetName val="6 Списки"/>
      <sheetName val="Справка_по_потерям_РЭС"/>
      <sheetName val="баланс_квадраты_ПЭС"/>
      <sheetName val="баланс_квадраты_РСК"/>
      <sheetName val="Осн_показ"/>
      <sheetName val="РБ_ПЭС"/>
      <sheetName val="РБ_РСК"/>
      <sheetName val="7-Баланс_ПС"/>
      <sheetName val="7а-Баланс_стандартный"/>
      <sheetName val="8-Исх_для_Баланса_ПС"/>
      <sheetName val="Приложение_9"/>
      <sheetName val="Форма_20_(1)"/>
      <sheetName val="Форма_20_(2)"/>
      <sheetName val="Форма_20_(3)"/>
      <sheetName val="Форма_20_(4)"/>
      <sheetName val="Форма_20_(5)"/>
      <sheetName val="Калькуляция_кв"/>
      <sheetName val="18_2"/>
      <sheetName val="17_1"/>
      <sheetName val="21_3"/>
      <sheetName val="2_3"/>
      <sheetName val="P2_1"/>
      <sheetName val="2007_(Max)"/>
      <sheetName val="2007_(Min)"/>
      <sheetName val="Ф-1_(для_АО-энерго)"/>
      <sheetName val="Ф-2_(для_АО-энерго)"/>
      <sheetName val="ESTI_"/>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sheetName val="Лог обновления"/>
      <sheetName val="Титульный"/>
      <sheetName val="Справочники"/>
      <sheetName val="P2.1 У.Е. 2013"/>
      <sheetName val="P2.2 У.Е. 2013"/>
      <sheetName val="P2.1 У.Е. 2014"/>
      <sheetName val="P2.2 У.Е. 2014"/>
      <sheetName val="4 баланс ээ"/>
      <sheetName val="5 баланс мощности"/>
      <sheetName val="6 баланс мощности"/>
      <sheetName val="Расчет ВН1"/>
      <sheetName val="НВВ РСК 2013 (I полугодие)"/>
      <sheetName val="НВВ РСК 2013 (II полугодие)"/>
      <sheetName val="НВВ РСК 2013"/>
      <sheetName val="НВВ РСК 2014 (I полугодие)"/>
      <sheetName val="НВВ РСК 2014 (II полугодие)"/>
      <sheetName val="НВВ РСК 2014"/>
      <sheetName val="НВВ РСК последующие года"/>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13-17)корр"/>
      <sheetName val="Расчет НВВ по RAB (13-17)корр"/>
      <sheetName val="Расчет расх. по RAB (14-18)согл"/>
      <sheetName val="Расчет НВВ по RAB (14-18)согл"/>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AllSheetsInThisWorkbook"/>
      <sheetName val="REESTR_ORG"/>
      <sheetName val="modInstruction"/>
      <sheetName val="modUpdTemplMain"/>
      <sheetName val="modfrmCheckUpdates"/>
      <sheetName val="modfrmReestr"/>
      <sheetName val="modReestr"/>
      <sheetName val="modList01"/>
      <sheetName val="modList08"/>
      <sheetName val="modList16"/>
      <sheetName val="modList00"/>
      <sheetName val="PEREDACHA.2014(v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
          <cell r="K2" t="str">
            <v>да</v>
          </cell>
          <cell r="AA2" t="str">
            <v>годовых балансовых показателей</v>
          </cell>
        </row>
        <row r="3">
          <cell r="AA3" t="str">
            <v>полугодовых балансовых показателей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регионы"/>
      <sheetName val="SENSITIVITY"/>
      <sheetName val="FST5"/>
      <sheetName val="План_20071"/>
      <sheetName val="Факт_20071"/>
      <sheetName val="План_20081"/>
      <sheetName val="План_20091"/>
      <sheetName val="Стоимость_ЭЭ1"/>
      <sheetName val="6_Списки1"/>
      <sheetName val="Ф-1_(для_АО-энерго)1"/>
      <sheetName val="Ф-2_(для_АО-энерго)1"/>
      <sheetName val="17_11"/>
      <sheetName val="2_31"/>
      <sheetName val="21_31"/>
      <sheetName val="P2_11"/>
      <sheetName val="24_11"/>
      <sheetName val="4_11"/>
      <sheetName val="FORM3_1_2009"/>
      <sheetName val="форма-прил_к_ф№1"/>
      <sheetName val="План_20072"/>
      <sheetName val="Факт_20072"/>
      <sheetName val="План_20082"/>
      <sheetName val="План_20092"/>
      <sheetName val="Стоимость_ЭЭ2"/>
      <sheetName val="6_Списки2"/>
      <sheetName val="Ф-1_(для_АО-энерго)2"/>
      <sheetName val="Ф-2_(для_АО-энерго)2"/>
      <sheetName val="17_12"/>
      <sheetName val="2_32"/>
      <sheetName val="21_32"/>
      <sheetName val="P2_12"/>
      <sheetName val="24_12"/>
      <sheetName val="4_12"/>
      <sheetName val="FORM3_1_20091"/>
      <sheetName val="форма-прил_к_ф№11"/>
      <sheetName val="CURVE"/>
      <sheetName val="подряд"/>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ценарные условия"/>
      <sheetName val="Списки"/>
      <sheetName val="Даты"/>
      <sheetName val="Содержание"/>
      <sheetName val="Список контролей"/>
      <sheetName val="Титул"/>
      <sheetName val="1.Общие сведения"/>
      <sheetName val="2.Оценочные показатели"/>
      <sheetName val="3.Программа реализации_ГЕН"/>
      <sheetName val="3.Программа реализации_СЕТИ"/>
      <sheetName val="3.Программа реализации_ПД"/>
      <sheetName val="3.Программа реализации_ЭС"/>
      <sheetName val="3.0. ЭСС"/>
      <sheetName val="3.1. Р_ТОиР"/>
      <sheetName val="3.1.1. Р_ЦП"/>
      <sheetName val="3.2. Р_ИП"/>
      <sheetName val="ЦИУС_3.2.Агент"/>
      <sheetName val="3.3. Сторонние"/>
      <sheetName val="3.4. сдача в аренду"/>
      <sheetName val="3.5.Выручка по контрагентам ДЗО"/>
      <sheetName val="3.5 спр.форма ПЛАН_освоения КВЛ"/>
      <sheetName val="3.6 спр.форма ФАКТ освоения КВЛ"/>
      <sheetName val="4.1 Баланс ээ"/>
      <sheetName val="4.2 Баланс эм"/>
      <sheetName val="5.1 Ремонты"/>
      <sheetName val="5.2 Производство"/>
      <sheetName val="5.3 Топливо"/>
      <sheetName val="6.ИПР"/>
      <sheetName val="6.1 Инвестиции в ОК"/>
      <sheetName val="6.2 ИПР Расшифровка"/>
      <sheetName val="7.Затраты на персонал"/>
      <sheetName val="7.1. Персонал"/>
      <sheetName val="8.ОФР"/>
      <sheetName val="9.1. Смета затрат_расшифровка"/>
      <sheetName val="9. Смета затрат"/>
      <sheetName val="9.2. Смета затрат_ФСК"/>
      <sheetName val="10. БДР"/>
      <sheetName val="10.1. БДР_МУСЭ"/>
      <sheetName val="10.1. БДР_АЙТИ"/>
      <sheetName val="10.1. БДР_ЦИУС"/>
      <sheetName val="10.1. БДР_НТЦ"/>
      <sheetName val="10.1.1. БДР_ТОиР"/>
      <sheetName val="10.1.2. БДР_Накладные"/>
      <sheetName val="11.БДДС (ДПН)"/>
      <sheetName val="11.1. Лимиты БДДС"/>
      <sheetName val="11.2. Кор-ка лим. БДДС"/>
      <sheetName val="12.Прогнозный баланс"/>
      <sheetName val="13.ПУЭ_Сети"/>
      <sheetName val="13.ПУЭ"/>
      <sheetName val="14.Динамика ДЗ"/>
      <sheetName val="15.Реестр ДЗ и КЗ "/>
      <sheetName val="ОР_новая методика"/>
      <sheetName val="СБП_Списки"/>
      <sheetName val="СБП_Программа_реализации"/>
      <sheetName val="СБП_ПрогнозныйБаланс_ВГО"/>
      <sheetName val="СБП_ПрогнозныйБаланс"/>
      <sheetName val="СБП_БДДС_ВГО"/>
      <sheetName val="СБП_БДДС"/>
      <sheetName val="СБП_ДохРасх_ВГО"/>
      <sheetName val="СБП_СметаЗатрат"/>
      <sheetName val="СБП_БДР"/>
      <sheetName val="СБП_ОФР"/>
      <sheetName val="СБП_ИПР"/>
      <sheetName val="СБП_Затраты на персонал"/>
      <sheetName val="СБП_ОцП"/>
      <sheetName val="СБП_ДопИнфо"/>
      <sheetName val="СБП_Проверки"/>
      <sheetName val="Ф1_БУ"/>
      <sheetName val="Ф2_БУ"/>
    </sheetNames>
    <sheetDataSet>
      <sheetData sheetId="0"/>
      <sheetData sheetId="1">
        <row r="6">
          <cell r="A6">
            <v>2017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Mkt Cap (EUR) -&gt; Beta"/>
      <sheetName val="Rules"/>
      <sheetName val="Examples"/>
      <sheetName val="Лист3"/>
    </sheetNames>
    <sheetDataSet>
      <sheetData sheetId="0" refreshError="1"/>
      <sheetData sheetId="1" refreshError="1">
        <row r="3">
          <cell r="A3" t="str">
            <v>Проводки у АК ТНП</v>
          </cell>
        </row>
        <row r="73">
          <cell r="A73" t="str">
            <v>Проводки у СОТ-Транса</v>
          </cell>
        </row>
        <row r="93">
          <cell r="A93" t="str">
            <v>Проводки у ОАО "Урал ТНП"</v>
          </cell>
        </row>
        <row r="117">
          <cell r="A117" t="str">
            <v xml:space="preserve">7. Инфлирование консолидируемых инвестиций </v>
          </cell>
        </row>
        <row r="138">
          <cell r="A138" t="str">
            <v xml:space="preserve">5. Инфлирование консолидируемых инвестиций </v>
          </cell>
        </row>
        <row r="159">
          <cell r="A159" t="str">
            <v xml:space="preserve">5. Инфлирование консолидируемых инвестиций </v>
          </cell>
        </row>
        <row r="179">
          <cell r="A179" t="str">
            <v/>
          </cell>
        </row>
        <row r="204">
          <cell r="A204" t="str">
            <v>Ровенский цех электросвязи</v>
          </cell>
        </row>
        <row r="231">
          <cell r="A231" t="str">
            <v>Сот-Транс</v>
          </cell>
        </row>
        <row r="251">
          <cell r="A251" t="str">
            <v/>
          </cell>
        </row>
        <row r="271">
          <cell r="A271" t="str">
            <v/>
          </cell>
        </row>
        <row r="291">
          <cell r="A291" t="str">
            <v/>
          </cell>
        </row>
        <row r="310">
          <cell r="A310" t="str">
            <v/>
          </cell>
        </row>
        <row r="331">
          <cell r="A331" t="str">
            <v xml:space="preserve">5. Инфлирование консолидируемых инвестиций </v>
          </cell>
        </row>
        <row r="351">
          <cell r="A351" t="str">
            <v/>
          </cell>
        </row>
        <row r="370">
          <cell r="A370" t="str">
            <v/>
          </cell>
        </row>
      </sheetData>
      <sheetData sheetId="2" refreshError="1"/>
      <sheetData sheetId="3" refreshError="1">
        <row r="1">
          <cell r="A1" t="str">
            <v>Подготовил: Александр Лепёхин</v>
          </cell>
        </row>
        <row r="2">
          <cell r="A2" t="str">
            <v>Проект: АК ТНП (2002 г.)</v>
          </cell>
        </row>
        <row r="4">
          <cell r="A4" t="str">
            <v>Сверка данных об инвестициях</v>
          </cell>
        </row>
        <row r="5">
          <cell r="B5" t="str">
            <v>Данные у АК ТНП</v>
          </cell>
          <cell r="I5" t="str">
            <v>Данные у дочек</v>
          </cell>
        </row>
        <row r="7">
          <cell r="A7" t="str">
            <v>Урал</v>
          </cell>
          <cell r="B7">
            <v>35061</v>
          </cell>
          <cell r="D7">
            <v>51</v>
          </cell>
          <cell r="E7">
            <v>86.2</v>
          </cell>
          <cell r="F7">
            <v>390</v>
          </cell>
          <cell r="G7">
            <v>131066</v>
          </cell>
          <cell r="H7">
            <v>131456</v>
          </cell>
          <cell r="J7">
            <v>35054</v>
          </cell>
          <cell r="K7">
            <v>1E-3</v>
          </cell>
          <cell r="L7">
            <v>0.86199999999999999</v>
          </cell>
          <cell r="M7">
            <v>390</v>
          </cell>
          <cell r="N7">
            <v>269.59500000000003</v>
          </cell>
          <cell r="O7">
            <v>659.59500000000003</v>
          </cell>
          <cell r="P7">
            <v>-130796.405</v>
          </cell>
        </row>
        <row r="8">
          <cell r="A8" t="str">
            <v>Мос</v>
          </cell>
          <cell r="B8">
            <v>34453</v>
          </cell>
          <cell r="D8">
            <v>51</v>
          </cell>
          <cell r="E8">
            <v>100</v>
          </cell>
          <cell r="F8">
            <v>81</v>
          </cell>
          <cell r="G8">
            <v>111428</v>
          </cell>
          <cell r="H8">
            <v>111509</v>
          </cell>
          <cell r="J8">
            <v>34337</v>
          </cell>
          <cell r="K8">
            <v>1E-3</v>
          </cell>
          <cell r="L8">
            <v>1</v>
          </cell>
          <cell r="M8">
            <v>81</v>
          </cell>
          <cell r="N8">
            <v>77</v>
          </cell>
          <cell r="O8">
            <v>158</v>
          </cell>
          <cell r="P8">
            <v>-111351</v>
          </cell>
        </row>
        <row r="9">
          <cell r="A9" t="str">
            <v>Петербург</v>
          </cell>
          <cell r="B9">
            <v>34379</v>
          </cell>
          <cell r="D9">
            <v>51</v>
          </cell>
          <cell r="E9">
            <v>100</v>
          </cell>
          <cell r="F9">
            <v>8</v>
          </cell>
          <cell r="G9">
            <v>52000</v>
          </cell>
          <cell r="H9">
            <v>52008</v>
          </cell>
          <cell r="J9" t="str">
            <v>21.10.1993</v>
          </cell>
          <cell r="K9">
            <v>1E-3</v>
          </cell>
          <cell r="L9">
            <v>1</v>
          </cell>
          <cell r="M9">
            <v>8</v>
          </cell>
          <cell r="N9">
            <v>7</v>
          </cell>
          <cell r="O9">
            <v>15</v>
          </cell>
          <cell r="P9">
            <v>-51993</v>
          </cell>
        </row>
        <row r="10">
          <cell r="A10" t="str">
            <v>Телеком</v>
          </cell>
          <cell r="B10">
            <v>35054</v>
          </cell>
          <cell r="D10">
            <v>51</v>
          </cell>
          <cell r="E10">
            <v>100</v>
          </cell>
          <cell r="F10">
            <v>31</v>
          </cell>
          <cell r="G10">
            <v>104809</v>
          </cell>
          <cell r="H10">
            <v>104840</v>
          </cell>
          <cell r="J10">
            <v>34995</v>
          </cell>
          <cell r="K10" t="str">
            <v>н/д</v>
          </cell>
          <cell r="L10">
            <v>1</v>
          </cell>
          <cell r="M10">
            <v>31</v>
          </cell>
          <cell r="N10">
            <v>30</v>
          </cell>
          <cell r="O10">
            <v>61</v>
          </cell>
          <cell r="P10">
            <v>-104779</v>
          </cell>
        </row>
        <row r="11">
          <cell r="A11" t="str">
            <v>Юго-Запад</v>
          </cell>
          <cell r="B11">
            <v>35054</v>
          </cell>
          <cell r="D11">
            <v>51</v>
          </cell>
          <cell r="E11">
            <v>100</v>
          </cell>
          <cell r="F11">
            <v>447</v>
          </cell>
          <cell r="G11">
            <v>458953</v>
          </cell>
          <cell r="H11">
            <v>459400</v>
          </cell>
          <cell r="J11">
            <v>35017</v>
          </cell>
          <cell r="K11">
            <v>1E-3</v>
          </cell>
          <cell r="L11">
            <v>1</v>
          </cell>
          <cell r="M11">
            <v>447</v>
          </cell>
          <cell r="N11">
            <v>430</v>
          </cell>
          <cell r="O11">
            <v>877</v>
          </cell>
          <cell r="P11">
            <v>-458523</v>
          </cell>
        </row>
        <row r="12">
          <cell r="A12" t="str">
            <v>Рязань</v>
          </cell>
          <cell r="B12">
            <v>34326</v>
          </cell>
          <cell r="D12">
            <v>51</v>
          </cell>
          <cell r="E12">
            <v>100</v>
          </cell>
          <cell r="F12">
            <v>73</v>
          </cell>
          <cell r="G12">
            <v>161222</v>
          </cell>
          <cell r="H12">
            <v>161295</v>
          </cell>
          <cell r="J12">
            <v>34326</v>
          </cell>
          <cell r="K12">
            <v>1E-3</v>
          </cell>
          <cell r="L12">
            <v>1</v>
          </cell>
          <cell r="M12">
            <v>72</v>
          </cell>
          <cell r="N12">
            <v>70</v>
          </cell>
          <cell r="O12">
            <v>142</v>
          </cell>
          <cell r="P12">
            <v>-161153</v>
          </cell>
        </row>
        <row r="13">
          <cell r="A13" t="str">
            <v>СК</v>
          </cell>
          <cell r="B13">
            <v>35088</v>
          </cell>
          <cell r="D13">
            <v>51</v>
          </cell>
          <cell r="E13">
            <v>100</v>
          </cell>
          <cell r="F13">
            <v>55</v>
          </cell>
          <cell r="G13">
            <v>18461</v>
          </cell>
          <cell r="H13">
            <v>18516</v>
          </cell>
          <cell r="J13" t="str">
            <v>24.01.1996г</v>
          </cell>
          <cell r="K13">
            <v>1</v>
          </cell>
          <cell r="L13">
            <v>1</v>
          </cell>
          <cell r="M13">
            <v>55</v>
          </cell>
          <cell r="N13">
            <v>54</v>
          </cell>
          <cell r="O13">
            <v>109</v>
          </cell>
          <cell r="P13">
            <v>-18407</v>
          </cell>
        </row>
        <row r="14">
          <cell r="A14" t="str">
            <v>Подвод</v>
          </cell>
          <cell r="B14">
            <v>34331</v>
          </cell>
          <cell r="D14">
            <v>51</v>
          </cell>
          <cell r="E14">
            <v>100</v>
          </cell>
          <cell r="F14">
            <v>2</v>
          </cell>
          <cell r="G14">
            <v>1471</v>
          </cell>
          <cell r="H14">
            <v>1473</v>
          </cell>
          <cell r="J14" t="str">
            <v>4 кв. 1993 г.</v>
          </cell>
          <cell r="K14">
            <v>1E-3</v>
          </cell>
          <cell r="L14">
            <v>1</v>
          </cell>
          <cell r="M14">
            <v>2</v>
          </cell>
          <cell r="N14">
            <v>2.2620000000000005</v>
          </cell>
          <cell r="O14">
            <v>4.2620000000000005</v>
          </cell>
          <cell r="P14">
            <v>-1468.7380000000001</v>
          </cell>
        </row>
        <row r="15">
          <cell r="A15" t="str">
            <v>Институт</v>
          </cell>
          <cell r="B15">
            <v>34331</v>
          </cell>
          <cell r="D15">
            <v>51</v>
          </cell>
          <cell r="E15">
            <v>100</v>
          </cell>
          <cell r="F15">
            <v>2</v>
          </cell>
          <cell r="G15">
            <v>1839</v>
          </cell>
          <cell r="H15">
            <v>1841</v>
          </cell>
          <cell r="J15">
            <v>34263</v>
          </cell>
          <cell r="K15" t="str">
            <v>н/д</v>
          </cell>
          <cell r="L15">
            <v>1</v>
          </cell>
          <cell r="M15">
            <v>2</v>
          </cell>
          <cell r="N15">
            <v>1</v>
          </cell>
          <cell r="O15">
            <v>3</v>
          </cell>
          <cell r="P15">
            <v>-1838</v>
          </cell>
        </row>
        <row r="16">
          <cell r="A16" t="str">
            <v>Сибирь</v>
          </cell>
          <cell r="B16">
            <v>34326</v>
          </cell>
          <cell r="D16">
            <v>51</v>
          </cell>
          <cell r="E16">
            <v>100</v>
          </cell>
          <cell r="F16">
            <v>66</v>
          </cell>
          <cell r="G16">
            <v>78257</v>
          </cell>
          <cell r="H16">
            <v>78323</v>
          </cell>
          <cell r="J16">
            <v>34263</v>
          </cell>
          <cell r="K16">
            <v>1E-3</v>
          </cell>
          <cell r="L16">
            <v>1</v>
          </cell>
          <cell r="M16">
            <v>66</v>
          </cell>
          <cell r="N16">
            <v>63.837999999999994</v>
          </cell>
          <cell r="O16">
            <v>129.83799999999999</v>
          </cell>
          <cell r="P16">
            <v>-78193.161999999997</v>
          </cell>
        </row>
        <row r="17">
          <cell r="A17" t="str">
            <v>СВ</v>
          </cell>
          <cell r="B17">
            <v>34327</v>
          </cell>
          <cell r="D17">
            <v>51</v>
          </cell>
          <cell r="E17">
            <v>100</v>
          </cell>
          <cell r="F17">
            <v>15</v>
          </cell>
          <cell r="G17">
            <v>143276</v>
          </cell>
          <cell r="H17">
            <v>143291</v>
          </cell>
          <cell r="J17">
            <v>34261</v>
          </cell>
          <cell r="K17">
            <v>1E-3</v>
          </cell>
          <cell r="L17">
            <v>1</v>
          </cell>
          <cell r="M17">
            <v>15</v>
          </cell>
          <cell r="N17">
            <v>14.736000000000001</v>
          </cell>
          <cell r="O17">
            <v>29.736000000000001</v>
          </cell>
          <cell r="P17">
            <v>-143261.264</v>
          </cell>
        </row>
        <row r="18">
          <cell r="A18" t="str">
            <v>Спец</v>
          </cell>
          <cell r="D18">
            <v>99</v>
          </cell>
          <cell r="E18">
            <v>99</v>
          </cell>
          <cell r="F18">
            <v>7992</v>
          </cell>
          <cell r="G18">
            <v>0</v>
          </cell>
          <cell r="H18">
            <v>7992</v>
          </cell>
          <cell r="J18">
            <v>37085</v>
          </cell>
          <cell r="K18" t="str">
            <v>н/д</v>
          </cell>
          <cell r="M18">
            <v>7992</v>
          </cell>
          <cell r="N18">
            <v>0</v>
          </cell>
          <cell r="O18">
            <v>7992</v>
          </cell>
          <cell r="P18">
            <v>0</v>
          </cell>
        </row>
        <row r="19">
          <cell r="A19" t="str">
            <v>ТД</v>
          </cell>
          <cell r="D19">
            <v>99</v>
          </cell>
          <cell r="E19">
            <v>99</v>
          </cell>
          <cell r="F19">
            <v>1999</v>
          </cell>
          <cell r="G19">
            <v>0</v>
          </cell>
          <cell r="H19">
            <v>1999</v>
          </cell>
          <cell r="J19" t="str">
            <v>30.07.2001г.</v>
          </cell>
          <cell r="K19">
            <v>1</v>
          </cell>
          <cell r="L19">
            <v>0.99950000000000006</v>
          </cell>
          <cell r="M19">
            <v>1999</v>
          </cell>
          <cell r="N19">
            <v>0</v>
          </cell>
          <cell r="O19">
            <v>1999</v>
          </cell>
          <cell r="P19">
            <v>0</v>
          </cell>
        </row>
        <row r="20">
          <cell r="A20" t="str">
            <v>СОТ-Транс</v>
          </cell>
          <cell r="D20">
            <v>65</v>
          </cell>
          <cell r="E20">
            <v>65</v>
          </cell>
          <cell r="F20">
            <v>39000</v>
          </cell>
          <cell r="G20">
            <v>0</v>
          </cell>
          <cell r="H20">
            <v>39000</v>
          </cell>
          <cell r="J20">
            <v>1999</v>
          </cell>
          <cell r="K20">
            <v>1</v>
          </cell>
          <cell r="L20">
            <v>0.64959999999999996</v>
          </cell>
          <cell r="M20">
            <v>39000</v>
          </cell>
          <cell r="N20">
            <v>0</v>
          </cell>
          <cell r="O20">
            <v>39000</v>
          </cell>
          <cell r="P20">
            <v>0</v>
          </cell>
        </row>
        <row r="22">
          <cell r="A22" t="str">
            <v>Расчет инфлированных сумм инвестиций АК ТНП в дочки и УК дочек</v>
          </cell>
        </row>
        <row r="24">
          <cell r="A24" t="str">
            <v>Урал</v>
          </cell>
          <cell r="F24">
            <v>51</v>
          </cell>
          <cell r="G24">
            <v>86.2</v>
          </cell>
          <cell r="H24">
            <v>1.1512404145265709</v>
          </cell>
          <cell r="I24">
            <v>1.0706819102691276</v>
          </cell>
          <cell r="K24">
            <v>0</v>
          </cell>
          <cell r="L24">
            <v>0</v>
          </cell>
          <cell r="M24">
            <v>765</v>
          </cell>
          <cell r="N24">
            <v>3936.8130584011137</v>
          </cell>
          <cell r="O24">
            <v>4532.2182972673154</v>
          </cell>
          <cell r="P24">
            <v>390</v>
          </cell>
          <cell r="Q24">
            <v>131066</v>
          </cell>
          <cell r="R24">
            <v>0</v>
          </cell>
          <cell r="S24">
            <v>131456</v>
          </cell>
          <cell r="T24">
            <v>2007.0027356554699</v>
          </cell>
          <cell r="U24">
            <v>19822.476170339542</v>
          </cell>
          <cell r="V24">
            <v>0</v>
          </cell>
          <cell r="W24">
            <v>19822.476170339542</v>
          </cell>
          <cell r="X24">
            <v>153199.0188316915</v>
          </cell>
          <cell r="Y24">
            <v>525227.83065124508</v>
          </cell>
          <cell r="Z24">
            <v>79435.674828585878</v>
          </cell>
          <cell r="AA24">
            <v>604663.50547983102</v>
          </cell>
          <cell r="AB24">
            <v>99561.690924621915</v>
          </cell>
          <cell r="AC24">
            <v>595.40523886620167</v>
          </cell>
          <cell r="AD24">
            <v>3767.2182972673154</v>
          </cell>
          <cell r="AE24">
            <v>101178.69366027744</v>
          </cell>
        </row>
        <row r="25">
          <cell r="A25" t="str">
            <v>Мос</v>
          </cell>
          <cell r="F25">
            <v>51</v>
          </cell>
          <cell r="G25">
            <v>100</v>
          </cell>
          <cell r="H25">
            <v>1.1512404145265709</v>
          </cell>
          <cell r="I25">
            <v>1.0706819102691276</v>
          </cell>
          <cell r="K25">
            <v>0</v>
          </cell>
          <cell r="L25">
            <v>0</v>
          </cell>
          <cell r="M25">
            <v>158</v>
          </cell>
          <cell r="N25">
            <v>6924.6388903218967</v>
          </cell>
          <cell r="O25">
            <v>7971.9241465409941</v>
          </cell>
          <cell r="P25">
            <v>81</v>
          </cell>
          <cell r="Q25">
            <v>111428</v>
          </cell>
          <cell r="R25">
            <v>0</v>
          </cell>
          <cell r="S25">
            <v>111509</v>
          </cell>
          <cell r="T25">
            <v>3549.973102000466</v>
          </cell>
          <cell r="U25">
            <v>16852.416909866741</v>
          </cell>
          <cell r="V25">
            <v>0</v>
          </cell>
          <cell r="W25">
            <v>16852.416909866741</v>
          </cell>
          <cell r="X25">
            <v>132367.28941537192</v>
          </cell>
          <cell r="Y25">
            <v>426354.19810257945</v>
          </cell>
          <cell r="Z25">
            <v>64481.985656177836</v>
          </cell>
          <cell r="AA25">
            <v>490836.18375875731</v>
          </cell>
          <cell r="AB25">
            <v>81871.301969549299</v>
          </cell>
          <cell r="AC25">
            <v>1047.2852562190974</v>
          </cell>
          <cell r="AD25">
            <v>7813.9241465409941</v>
          </cell>
          <cell r="AE25">
            <v>85340.275071549782</v>
          </cell>
        </row>
        <row r="26">
          <cell r="A26" t="str">
            <v>Петербург</v>
          </cell>
          <cell r="F26">
            <v>51</v>
          </cell>
          <cell r="G26">
            <v>100</v>
          </cell>
          <cell r="H26">
            <v>1.1512404145265709</v>
          </cell>
          <cell r="I26">
            <v>1.0706819102691276</v>
          </cell>
          <cell r="K26">
            <v>0</v>
          </cell>
          <cell r="L26">
            <v>0</v>
          </cell>
          <cell r="M26">
            <v>15</v>
          </cell>
          <cell r="N26">
            <v>657.40242629638271</v>
          </cell>
          <cell r="O26">
            <v>756.82824176022109</v>
          </cell>
          <cell r="P26">
            <v>8</v>
          </cell>
          <cell r="Q26">
            <v>52000</v>
          </cell>
          <cell r="R26">
            <v>0</v>
          </cell>
          <cell r="S26">
            <v>52008</v>
          </cell>
          <cell r="T26">
            <v>350.61462735807072</v>
          </cell>
          <cell r="U26">
            <v>7864.5015553816866</v>
          </cell>
          <cell r="V26">
            <v>0</v>
          </cell>
          <cell r="W26">
            <v>7864.5015553816866</v>
          </cell>
          <cell r="X26">
            <v>60268.143284320468</v>
          </cell>
          <cell r="Y26">
            <v>129442.34448878634</v>
          </cell>
          <cell r="Z26">
            <v>19576.913837775235</v>
          </cell>
          <cell r="AA26">
            <v>149019.25832656157</v>
          </cell>
          <cell r="AB26">
            <v>27494.442494737636</v>
          </cell>
          <cell r="AC26">
            <v>99.425815463838376</v>
          </cell>
          <cell r="AD26">
            <v>741.82824176022109</v>
          </cell>
          <cell r="AE26">
            <v>27837.057122095692</v>
          </cell>
        </row>
        <row r="27">
          <cell r="A27" t="str">
            <v>Телеком</v>
          </cell>
          <cell r="F27">
            <v>51</v>
          </cell>
          <cell r="G27">
            <v>100</v>
          </cell>
          <cell r="H27">
            <v>1.1512404145265709</v>
          </cell>
          <cell r="I27">
            <v>1.0706819102691276</v>
          </cell>
          <cell r="K27">
            <v>0</v>
          </cell>
          <cell r="L27">
            <v>0</v>
          </cell>
          <cell r="M27">
            <v>61</v>
          </cell>
          <cell r="N27">
            <v>313.91581249995812</v>
          </cell>
          <cell r="O27">
            <v>361.39257010889708</v>
          </cell>
          <cell r="P27">
            <v>31</v>
          </cell>
          <cell r="Q27">
            <v>104809</v>
          </cell>
          <cell r="R27">
            <v>0</v>
          </cell>
          <cell r="S27">
            <v>104840</v>
          </cell>
          <cell r="T27">
            <v>159.53098668030657</v>
          </cell>
          <cell r="U27">
            <v>15851.356606115369</v>
          </cell>
          <cell r="V27">
            <v>0</v>
          </cell>
          <cell r="W27">
            <v>15851.356606115369</v>
          </cell>
          <cell r="X27">
            <v>120844.01512535104</v>
          </cell>
          <cell r="Y27">
            <v>111320.90020563859</v>
          </cell>
          <cell r="Z27">
            <v>16836.21909257181</v>
          </cell>
          <cell r="AA27">
            <v>128157.1192982104</v>
          </cell>
          <cell r="AB27">
            <v>32711.70323124254</v>
          </cell>
          <cell r="AC27">
            <v>47.476757608938954</v>
          </cell>
          <cell r="AD27">
            <v>300.39257010889708</v>
          </cell>
          <cell r="AE27">
            <v>32840.234217922844</v>
          </cell>
        </row>
        <row r="28">
          <cell r="A28" t="str">
            <v>Юго-Запад</v>
          </cell>
          <cell r="F28">
            <v>51</v>
          </cell>
          <cell r="G28">
            <v>100</v>
          </cell>
          <cell r="H28">
            <v>1.1512404145265709</v>
          </cell>
          <cell r="I28">
            <v>1.0706819102691276</v>
          </cell>
          <cell r="K28">
            <v>0</v>
          </cell>
          <cell r="L28">
            <v>0</v>
          </cell>
          <cell r="M28">
            <v>877</v>
          </cell>
          <cell r="N28">
            <v>4513.1830747944796</v>
          </cell>
          <cell r="O28">
            <v>5195.7587538607004</v>
          </cell>
          <cell r="P28">
            <v>447</v>
          </cell>
          <cell r="Q28">
            <v>458953</v>
          </cell>
          <cell r="R28">
            <v>0</v>
          </cell>
          <cell r="S28">
            <v>459400</v>
          </cell>
          <cell r="T28">
            <v>2300.3339047128075</v>
          </cell>
          <cell r="U28">
            <v>69412.24196821329</v>
          </cell>
          <cell r="V28">
            <v>0</v>
          </cell>
          <cell r="W28">
            <v>69412.24196821329</v>
          </cell>
          <cell r="X28">
            <v>531013.47932622442</v>
          </cell>
          <cell r="Y28">
            <v>1302099.3399393051</v>
          </cell>
          <cell r="Z28">
            <v>196930.04392719484</v>
          </cell>
          <cell r="AA28">
            <v>1499029.3838664999</v>
          </cell>
          <cell r="AB28">
            <v>266690.18934870639</v>
          </cell>
          <cell r="AC28">
            <v>682.5756790662208</v>
          </cell>
          <cell r="AD28">
            <v>4318.7587538607004</v>
          </cell>
          <cell r="AE28">
            <v>268543.5232534192</v>
          </cell>
        </row>
        <row r="29">
          <cell r="A29" t="str">
            <v>Рязань</v>
          </cell>
          <cell r="F29">
            <v>51</v>
          </cell>
          <cell r="G29">
            <v>100</v>
          </cell>
          <cell r="H29">
            <v>1.1512404145265709</v>
          </cell>
          <cell r="I29">
            <v>1.0706819102691276</v>
          </cell>
          <cell r="K29">
            <v>0</v>
          </cell>
          <cell r="L29">
            <v>0</v>
          </cell>
          <cell r="M29">
            <v>142</v>
          </cell>
          <cell r="N29">
            <v>6223.4096356057553</v>
          </cell>
          <cell r="O29">
            <v>7164.640688663425</v>
          </cell>
          <cell r="P29">
            <v>73</v>
          </cell>
          <cell r="Q29">
            <v>161222</v>
          </cell>
          <cell r="R29">
            <v>0</v>
          </cell>
          <cell r="S29">
            <v>161295</v>
          </cell>
          <cell r="T29">
            <v>3155.5316462226365</v>
          </cell>
          <cell r="U29">
            <v>24383.282110802811</v>
          </cell>
          <cell r="V29">
            <v>0</v>
          </cell>
          <cell r="W29">
            <v>24383.282110802811</v>
          </cell>
          <cell r="X29">
            <v>189238.05767125185</v>
          </cell>
          <cell r="Y29">
            <v>788819.56838835077</v>
          </cell>
          <cell r="Z29">
            <v>119301.39850972491</v>
          </cell>
          <cell r="AA29">
            <v>908120.96689807565</v>
          </cell>
          <cell r="AB29">
            <v>144161.92453475413</v>
          </cell>
          <cell r="AC29">
            <v>941.23105305766967</v>
          </cell>
          <cell r="AD29">
            <v>7022.640688663425</v>
          </cell>
          <cell r="AE29">
            <v>147244.45618097673</v>
          </cell>
        </row>
        <row r="30">
          <cell r="A30" t="str">
            <v>СК</v>
          </cell>
          <cell r="F30">
            <v>51</v>
          </cell>
          <cell r="G30">
            <v>100</v>
          </cell>
          <cell r="H30">
            <v>1.1512404145265709</v>
          </cell>
          <cell r="I30">
            <v>1.0706819102691276</v>
          </cell>
          <cell r="K30">
            <v>0</v>
          </cell>
          <cell r="L30">
            <v>0</v>
          </cell>
          <cell r="M30">
            <v>109</v>
          </cell>
          <cell r="N30">
            <v>560.93153381140053</v>
          </cell>
          <cell r="O30">
            <v>645.76705150606199</v>
          </cell>
          <cell r="P30">
            <v>55</v>
          </cell>
          <cell r="Q30">
            <v>18461</v>
          </cell>
          <cell r="R30">
            <v>0</v>
          </cell>
          <cell r="S30">
            <v>18516</v>
          </cell>
          <cell r="T30">
            <v>283.0388473360278</v>
          </cell>
          <cell r="U30">
            <v>2792.049292575025</v>
          </cell>
          <cell r="V30">
            <v>0</v>
          </cell>
          <cell r="W30">
            <v>2792.049292575025</v>
          </cell>
          <cell r="X30">
            <v>21578.895052509277</v>
          </cell>
          <cell r="Y30">
            <v>11768.86052201291</v>
          </cell>
          <cell r="Z30">
            <v>1779.9273438546279</v>
          </cell>
          <cell r="AA30">
            <v>13548.787865867538</v>
          </cell>
          <cell r="AB30">
            <v>4614.7835490278767</v>
          </cell>
          <cell r="AC30">
            <v>84.835517694661462</v>
          </cell>
          <cell r="AD30">
            <v>536.76705150606199</v>
          </cell>
          <cell r="AE30">
            <v>4842.8223963639048</v>
          </cell>
        </row>
        <row r="31">
          <cell r="A31" t="str">
            <v>Подвод</v>
          </cell>
          <cell r="F31">
            <v>51</v>
          </cell>
          <cell r="G31">
            <v>100</v>
          </cell>
          <cell r="H31">
            <v>1.1512404145265709</v>
          </cell>
          <cell r="I31">
            <v>1.0706819102691276</v>
          </cell>
          <cell r="K31">
            <v>0</v>
          </cell>
          <cell r="L31">
            <v>0</v>
          </cell>
          <cell r="M31">
            <v>4</v>
          </cell>
          <cell r="N31">
            <v>175.30731367903536</v>
          </cell>
          <cell r="O31">
            <v>201.82086446939226</v>
          </cell>
          <cell r="P31">
            <v>2</v>
          </cell>
          <cell r="Q31">
            <v>1471</v>
          </cell>
          <cell r="R31">
            <v>0</v>
          </cell>
          <cell r="S31">
            <v>1473</v>
          </cell>
          <cell r="T31">
            <v>87.65365683951768</v>
          </cell>
          <cell r="U31">
            <v>222.47464976858578</v>
          </cell>
          <cell r="V31">
            <v>0</v>
          </cell>
          <cell r="W31">
            <v>222.47464976858578</v>
          </cell>
          <cell r="X31">
            <v>1794.3850820032819</v>
          </cell>
          <cell r="Y31">
            <v>995.35881953196554</v>
          </cell>
          <cell r="Z31">
            <v>150.53848046869274</v>
          </cell>
          <cell r="AA31">
            <v>1145.8973000006583</v>
          </cell>
          <cell r="AB31">
            <v>386.26990563245693</v>
          </cell>
          <cell r="AC31">
            <v>26.513550790356902</v>
          </cell>
          <cell r="AD31">
            <v>197.82086446939226</v>
          </cell>
          <cell r="AE31">
            <v>471.92356247197472</v>
          </cell>
        </row>
        <row r="32">
          <cell r="A32" t="str">
            <v>Институт</v>
          </cell>
          <cell r="F32">
            <v>51</v>
          </cell>
          <cell r="G32">
            <v>100</v>
          </cell>
          <cell r="H32">
            <v>1.1512404145265709</v>
          </cell>
          <cell r="I32">
            <v>1.0706819102691276</v>
          </cell>
          <cell r="K32">
            <v>0</v>
          </cell>
          <cell r="L32">
            <v>0</v>
          </cell>
          <cell r="M32">
            <v>3</v>
          </cell>
          <cell r="N32">
            <v>131.48048525927652</v>
          </cell>
          <cell r="O32">
            <v>151.36564835204419</v>
          </cell>
          <cell r="P32">
            <v>2</v>
          </cell>
          <cell r="Q32">
            <v>1839</v>
          </cell>
          <cell r="R32">
            <v>0</v>
          </cell>
          <cell r="S32">
            <v>1841</v>
          </cell>
          <cell r="T32">
            <v>74.505608313590031</v>
          </cell>
          <cell r="U32">
            <v>278.13112231436384</v>
          </cell>
          <cell r="V32">
            <v>0</v>
          </cell>
          <cell r="W32">
            <v>278.13112231436384</v>
          </cell>
          <cell r="X32">
            <v>2202.9049897138557</v>
          </cell>
          <cell r="Y32">
            <v>10420.390171969559</v>
          </cell>
          <cell r="Z32">
            <v>1575.9841291372813</v>
          </cell>
          <cell r="AA32">
            <v>11996.37430110684</v>
          </cell>
          <cell r="AB32">
            <v>1865.383510537547</v>
          </cell>
          <cell r="AC32">
            <v>19.885163092767669</v>
          </cell>
          <cell r="AD32">
            <v>148.36564835204419</v>
          </cell>
          <cell r="AE32">
            <v>1937.889118851137</v>
          </cell>
        </row>
        <row r="33">
          <cell r="A33" t="str">
            <v>Сибирь</v>
          </cell>
          <cell r="F33">
            <v>51</v>
          </cell>
          <cell r="G33">
            <v>100</v>
          </cell>
          <cell r="H33">
            <v>1.1512404145265709</v>
          </cell>
          <cell r="I33">
            <v>1.0706819102691276</v>
          </cell>
          <cell r="K33">
            <v>0</v>
          </cell>
          <cell r="L33">
            <v>0</v>
          </cell>
          <cell r="M33">
            <v>130</v>
          </cell>
          <cell r="N33">
            <v>5697.4876945686492</v>
          </cell>
          <cell r="O33">
            <v>6559.1780952552481</v>
          </cell>
          <cell r="P33">
            <v>66</v>
          </cell>
          <cell r="Q33">
            <v>78257</v>
          </cell>
          <cell r="R33">
            <v>0</v>
          </cell>
          <cell r="S33">
            <v>78323</v>
          </cell>
          <cell r="T33">
            <v>2892.5706757040834</v>
          </cell>
          <cell r="U33">
            <v>11835.621119605858</v>
          </cell>
          <cell r="V33">
            <v>0</v>
          </cell>
          <cell r="W33">
            <v>11835.621119605858</v>
          </cell>
          <cell r="X33">
            <v>93422.665383350832</v>
          </cell>
          <cell r="Y33">
            <v>165450.74004868558</v>
          </cell>
          <cell r="Z33">
            <v>25022.838508691129</v>
          </cell>
          <cell r="AA33">
            <v>190473.57855737669</v>
          </cell>
          <cell r="AB33">
            <v>37295.933216337871</v>
          </cell>
          <cell r="AC33">
            <v>861.69040068659888</v>
          </cell>
          <cell r="AD33">
            <v>6429.1780952552481</v>
          </cell>
          <cell r="AE33">
            <v>40122.503892041947</v>
          </cell>
        </row>
        <row r="34">
          <cell r="A34" t="str">
            <v>СВ</v>
          </cell>
          <cell r="F34">
            <v>51</v>
          </cell>
          <cell r="G34">
            <v>100</v>
          </cell>
          <cell r="H34">
            <v>1.1512404145265709</v>
          </cell>
          <cell r="I34">
            <v>1.0706819102691276</v>
          </cell>
          <cell r="K34">
            <v>0</v>
          </cell>
          <cell r="L34">
            <v>0</v>
          </cell>
          <cell r="M34">
            <v>30</v>
          </cell>
          <cell r="N34">
            <v>1314.8048525927654</v>
          </cell>
          <cell r="O34">
            <v>1513.6564835204422</v>
          </cell>
          <cell r="P34">
            <v>15</v>
          </cell>
          <cell r="Q34">
            <v>143276</v>
          </cell>
          <cell r="R34">
            <v>0</v>
          </cell>
          <cell r="S34">
            <v>143291</v>
          </cell>
          <cell r="T34">
            <v>657.40242629638271</v>
          </cell>
          <cell r="U34">
            <v>21669.121631708971</v>
          </cell>
          <cell r="V34">
            <v>0</v>
          </cell>
          <cell r="W34">
            <v>21669.121631708971</v>
          </cell>
          <cell r="X34">
            <v>165701.94987346919</v>
          </cell>
          <cell r="Y34">
            <v>78631.593984096689</v>
          </cell>
          <cell r="Z34">
            <v>11892.2748690398</v>
          </cell>
          <cell r="AA34">
            <v>90523.86885313649</v>
          </cell>
          <cell r="AB34">
            <v>33660.822316212609</v>
          </cell>
          <cell r="AC34">
            <v>198.85163092767675</v>
          </cell>
          <cell r="AD34">
            <v>1483.6564835204422</v>
          </cell>
          <cell r="AE34">
            <v>34303.224742508988</v>
          </cell>
        </row>
        <row r="35">
          <cell r="A35" t="str">
            <v>Спец</v>
          </cell>
          <cell r="F35">
            <v>99</v>
          </cell>
          <cell r="G35">
            <v>99</v>
          </cell>
          <cell r="H35">
            <v>1.1512404145265709</v>
          </cell>
          <cell r="I35">
            <v>1.0706819102691276</v>
          </cell>
          <cell r="K35">
            <v>0</v>
          </cell>
          <cell r="L35">
            <v>0</v>
          </cell>
          <cell r="M35">
            <v>8000</v>
          </cell>
          <cell r="N35">
            <v>8381.0781713032866</v>
          </cell>
          <cell r="O35">
            <v>9648.6359081107912</v>
          </cell>
          <cell r="P35">
            <v>7992</v>
          </cell>
          <cell r="Q35">
            <v>0</v>
          </cell>
          <cell r="R35">
            <v>0</v>
          </cell>
          <cell r="S35">
            <v>7992</v>
          </cell>
          <cell r="T35">
            <v>8372.6970931319829</v>
          </cell>
          <cell r="U35">
            <v>0</v>
          </cell>
          <cell r="V35">
            <v>0</v>
          </cell>
          <cell r="W35">
            <v>0</v>
          </cell>
          <cell r="X35">
            <v>9638.9872722026794</v>
          </cell>
          <cell r="Y35">
            <v>0</v>
          </cell>
          <cell r="Z35">
            <v>0</v>
          </cell>
          <cell r="AA35">
            <v>0</v>
          </cell>
          <cell r="AB35">
            <v>1266.2901790706962</v>
          </cell>
          <cell r="AC35">
            <v>1267.5577368075046</v>
          </cell>
          <cell r="AD35">
            <v>1648.6359081107912</v>
          </cell>
          <cell r="AE35">
            <v>1646.9872722026794</v>
          </cell>
        </row>
        <row r="36">
          <cell r="A36" t="str">
            <v>ТД</v>
          </cell>
          <cell r="F36">
            <v>99</v>
          </cell>
          <cell r="G36">
            <v>99</v>
          </cell>
          <cell r="H36">
            <v>1.1512404145265709</v>
          </cell>
          <cell r="I36">
            <v>1.0706819102691276</v>
          </cell>
          <cell r="K36">
            <v>0</v>
          </cell>
          <cell r="L36">
            <v>0</v>
          </cell>
          <cell r="M36">
            <v>2000</v>
          </cell>
          <cell r="N36">
            <v>2095.2695428258216</v>
          </cell>
          <cell r="O36">
            <v>2412.1589770276978</v>
          </cell>
          <cell r="P36">
            <v>1999</v>
          </cell>
          <cell r="Q36">
            <v>0</v>
          </cell>
          <cell r="R36">
            <v>0</v>
          </cell>
          <cell r="S36">
            <v>1999</v>
          </cell>
          <cell r="T36">
            <v>2094.2219080544087</v>
          </cell>
          <cell r="U36">
            <v>0</v>
          </cell>
          <cell r="V36">
            <v>0</v>
          </cell>
          <cell r="W36">
            <v>0</v>
          </cell>
          <cell r="X36">
            <v>2410.9528975391836</v>
          </cell>
          <cell r="Y36">
            <v>0</v>
          </cell>
          <cell r="Z36">
            <v>0</v>
          </cell>
          <cell r="AA36">
            <v>0</v>
          </cell>
          <cell r="AB36">
            <v>316.73098948477497</v>
          </cell>
          <cell r="AC36">
            <v>316.88943420187616</v>
          </cell>
          <cell r="AD36">
            <v>412.1589770276978</v>
          </cell>
          <cell r="AE36">
            <v>411.9528975391836</v>
          </cell>
        </row>
        <row r="37">
          <cell r="A37" t="str">
            <v>СОТ-Транс</v>
          </cell>
          <cell r="F37">
            <v>65</v>
          </cell>
          <cell r="G37">
            <v>65</v>
          </cell>
          <cell r="H37">
            <v>1.1512404145265709</v>
          </cell>
          <cell r="I37">
            <v>1.0706819102691276</v>
          </cell>
          <cell r="K37">
            <v>0</v>
          </cell>
          <cell r="L37">
            <v>0</v>
          </cell>
          <cell r="M37">
            <v>60036</v>
          </cell>
          <cell r="N37">
            <v>126200.57327140562</v>
          </cell>
          <cell r="O37">
            <v>145287.20028646389</v>
          </cell>
          <cell r="P37">
            <v>39000</v>
          </cell>
          <cell r="Q37">
            <v>0</v>
          </cell>
          <cell r="R37">
            <v>0</v>
          </cell>
          <cell r="S37">
            <v>39000</v>
          </cell>
          <cell r="T37">
            <v>88204.497559180425</v>
          </cell>
          <cell r="U37">
            <v>0</v>
          </cell>
          <cell r="V37">
            <v>0</v>
          </cell>
          <cell r="W37">
            <v>0</v>
          </cell>
          <cell r="X37">
            <v>101544.58233313878</v>
          </cell>
          <cell r="Y37">
            <v>0</v>
          </cell>
          <cell r="Z37">
            <v>0</v>
          </cell>
          <cell r="AA37">
            <v>0</v>
          </cell>
          <cell r="AB37">
            <v>13340.084773958357</v>
          </cell>
          <cell r="AC37">
            <v>19086.627015058271</v>
          </cell>
          <cell r="AD37">
            <v>85251.200286463893</v>
          </cell>
          <cell r="AE37">
            <v>62544.58233313878</v>
          </cell>
        </row>
        <row r="38">
          <cell r="A38" t="str">
            <v>Итого</v>
          </cell>
          <cell r="J38">
            <v>0</v>
          </cell>
          <cell r="K38">
            <v>0</v>
          </cell>
          <cell r="L38">
            <v>0</v>
          </cell>
          <cell r="M38">
            <v>72330</v>
          </cell>
          <cell r="N38">
            <v>167126.29576336546</v>
          </cell>
          <cell r="O38">
            <v>192402.54601290711</v>
          </cell>
          <cell r="P38">
            <v>50161</v>
          </cell>
          <cell r="Q38">
            <v>1262782</v>
          </cell>
          <cell r="R38">
            <v>0</v>
          </cell>
          <cell r="S38">
            <v>1312943</v>
          </cell>
          <cell r="T38">
            <v>114189.57477748618</v>
          </cell>
          <cell r="U38">
            <v>190983.67313669226</v>
          </cell>
          <cell r="V38">
            <v>0</v>
          </cell>
          <cell r="W38">
            <v>190983.67313669226</v>
          </cell>
          <cell r="X38">
            <v>1585225.3265381381</v>
          </cell>
          <cell r="Y38">
            <v>3550531.1253222018</v>
          </cell>
          <cell r="Z38">
            <v>536983.799183222</v>
          </cell>
          <cell r="AA38">
            <v>4087514.9245054238</v>
          </cell>
          <cell r="AB38">
            <v>745237.55094387406</v>
          </cell>
          <cell r="AC38">
            <v>25276.250249541677</v>
          </cell>
          <cell r="AD38">
            <v>120072.54601290711</v>
          </cell>
          <cell r="AE38">
            <v>809266.12572136032</v>
          </cell>
        </row>
        <row r="40">
          <cell r="A40" t="str">
            <v>Передача пакетов Минимущества в собственность АК ТНП</v>
          </cell>
        </row>
        <row r="41">
          <cell r="B41" t="str">
            <v>УК</v>
          </cell>
          <cell r="D41" t="str">
            <v>У ТНП до реорг</v>
          </cell>
          <cell r="F41" t="str">
            <v>Поступило от Минимущества в 2002 г.</v>
          </cell>
          <cell r="K41" t="str">
            <v>Перданная доля в оценке по ЧА на 31.12.01</v>
          </cell>
          <cell r="M41" t="str">
            <v>У ТНП после реорг</v>
          </cell>
          <cell r="O41" t="str">
            <v>СК 31.12.00</v>
          </cell>
          <cell r="Q41" t="str">
            <v>Прибыль '00</v>
          </cell>
          <cell r="S41" t="str">
            <v>СК 31.12.01</v>
          </cell>
          <cell r="U41" t="str">
            <v>Прибыль '01</v>
          </cell>
        </row>
        <row r="43">
          <cell r="A43" t="str">
            <v>Сибирь</v>
          </cell>
          <cell r="B43">
            <v>129838</v>
          </cell>
          <cell r="C43">
            <v>130</v>
          </cell>
          <cell r="D43">
            <v>66217</v>
          </cell>
          <cell r="E43">
            <v>66.216999999999999</v>
          </cell>
          <cell r="F43">
            <v>63621</v>
          </cell>
          <cell r="G43">
            <v>0.49000292672407153</v>
          </cell>
          <cell r="H43">
            <v>63.621000000000002</v>
          </cell>
          <cell r="I43">
            <v>78257.35455856465</v>
          </cell>
          <cell r="J43">
            <v>78193.733558564651</v>
          </cell>
          <cell r="L43">
            <v>245872.43753459043</v>
          </cell>
          <cell r="M43">
            <v>129838</v>
          </cell>
          <cell r="N43">
            <v>1</v>
          </cell>
          <cell r="P43">
            <v>384004.17364350508</v>
          </cell>
          <cell r="R43">
            <v>145</v>
          </cell>
          <cell r="T43">
            <v>501777.48769456864</v>
          </cell>
          <cell r="V43">
            <v>45504</v>
          </cell>
        </row>
        <row r="44">
          <cell r="A44" t="str">
            <v>СВ</v>
          </cell>
          <cell r="B44">
            <v>29736</v>
          </cell>
          <cell r="C44">
            <v>30</v>
          </cell>
          <cell r="D44">
            <v>15165</v>
          </cell>
          <cell r="E44">
            <v>15.164999999999999</v>
          </cell>
          <cell r="F44">
            <v>14571</v>
          </cell>
          <cell r="G44">
            <v>0.49001210653753025</v>
          </cell>
          <cell r="H44">
            <v>14.571</v>
          </cell>
          <cell r="I44">
            <v>143275.68297000369</v>
          </cell>
          <cell r="J44">
            <v>143261.11197000369</v>
          </cell>
          <cell r="L44">
            <v>221907.27695410038</v>
          </cell>
          <cell r="M44">
            <v>29736</v>
          </cell>
          <cell r="N44">
            <v>1</v>
          </cell>
          <cell r="P44">
            <v>401617.57853311655</v>
          </cell>
          <cell r="R44">
            <v>51518</v>
          </cell>
          <cell r="T44">
            <v>452860.80485259276</v>
          </cell>
          <cell r="V44">
            <v>-24341</v>
          </cell>
        </row>
        <row r="45">
          <cell r="A45" t="str">
            <v>Телеком</v>
          </cell>
          <cell r="B45">
            <v>61362</v>
          </cell>
          <cell r="C45">
            <v>61</v>
          </cell>
          <cell r="D45">
            <v>31295</v>
          </cell>
          <cell r="E45">
            <v>31.295000000000002</v>
          </cell>
          <cell r="F45">
            <v>30067</v>
          </cell>
          <cell r="G45">
            <v>0.48999380724226721</v>
          </cell>
          <cell r="H45">
            <v>30.067</v>
          </cell>
          <cell r="I45">
            <v>104808.95699807764</v>
          </cell>
          <cell r="J45">
            <v>104778.88999807765</v>
          </cell>
          <cell r="L45">
            <v>216129.85720371624</v>
          </cell>
          <cell r="M45">
            <v>61362</v>
          </cell>
          <cell r="N45">
            <v>1</v>
          </cell>
          <cell r="P45">
            <v>348596.20080412185</v>
          </cell>
          <cell r="R45">
            <v>-29227</v>
          </cell>
          <cell r="T45">
            <v>441086.91581249994</v>
          </cell>
          <cell r="V45">
            <v>26884</v>
          </cell>
        </row>
        <row r="46">
          <cell r="A46" t="str">
            <v>Юго-Запад</v>
          </cell>
          <cell r="B46">
            <v>877176</v>
          </cell>
          <cell r="C46">
            <v>877</v>
          </cell>
          <cell r="D46">
            <v>447360</v>
          </cell>
          <cell r="E46">
            <v>447.36</v>
          </cell>
          <cell r="F46">
            <v>429816</v>
          </cell>
          <cell r="G46">
            <v>0.48999972639470302</v>
          </cell>
          <cell r="H46">
            <v>429.81599999999997</v>
          </cell>
          <cell r="I46">
            <v>458952.90643368743</v>
          </cell>
          <cell r="J46">
            <v>458523.09043368744</v>
          </cell>
          <cell r="K46">
            <v>612012.82824087807</v>
          </cell>
          <cell r="L46">
            <v>1927502.703430641</v>
          </cell>
          <cell r="M46">
            <v>877176</v>
          </cell>
          <cell r="N46">
            <v>1</v>
          </cell>
          <cell r="P46">
            <v>3009424.4279543418</v>
          </cell>
          <cell r="R46">
            <v>-196009</v>
          </cell>
          <cell r="S46">
            <v>1248847</v>
          </cell>
          <cell r="T46">
            <v>3933681.1830747947</v>
          </cell>
          <cell r="V46">
            <v>357883</v>
          </cell>
        </row>
        <row r="47">
          <cell r="A47" t="str">
            <v>Институт</v>
          </cell>
          <cell r="B47">
            <v>6742</v>
          </cell>
          <cell r="C47">
            <v>3</v>
          </cell>
          <cell r="D47">
            <v>3438</v>
          </cell>
          <cell r="E47">
            <v>1.7190000000000001</v>
          </cell>
          <cell r="F47">
            <v>3304</v>
          </cell>
          <cell r="G47">
            <v>0.49006229605458324</v>
          </cell>
          <cell r="H47">
            <v>1.6519999999999999</v>
          </cell>
          <cell r="I47">
            <v>1838.7536315452219</v>
          </cell>
          <cell r="J47">
            <v>1837.1016315452218</v>
          </cell>
          <cell r="L47">
            <v>12259.143803514782</v>
          </cell>
          <cell r="M47">
            <v>6742</v>
          </cell>
          <cell r="N47">
            <v>1</v>
          </cell>
          <cell r="P47">
            <v>20137.657853311655</v>
          </cell>
          <cell r="R47">
            <v>777</v>
          </cell>
          <cell r="T47">
            <v>25015.480485259279</v>
          </cell>
          <cell r="V47">
            <v>1088</v>
          </cell>
        </row>
        <row r="48">
          <cell r="A48" t="str">
            <v>Рязань</v>
          </cell>
          <cell r="B48">
            <v>141792</v>
          </cell>
          <cell r="C48">
            <v>142</v>
          </cell>
          <cell r="D48">
            <v>72314</v>
          </cell>
          <cell r="E48">
            <v>72.313999999999993</v>
          </cell>
          <cell r="F48">
            <v>69478</v>
          </cell>
          <cell r="G48">
            <v>0.48999943579327465</v>
          </cell>
          <cell r="H48">
            <v>69.477999999999994</v>
          </cell>
          <cell r="I48">
            <v>161221.91841388505</v>
          </cell>
          <cell r="J48">
            <v>161152.44041388505</v>
          </cell>
          <cell r="L48">
            <v>988860.22210465057</v>
          </cell>
          <cell r="M48">
            <v>141792</v>
          </cell>
          <cell r="N48">
            <v>1</v>
          </cell>
          <cell r="P48">
            <v>1489408.8050567517</v>
          </cell>
          <cell r="R48">
            <v>-60877</v>
          </cell>
          <cell r="T48">
            <v>2018084.4096356058</v>
          </cell>
          <cell r="V48">
            <v>248746</v>
          </cell>
        </row>
        <row r="49">
          <cell r="A49" t="str">
            <v>Урал</v>
          </cell>
          <cell r="B49">
            <v>765191</v>
          </cell>
          <cell r="C49">
            <v>765</v>
          </cell>
          <cell r="D49">
            <v>390247</v>
          </cell>
          <cell r="E49">
            <v>390.24700000000001</v>
          </cell>
          <cell r="F49">
            <v>269348</v>
          </cell>
          <cell r="G49">
            <v>0.35200100367097886</v>
          </cell>
          <cell r="H49">
            <v>269.34800000000001</v>
          </cell>
          <cell r="I49">
            <v>131066.35885654342</v>
          </cell>
          <cell r="J49">
            <v>130797.01085654342</v>
          </cell>
          <cell r="K49">
            <v>259218.5862802396</v>
          </cell>
          <cell r="L49">
            <v>605966.49400692666</v>
          </cell>
          <cell r="M49">
            <v>659595</v>
          </cell>
          <cell r="N49">
            <v>0.86199999999999999</v>
          </cell>
          <cell r="P49">
            <v>1304122.3379533312</v>
          </cell>
          <cell r="R49">
            <v>-99400</v>
          </cell>
          <cell r="S49">
            <v>529018</v>
          </cell>
          <cell r="T49">
            <v>1721490.8130584012</v>
          </cell>
          <cell r="V49">
            <v>171933</v>
          </cell>
        </row>
        <row r="50">
          <cell r="A50" t="str">
            <v>Мос</v>
          </cell>
          <cell r="B50">
            <v>158443</v>
          </cell>
          <cell r="C50">
            <v>158</v>
          </cell>
          <cell r="D50">
            <v>80806</v>
          </cell>
          <cell r="E50">
            <v>80.805999999999997</v>
          </cell>
          <cell r="F50">
            <v>77637</v>
          </cell>
          <cell r="G50">
            <v>0.48999955820074098</v>
          </cell>
          <cell r="H50">
            <v>77.637</v>
          </cell>
          <cell r="I50">
            <v>111428.47007164045</v>
          </cell>
          <cell r="J50">
            <v>111350.83307164045</v>
          </cell>
          <cell r="L50">
            <v>537782.6681742199</v>
          </cell>
          <cell r="M50">
            <v>158443</v>
          </cell>
          <cell r="N50">
            <v>1</v>
          </cell>
          <cell r="P50">
            <v>911039.98027441383</v>
          </cell>
          <cell r="R50">
            <v>-93297</v>
          </cell>
          <cell r="T50">
            <v>1097516.6388903218</v>
          </cell>
          <cell r="V50">
            <v>15019</v>
          </cell>
        </row>
        <row r="51">
          <cell r="A51" t="str">
            <v>Петербург</v>
          </cell>
          <cell r="B51">
            <v>14700</v>
          </cell>
          <cell r="C51">
            <v>15</v>
          </cell>
          <cell r="D51">
            <v>7497</v>
          </cell>
          <cell r="E51">
            <v>7.4969999999999999</v>
          </cell>
          <cell r="F51">
            <v>7203</v>
          </cell>
          <cell r="G51">
            <v>0.49</v>
          </cell>
          <cell r="H51">
            <v>7.2030000000000003</v>
          </cell>
          <cell r="I51">
            <v>51999.952700098875</v>
          </cell>
          <cell r="J51">
            <v>51992.749700098873</v>
          </cell>
          <cell r="L51">
            <v>186015.95718888522</v>
          </cell>
          <cell r="M51">
            <v>14700</v>
          </cell>
          <cell r="N51">
            <v>1</v>
          </cell>
          <cell r="P51">
            <v>295148.28926655831</v>
          </cell>
          <cell r="R51">
            <v>-12838</v>
          </cell>
          <cell r="T51">
            <v>379624.40242629638</v>
          </cell>
          <cell r="V51">
            <v>28929</v>
          </cell>
        </row>
        <row r="52">
          <cell r="A52" t="str">
            <v>Подвод</v>
          </cell>
          <cell r="B52">
            <v>4262</v>
          </cell>
          <cell r="C52">
            <v>4</v>
          </cell>
          <cell r="D52">
            <v>2174</v>
          </cell>
          <cell r="E52">
            <v>2.1739999999999999</v>
          </cell>
          <cell r="F52">
            <v>2088</v>
          </cell>
          <cell r="G52">
            <v>0.48991083998122947</v>
          </cell>
          <cell r="H52">
            <v>2.0880000000000001</v>
          </cell>
          <cell r="I52">
            <v>1471.0029052361776</v>
          </cell>
          <cell r="J52">
            <v>1468.9149052361777</v>
          </cell>
          <cell r="L52">
            <v>2466.3617247681432</v>
          </cell>
          <cell r="M52">
            <v>4262</v>
          </cell>
          <cell r="N52">
            <v>1</v>
          </cell>
          <cell r="P52">
            <v>7096.5438044155408</v>
          </cell>
          <cell r="R52">
            <v>-129</v>
          </cell>
          <cell r="T52">
            <v>5034.3073136790354</v>
          </cell>
          <cell r="V52">
            <v>-3398</v>
          </cell>
        </row>
        <row r="53">
          <cell r="A53" t="str">
            <v>СК</v>
          </cell>
          <cell r="B53">
            <v>108686</v>
          </cell>
          <cell r="C53">
            <v>109</v>
          </cell>
          <cell r="D53">
            <v>55430</v>
          </cell>
          <cell r="E53">
            <v>55.43</v>
          </cell>
          <cell r="F53">
            <v>53256</v>
          </cell>
          <cell r="G53">
            <v>0.48999871188561545</v>
          </cell>
          <cell r="H53">
            <v>53.256</v>
          </cell>
          <cell r="I53">
            <v>18461.086460714028</v>
          </cell>
          <cell r="J53">
            <v>18407.830460714027</v>
          </cell>
          <cell r="L53">
            <v>128755.94797641516</v>
          </cell>
          <cell r="M53">
            <v>108686</v>
          </cell>
          <cell r="N53">
            <v>1</v>
          </cell>
          <cell r="P53">
            <v>231169.09651884064</v>
          </cell>
          <cell r="R53">
            <v>-35176</v>
          </cell>
          <cell r="T53">
            <v>262767.93153381138</v>
          </cell>
          <cell r="V53">
            <v>-11907</v>
          </cell>
        </row>
        <row r="54">
          <cell r="A54" t="str">
            <v>Итого</v>
          </cell>
          <cell r="B54">
            <v>2297928</v>
          </cell>
          <cell r="C54">
            <v>2294</v>
          </cell>
          <cell r="D54">
            <v>1171943</v>
          </cell>
          <cell r="E54">
            <v>1170.2240000000002</v>
          </cell>
          <cell r="F54">
            <v>1020389</v>
          </cell>
          <cell r="H54">
            <v>1018.737</v>
          </cell>
          <cell r="I54">
            <v>1262782.4439999966</v>
          </cell>
          <cell r="J54">
            <v>1261763.7069999964</v>
          </cell>
          <cell r="L54">
            <v>5073519.070102429</v>
          </cell>
          <cell r="M54">
            <v>2192332</v>
          </cell>
          <cell r="N54">
            <v>0</v>
          </cell>
          <cell r="O54">
            <v>0</v>
          </cell>
          <cell r="P54">
            <v>8401765.0916627087</v>
          </cell>
          <cell r="Q54">
            <v>0</v>
          </cell>
          <cell r="R54">
            <v>-474513</v>
          </cell>
          <cell r="S54">
            <v>1777865</v>
          </cell>
          <cell r="T54">
            <v>10838940.374777831</v>
          </cell>
          <cell r="U54">
            <v>0</v>
          </cell>
          <cell r="V54">
            <v>856340</v>
          </cell>
        </row>
        <row r="56">
          <cell r="A56" t="str">
            <v>Дополнительный расчет для проводок по консолидации УК</v>
          </cell>
        </row>
        <row r="58">
          <cell r="A58" t="str">
            <v>Название дочернего предприятия</v>
          </cell>
          <cell r="B58" t="str">
            <v>Нераспределенная прибыль ДП (МСФО), тыс. руб., 31.12.01 (200)</v>
          </cell>
          <cell r="C58" t="str">
            <v>Сумма дооценки поступивих пакетов, тыс. руб. (27)</v>
          </cell>
          <cell r="D58" t="str">
            <v>Сумма инвестиций, зачитываемая из нераспределенной прибыли дочек, тыс. руб. (98)</v>
          </cell>
        </row>
        <row r="59">
          <cell r="A59" t="str">
            <v>Сибирь</v>
          </cell>
          <cell r="B59">
            <v>491663</v>
          </cell>
          <cell r="C59">
            <v>165450.74004868558</v>
          </cell>
          <cell r="D59">
            <v>240916.30896193717</v>
          </cell>
        </row>
        <row r="60">
          <cell r="A60" t="str">
            <v>СВ</v>
          </cell>
          <cell r="B60">
            <v>451546</v>
          </cell>
          <cell r="C60">
            <v>78631.593984096689</v>
          </cell>
          <cell r="D60">
            <v>221263.00665859564</v>
          </cell>
        </row>
        <row r="61">
          <cell r="A61" t="str">
            <v>Телеком</v>
          </cell>
          <cell r="B61">
            <v>440773</v>
          </cell>
          <cell r="C61">
            <v>111320.90020563859</v>
          </cell>
          <cell r="D61">
            <v>215976.04039959583</v>
          </cell>
        </row>
        <row r="62">
          <cell r="A62" t="str">
            <v>Юго-Запад</v>
          </cell>
          <cell r="B62">
            <v>3589473</v>
          </cell>
          <cell r="C62">
            <v>1302099.3399393051</v>
          </cell>
          <cell r="D62">
            <v>1758840.7879011738</v>
          </cell>
        </row>
        <row r="63">
          <cell r="A63" t="str">
            <v>Институт</v>
          </cell>
          <cell r="B63">
            <v>24884</v>
          </cell>
          <cell r="C63">
            <v>10420.390171969559</v>
          </cell>
          <cell r="D63">
            <v>12194.71017502225</v>
          </cell>
        </row>
        <row r="64">
          <cell r="A64" t="str">
            <v>Рязань</v>
          </cell>
          <cell r="B64">
            <v>1932639</v>
          </cell>
          <cell r="C64">
            <v>788819.56838835077</v>
          </cell>
          <cell r="D64">
            <v>946992.01959207852</v>
          </cell>
        </row>
        <row r="65">
          <cell r="A65" t="str">
            <v>Урал</v>
          </cell>
          <cell r="B65">
            <v>1860530</v>
          </cell>
          <cell r="C65">
            <v>525227.83065124508</v>
          </cell>
          <cell r="D65">
            <v>654908.42735996633</v>
          </cell>
        </row>
        <row r="66">
          <cell r="A66" t="str">
            <v>Мос</v>
          </cell>
          <cell r="B66">
            <v>1090592</v>
          </cell>
          <cell r="C66">
            <v>426354.19810257945</v>
          </cell>
          <cell r="D66">
            <v>534389.59817726247</v>
          </cell>
        </row>
        <row r="67">
          <cell r="A67" t="str">
            <v>Петербург</v>
          </cell>
          <cell r="B67">
            <v>369633</v>
          </cell>
          <cell r="C67">
            <v>129442.34448878634</v>
          </cell>
          <cell r="D67">
            <v>181120.16999999998</v>
          </cell>
        </row>
        <row r="68">
          <cell r="A68" t="str">
            <v>Подвод</v>
          </cell>
          <cell r="B68">
            <v>4859</v>
          </cell>
          <cell r="C68">
            <v>995.35881953196554</v>
          </cell>
          <cell r="D68">
            <v>2380.4767714687941</v>
          </cell>
        </row>
        <row r="69">
          <cell r="A69" t="str">
            <v>СК</v>
          </cell>
          <cell r="B69">
            <v>61133</v>
          </cell>
          <cell r="C69">
            <v>11768.86052201291</v>
          </cell>
          <cell r="D69">
            <v>29955.091253703329</v>
          </cell>
        </row>
        <row r="70">
          <cell r="A70" t="str">
            <v>Итого</v>
          </cell>
          <cell r="B70">
            <v>10317725</v>
          </cell>
          <cell r="C70">
            <v>3550531.1253222018</v>
          </cell>
          <cell r="D70">
            <v>4798936.6372508053</v>
          </cell>
        </row>
        <row r="71">
          <cell r="A71" t="str">
            <v>Счема консолидации пакетов акций, поступивших от Минимущества в 2002 г. (условные цифры)</v>
          </cell>
        </row>
        <row r="72">
          <cell r="A72" t="str">
            <v>Счема консолидации пакетов акций, поступивших от Минимущества в 2002 г. (условные цифры)</v>
          </cell>
          <cell r="B72" t="str">
            <v>AK01</v>
          </cell>
          <cell r="C72" t="str">
            <v>Sub01</v>
          </cell>
          <cell r="D72" t="str">
            <v>Adj</v>
          </cell>
          <cell r="E72" t="str">
            <v>Adj</v>
          </cell>
          <cell r="F72" t="str">
            <v>Cons01</v>
          </cell>
          <cell r="G72" t="str">
            <v>AKMov02</v>
          </cell>
          <cell r="H72" t="str">
            <v>SubMov02</v>
          </cell>
          <cell r="I72" t="str">
            <v>AK02</v>
          </cell>
          <cell r="J72" t="str">
            <v>Sub02</v>
          </cell>
          <cell r="K72" t="str">
            <v>Adj</v>
          </cell>
          <cell r="L72" t="str">
            <v>Adj</v>
          </cell>
          <cell r="M72" t="str">
            <v>Adj</v>
          </cell>
          <cell r="N72" t="str">
            <v>Cons02</v>
          </cell>
        </row>
        <row r="73">
          <cell r="A73" t="str">
            <v>Assets</v>
          </cell>
          <cell r="B73" t="str">
            <v>AK01</v>
          </cell>
          <cell r="C73" t="str">
            <v>Sub01</v>
          </cell>
          <cell r="D73" t="str">
            <v>Adj</v>
          </cell>
          <cell r="E73" t="str">
            <v>Adj</v>
          </cell>
          <cell r="F73" t="str">
            <v>Cons01</v>
          </cell>
          <cell r="G73" t="str">
            <v>AKMov02</v>
          </cell>
          <cell r="H73" t="str">
            <v>SubMov02</v>
          </cell>
          <cell r="I73" t="str">
            <v>AK02</v>
          </cell>
          <cell r="J73" t="str">
            <v>Sub02</v>
          </cell>
          <cell r="K73" t="str">
            <v>Adj</v>
          </cell>
          <cell r="L73" t="str">
            <v>Adj</v>
          </cell>
          <cell r="M73" t="str">
            <v>Adj</v>
          </cell>
          <cell r="N73" t="str">
            <v>Cons02</v>
          </cell>
        </row>
        <row r="74">
          <cell r="A74" t="str">
            <v>Assets</v>
          </cell>
          <cell r="B74">
            <v>649</v>
          </cell>
          <cell r="C74">
            <v>300</v>
          </cell>
          <cell r="D74">
            <v>-51</v>
          </cell>
          <cell r="F74">
            <v>949</v>
          </cell>
          <cell r="G74">
            <v>120</v>
          </cell>
          <cell r="I74">
            <v>649</v>
          </cell>
          <cell r="J74">
            <v>300</v>
          </cell>
          <cell r="K74">
            <v>27</v>
          </cell>
          <cell r="L74">
            <v>-100</v>
          </cell>
          <cell r="M74">
            <v>-98</v>
          </cell>
          <cell r="N74">
            <v>949</v>
          </cell>
        </row>
        <row r="75">
          <cell r="A75" t="str">
            <v>Invest</v>
          </cell>
          <cell r="B75">
            <v>51</v>
          </cell>
          <cell r="D75">
            <v>-51</v>
          </cell>
          <cell r="F75">
            <v>0</v>
          </cell>
          <cell r="G75">
            <v>120</v>
          </cell>
          <cell r="I75">
            <v>171</v>
          </cell>
          <cell r="J75">
            <v>0</v>
          </cell>
          <cell r="K75">
            <v>27</v>
          </cell>
          <cell r="L75">
            <v>-100</v>
          </cell>
          <cell r="M75">
            <v>-98</v>
          </cell>
          <cell r="N75">
            <v>0</v>
          </cell>
        </row>
        <row r="76">
          <cell r="A76" t="str">
            <v>SC</v>
          </cell>
          <cell r="B76">
            <v>-200</v>
          </cell>
          <cell r="C76">
            <v>-100</v>
          </cell>
          <cell r="D76">
            <v>51</v>
          </cell>
          <cell r="E76">
            <v>49</v>
          </cell>
          <cell r="F76">
            <v>-200</v>
          </cell>
          <cell r="G76">
            <v>-120</v>
          </cell>
          <cell r="I76">
            <v>-320</v>
          </cell>
          <cell r="J76">
            <v>-100</v>
          </cell>
          <cell r="K76">
            <v>-27</v>
          </cell>
          <cell r="L76">
            <v>100</v>
          </cell>
          <cell r="N76">
            <v>-347</v>
          </cell>
        </row>
        <row r="77">
          <cell r="A77" t="str">
            <v>SC</v>
          </cell>
          <cell r="B77">
            <v>-200</v>
          </cell>
          <cell r="C77">
            <v>-100</v>
          </cell>
          <cell r="D77">
            <v>51</v>
          </cell>
          <cell r="E77">
            <v>49</v>
          </cell>
          <cell r="F77">
            <v>-200</v>
          </cell>
          <cell r="G77">
            <v>-120</v>
          </cell>
          <cell r="I77">
            <v>-320</v>
          </cell>
          <cell r="J77">
            <v>-100</v>
          </cell>
          <cell r="K77">
            <v>-27</v>
          </cell>
          <cell r="L77">
            <v>100</v>
          </cell>
          <cell r="M77">
            <v>98</v>
          </cell>
          <cell r="N77">
            <v>-347</v>
          </cell>
        </row>
        <row r="78">
          <cell r="A78" t="str">
            <v>RE</v>
          </cell>
          <cell r="B78">
            <v>-500</v>
          </cell>
          <cell r="C78">
            <v>-200</v>
          </cell>
          <cell r="E78">
            <v>-49</v>
          </cell>
          <cell r="F78">
            <v>-749</v>
          </cell>
          <cell r="I78">
            <v>-500</v>
          </cell>
          <cell r="J78">
            <v>-200</v>
          </cell>
          <cell r="M78">
            <v>98</v>
          </cell>
          <cell r="N78">
            <v>-602</v>
          </cell>
        </row>
        <row r="79">
          <cell r="A79" t="str">
            <v>MI</v>
          </cell>
          <cell r="B79" t="str">
            <v>147=</v>
          </cell>
          <cell r="C79" t="str">
            <v>49+200*0,49</v>
          </cell>
        </row>
        <row r="80">
          <cell r="B80" t="str">
            <v>147=</v>
          </cell>
          <cell r="C80" t="str">
            <v>49+200*0,49</v>
          </cell>
        </row>
        <row r="81">
          <cell r="B81" t="str">
            <v>27=</v>
          </cell>
          <cell r="C81" t="str">
            <v>49+200*0,49-120</v>
          </cell>
        </row>
        <row r="82">
          <cell r="B82" t="str">
            <v>98=</v>
          </cell>
          <cell r="C82" t="str">
            <v>200*0,49</v>
          </cell>
        </row>
        <row r="83">
          <cell r="A83" t="str">
            <v>Схема консолидации для Урала (с долей меньшинства) (условные цифры)</v>
          </cell>
        </row>
        <row r="84">
          <cell r="A84" t="str">
            <v>Схема консолидации для Урала (с долей меньшинства) (условные цифры)</v>
          </cell>
          <cell r="B84" t="str">
            <v>AK01</v>
          </cell>
          <cell r="C84" t="str">
            <v>Sub01</v>
          </cell>
          <cell r="D84" t="str">
            <v>Adj</v>
          </cell>
          <cell r="E84" t="str">
            <v>Adj</v>
          </cell>
          <cell r="F84" t="str">
            <v>Cons01</v>
          </cell>
          <cell r="G84" t="str">
            <v>AKMov02</v>
          </cell>
          <cell r="H84" t="str">
            <v>SubMov02</v>
          </cell>
          <cell r="I84" t="str">
            <v>AK02</v>
          </cell>
          <cell r="J84" t="str">
            <v>Sub02</v>
          </cell>
          <cell r="K84" t="str">
            <v>Adj</v>
          </cell>
          <cell r="L84" t="str">
            <v>Adj</v>
          </cell>
          <cell r="M84" t="str">
            <v>Adj</v>
          </cell>
          <cell r="N84" t="str">
            <v>Adj</v>
          </cell>
          <cell r="O84" t="str">
            <v>Adj</v>
          </cell>
          <cell r="P84" t="str">
            <v>Cons02</v>
          </cell>
        </row>
        <row r="85">
          <cell r="A85" t="str">
            <v>Assets</v>
          </cell>
          <cell r="B85" t="str">
            <v>AK01</v>
          </cell>
          <cell r="C85" t="str">
            <v>Sub01</v>
          </cell>
          <cell r="D85" t="str">
            <v>Adj</v>
          </cell>
          <cell r="E85" t="str">
            <v>Adj</v>
          </cell>
          <cell r="F85" t="str">
            <v>Cons01</v>
          </cell>
          <cell r="G85" t="str">
            <v>AKMov02</v>
          </cell>
          <cell r="H85" t="str">
            <v>SubMov02</v>
          </cell>
          <cell r="I85" t="str">
            <v>AK02</v>
          </cell>
          <cell r="J85" t="str">
            <v>Sub02</v>
          </cell>
          <cell r="K85" t="str">
            <v>Adj</v>
          </cell>
          <cell r="L85" t="str">
            <v>Adj</v>
          </cell>
          <cell r="M85" t="str">
            <v>Adj</v>
          </cell>
          <cell r="N85" t="str">
            <v>Adj</v>
          </cell>
          <cell r="O85" t="str">
            <v>Adj</v>
          </cell>
          <cell r="P85" t="str">
            <v>Cons02</v>
          </cell>
        </row>
        <row r="86">
          <cell r="A86" t="str">
            <v>Assets</v>
          </cell>
          <cell r="B86">
            <v>649</v>
          </cell>
          <cell r="C86">
            <v>300</v>
          </cell>
          <cell r="D86">
            <v>-51</v>
          </cell>
          <cell r="F86">
            <v>949</v>
          </cell>
          <cell r="G86">
            <v>80</v>
          </cell>
          <cell r="I86">
            <v>649</v>
          </cell>
          <cell r="J86">
            <v>300</v>
          </cell>
          <cell r="K86">
            <v>25.599999999999994</v>
          </cell>
          <cell r="L86">
            <v>-86.2</v>
          </cell>
          <cell r="O86">
            <v>-70.399999999999991</v>
          </cell>
          <cell r="P86">
            <v>949</v>
          </cell>
        </row>
        <row r="87">
          <cell r="A87" t="str">
            <v>Invest</v>
          </cell>
          <cell r="B87">
            <v>51</v>
          </cell>
          <cell r="D87">
            <v>-51</v>
          </cell>
          <cell r="F87">
            <v>0</v>
          </cell>
          <cell r="G87">
            <v>80</v>
          </cell>
          <cell r="I87">
            <v>131</v>
          </cell>
          <cell r="J87">
            <v>0</v>
          </cell>
          <cell r="K87">
            <v>25.599999999999994</v>
          </cell>
          <cell r="L87">
            <v>-86.2</v>
          </cell>
          <cell r="O87">
            <v>-70.399999999999991</v>
          </cell>
          <cell r="P87">
            <v>0</v>
          </cell>
        </row>
        <row r="88">
          <cell r="A88" t="str">
            <v>SC</v>
          </cell>
          <cell r="B88">
            <v>-200</v>
          </cell>
          <cell r="C88">
            <v>-100</v>
          </cell>
          <cell r="D88">
            <v>51</v>
          </cell>
          <cell r="E88">
            <v>49</v>
          </cell>
          <cell r="F88">
            <v>-200</v>
          </cell>
          <cell r="G88">
            <v>-80</v>
          </cell>
          <cell r="I88">
            <v>-280</v>
          </cell>
          <cell r="J88">
            <v>-100</v>
          </cell>
          <cell r="K88">
            <v>-25.599999999999994</v>
          </cell>
          <cell r="L88">
            <v>86.2</v>
          </cell>
          <cell r="M88">
            <v>13.799999999999997</v>
          </cell>
          <cell r="N88">
            <v>27.6</v>
          </cell>
          <cell r="P88">
            <v>-278</v>
          </cell>
        </row>
        <row r="89">
          <cell r="A89" t="str">
            <v>SC</v>
          </cell>
          <cell r="B89">
            <v>-200</v>
          </cell>
          <cell r="C89">
            <v>-100</v>
          </cell>
          <cell r="D89">
            <v>51</v>
          </cell>
          <cell r="E89">
            <v>49</v>
          </cell>
          <cell r="F89">
            <v>-200</v>
          </cell>
          <cell r="G89">
            <v>-80</v>
          </cell>
          <cell r="I89">
            <v>-280</v>
          </cell>
          <cell r="J89">
            <v>-100</v>
          </cell>
          <cell r="K89">
            <v>-25.599999999999994</v>
          </cell>
          <cell r="L89">
            <v>86.2</v>
          </cell>
          <cell r="M89">
            <v>13.799999999999997</v>
          </cell>
          <cell r="N89">
            <v>27.6</v>
          </cell>
          <cell r="O89">
            <v>70.399999999999991</v>
          </cell>
          <cell r="P89">
            <v>-278</v>
          </cell>
        </row>
        <row r="90">
          <cell r="A90" t="str">
            <v>RE</v>
          </cell>
          <cell r="B90">
            <v>-500</v>
          </cell>
          <cell r="C90">
            <v>-200</v>
          </cell>
          <cell r="E90">
            <v>-35.200000000000003</v>
          </cell>
          <cell r="F90">
            <v>-735.2</v>
          </cell>
          <cell r="I90">
            <v>-500</v>
          </cell>
          <cell r="J90">
            <v>-200</v>
          </cell>
          <cell r="M90">
            <v>-13.799999999999997</v>
          </cell>
          <cell r="N90">
            <v>-27.6</v>
          </cell>
          <cell r="O90">
            <v>70.399999999999991</v>
          </cell>
          <cell r="P90">
            <v>-629.6</v>
          </cell>
        </row>
        <row r="91">
          <cell r="A91" t="str">
            <v>MI</v>
          </cell>
          <cell r="E91">
            <v>-13.799999999999997</v>
          </cell>
          <cell r="F91">
            <v>-13.799999999999997</v>
          </cell>
          <cell r="M91">
            <v>-13.799999999999997</v>
          </cell>
          <cell r="N91">
            <v>-27.6</v>
          </cell>
          <cell r="P91">
            <v>-41.4</v>
          </cell>
        </row>
        <row r="93">
          <cell r="A93" t="str">
            <v>Расчет суммы инфлирования УК АК ТНП в 2002 г.</v>
          </cell>
        </row>
        <row r="94">
          <cell r="A94" t="str">
            <v>Расчет суммы инфлирования УК АК ТНП в 2002 г.</v>
          </cell>
          <cell r="B94">
            <v>15527</v>
          </cell>
        </row>
        <row r="95">
          <cell r="A95" t="str">
            <v>SC on 31.12.01</v>
          </cell>
          <cell r="B95">
            <v>15527</v>
          </cell>
        </row>
        <row r="96">
          <cell r="A96" t="str">
            <v>Add (вкл дооценку)</v>
          </cell>
          <cell r="B96">
            <v>4813313.5693221986</v>
          </cell>
        </row>
        <row r="97">
          <cell r="A97" t="str">
            <v>Infl OB</v>
          </cell>
          <cell r="B97">
            <v>2348.309916354066</v>
          </cell>
          <cell r="C97" t="str">
            <v>('Год. инд.02'!F153-1)</v>
          </cell>
        </row>
        <row r="98">
          <cell r="A98" t="str">
            <v>Infl Add</v>
          </cell>
          <cell r="B98">
            <v>727967.53947065782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БезДооценки"/>
      <sheetName val="Проводки_02"/>
      <sheetName val="МБП"/>
      <sheetName val="Rules"/>
      <sheetName val="Examples"/>
      <sheetName val="Лист3"/>
      <sheetName val="Inputs"/>
      <sheetName val="Свод по консолидации УК 2002"/>
      <sheetName val="Поправки"/>
      <sheetName val="Tier1"/>
    </sheetNames>
    <sheetDataSet>
      <sheetData sheetId="0" refreshError="1"/>
      <sheetData sheetId="1" refreshError="1"/>
      <sheetData sheetId="2" refreshError="1">
        <row r="1">
          <cell r="A1" t="str">
            <v>Подготовил: Александр Лепёхин</v>
          </cell>
        </row>
        <row r="2">
          <cell r="A2" t="str">
            <v>Проект: АК ТНП (2002 г.)</v>
          </cell>
        </row>
        <row r="4">
          <cell r="A4" t="str">
            <v>Сверка данных об инвестициях</v>
          </cell>
        </row>
        <row r="5">
          <cell r="B5" t="str">
            <v>Данные у АК ТНП</v>
          </cell>
          <cell r="I5" t="str">
            <v>Данные у дочек</v>
          </cell>
        </row>
        <row r="7">
          <cell r="A7" t="str">
            <v>Урал</v>
          </cell>
          <cell r="B7">
            <v>35061</v>
          </cell>
          <cell r="D7">
            <v>51</v>
          </cell>
          <cell r="E7">
            <v>86.2</v>
          </cell>
          <cell r="F7">
            <v>390</v>
          </cell>
          <cell r="G7">
            <v>131066</v>
          </cell>
          <cell r="H7">
            <v>131456</v>
          </cell>
          <cell r="J7">
            <v>35054</v>
          </cell>
          <cell r="K7">
            <v>1E-3</v>
          </cell>
          <cell r="L7">
            <v>0.86199999999999999</v>
          </cell>
          <cell r="M7">
            <v>390</v>
          </cell>
          <cell r="N7">
            <v>269.59500000000003</v>
          </cell>
          <cell r="O7">
            <v>659.59500000000003</v>
          </cell>
          <cell r="P7">
            <v>-130796.405</v>
          </cell>
        </row>
        <row r="8">
          <cell r="A8" t="str">
            <v>Мос</v>
          </cell>
          <cell r="B8">
            <v>34453</v>
          </cell>
          <cell r="D8">
            <v>51</v>
          </cell>
          <cell r="E8">
            <v>100</v>
          </cell>
          <cell r="F8">
            <v>81</v>
          </cell>
          <cell r="G8">
            <v>111428</v>
          </cell>
          <cell r="H8">
            <v>111509</v>
          </cell>
          <cell r="J8">
            <v>34337</v>
          </cell>
          <cell r="K8">
            <v>1E-3</v>
          </cell>
          <cell r="L8">
            <v>1</v>
          </cell>
          <cell r="M8">
            <v>81</v>
          </cell>
          <cell r="N8">
            <v>77</v>
          </cell>
          <cell r="O8">
            <v>158</v>
          </cell>
          <cell r="P8">
            <v>-111351</v>
          </cell>
        </row>
        <row r="9">
          <cell r="A9" t="str">
            <v>Петербург</v>
          </cell>
          <cell r="B9">
            <v>34379</v>
          </cell>
          <cell r="D9">
            <v>51</v>
          </cell>
          <cell r="E9">
            <v>100</v>
          </cell>
          <cell r="F9">
            <v>8</v>
          </cell>
          <cell r="G9">
            <v>52000</v>
          </cell>
          <cell r="H9">
            <v>52008</v>
          </cell>
          <cell r="J9" t="str">
            <v>21.10.1993</v>
          </cell>
          <cell r="K9">
            <v>1E-3</v>
          </cell>
          <cell r="L9">
            <v>1</v>
          </cell>
          <cell r="M9">
            <v>8</v>
          </cell>
          <cell r="N9">
            <v>7</v>
          </cell>
          <cell r="O9">
            <v>15</v>
          </cell>
          <cell r="P9">
            <v>-51993</v>
          </cell>
        </row>
        <row r="10">
          <cell r="A10" t="str">
            <v>Телеком</v>
          </cell>
          <cell r="B10">
            <v>35054</v>
          </cell>
          <cell r="D10">
            <v>51</v>
          </cell>
          <cell r="E10">
            <v>100</v>
          </cell>
          <cell r="F10">
            <v>31</v>
          </cell>
          <cell r="G10">
            <v>104809</v>
          </cell>
          <cell r="H10">
            <v>104840</v>
          </cell>
          <cell r="J10">
            <v>34995</v>
          </cell>
          <cell r="K10" t="str">
            <v>н/д</v>
          </cell>
          <cell r="L10">
            <v>1</v>
          </cell>
          <cell r="M10">
            <v>31</v>
          </cell>
          <cell r="N10">
            <v>30</v>
          </cell>
          <cell r="O10">
            <v>61</v>
          </cell>
          <cell r="P10">
            <v>-104779</v>
          </cell>
        </row>
        <row r="11">
          <cell r="A11" t="str">
            <v>Юго-Запад</v>
          </cell>
          <cell r="B11">
            <v>35054</v>
          </cell>
          <cell r="D11">
            <v>51</v>
          </cell>
          <cell r="E11">
            <v>100</v>
          </cell>
          <cell r="F11">
            <v>447</v>
          </cell>
          <cell r="G11">
            <v>458953</v>
          </cell>
          <cell r="H11">
            <v>459400</v>
          </cell>
          <cell r="J11">
            <v>35017</v>
          </cell>
          <cell r="K11">
            <v>1E-3</v>
          </cell>
          <cell r="L11">
            <v>1</v>
          </cell>
          <cell r="M11">
            <v>447</v>
          </cell>
          <cell r="N11">
            <v>430</v>
          </cell>
          <cell r="O11">
            <v>877</v>
          </cell>
          <cell r="P11">
            <v>-458523</v>
          </cell>
        </row>
        <row r="12">
          <cell r="A12" t="str">
            <v>Рязань</v>
          </cell>
          <cell r="B12">
            <v>34326</v>
          </cell>
          <cell r="D12">
            <v>51</v>
          </cell>
          <cell r="E12">
            <v>100</v>
          </cell>
          <cell r="F12">
            <v>73</v>
          </cell>
          <cell r="G12">
            <v>161222</v>
          </cell>
          <cell r="H12">
            <v>161295</v>
          </cell>
          <cell r="J12">
            <v>34326</v>
          </cell>
          <cell r="K12">
            <v>1E-3</v>
          </cell>
          <cell r="L12">
            <v>1</v>
          </cell>
          <cell r="M12">
            <v>72</v>
          </cell>
          <cell r="N12">
            <v>70</v>
          </cell>
          <cell r="O12">
            <v>142</v>
          </cell>
          <cell r="P12">
            <v>-161153</v>
          </cell>
        </row>
        <row r="13">
          <cell r="A13" t="str">
            <v>СК</v>
          </cell>
          <cell r="B13">
            <v>35088</v>
          </cell>
          <cell r="D13">
            <v>51</v>
          </cell>
          <cell r="E13">
            <v>100</v>
          </cell>
          <cell r="F13">
            <v>55</v>
          </cell>
          <cell r="G13">
            <v>18461</v>
          </cell>
          <cell r="H13">
            <v>18516</v>
          </cell>
          <cell r="J13" t="str">
            <v>24.01.1996г</v>
          </cell>
          <cell r="K13">
            <v>1</v>
          </cell>
          <cell r="L13">
            <v>1</v>
          </cell>
          <cell r="M13">
            <v>55</v>
          </cell>
          <cell r="N13">
            <v>54</v>
          </cell>
          <cell r="O13">
            <v>109</v>
          </cell>
          <cell r="P13">
            <v>-18407</v>
          </cell>
        </row>
        <row r="14">
          <cell r="A14" t="str">
            <v>Подвод</v>
          </cell>
          <cell r="B14">
            <v>34331</v>
          </cell>
          <cell r="D14">
            <v>51</v>
          </cell>
          <cell r="E14">
            <v>100</v>
          </cell>
          <cell r="F14">
            <v>2</v>
          </cell>
          <cell r="G14">
            <v>1471</v>
          </cell>
          <cell r="H14">
            <v>1473</v>
          </cell>
          <cell r="J14" t="str">
            <v>4 кв. 1993 г.</v>
          </cell>
          <cell r="K14">
            <v>1E-3</v>
          </cell>
          <cell r="L14">
            <v>1</v>
          </cell>
          <cell r="M14">
            <v>2</v>
          </cell>
          <cell r="N14">
            <v>2.2620000000000005</v>
          </cell>
          <cell r="O14">
            <v>4.2620000000000005</v>
          </cell>
          <cell r="P14">
            <v>-1468.7380000000001</v>
          </cell>
        </row>
        <row r="15">
          <cell r="A15" t="str">
            <v>Институт</v>
          </cell>
          <cell r="B15">
            <v>34331</v>
          </cell>
          <cell r="D15">
            <v>51</v>
          </cell>
          <cell r="E15">
            <v>100</v>
          </cell>
          <cell r="F15">
            <v>2</v>
          </cell>
          <cell r="G15">
            <v>1839</v>
          </cell>
          <cell r="H15">
            <v>1841</v>
          </cell>
          <cell r="J15">
            <v>34263</v>
          </cell>
          <cell r="K15" t="str">
            <v>н/д</v>
          </cell>
          <cell r="L15">
            <v>1</v>
          </cell>
          <cell r="M15">
            <v>2</v>
          </cell>
          <cell r="N15">
            <v>1</v>
          </cell>
          <cell r="O15">
            <v>3</v>
          </cell>
          <cell r="P15">
            <v>-1838</v>
          </cell>
        </row>
        <row r="16">
          <cell r="A16" t="str">
            <v>Сибирь</v>
          </cell>
          <cell r="B16">
            <v>34326</v>
          </cell>
          <cell r="D16">
            <v>51</v>
          </cell>
          <cell r="E16">
            <v>100</v>
          </cell>
          <cell r="F16">
            <v>66</v>
          </cell>
          <cell r="G16">
            <v>78257</v>
          </cell>
          <cell r="H16">
            <v>78323</v>
          </cell>
          <cell r="J16">
            <v>34263</v>
          </cell>
          <cell r="K16">
            <v>1E-3</v>
          </cell>
          <cell r="L16">
            <v>1</v>
          </cell>
          <cell r="M16">
            <v>66</v>
          </cell>
          <cell r="N16">
            <v>63.837999999999994</v>
          </cell>
          <cell r="O16">
            <v>129.83799999999999</v>
          </cell>
          <cell r="P16">
            <v>-78193.161999999997</v>
          </cell>
        </row>
        <row r="17">
          <cell r="A17" t="str">
            <v>СВ</v>
          </cell>
          <cell r="B17">
            <v>34327</v>
          </cell>
          <cell r="D17">
            <v>51</v>
          </cell>
          <cell r="E17">
            <v>100</v>
          </cell>
          <cell r="F17">
            <v>15</v>
          </cell>
          <cell r="G17">
            <v>143276</v>
          </cell>
          <cell r="H17">
            <v>143291</v>
          </cell>
          <cell r="J17">
            <v>34261</v>
          </cell>
          <cell r="K17">
            <v>1E-3</v>
          </cell>
          <cell r="L17">
            <v>1</v>
          </cell>
          <cell r="M17">
            <v>15</v>
          </cell>
          <cell r="N17">
            <v>14.736000000000001</v>
          </cell>
          <cell r="O17">
            <v>29.736000000000001</v>
          </cell>
          <cell r="P17">
            <v>-143261.264</v>
          </cell>
        </row>
        <row r="18">
          <cell r="A18" t="str">
            <v>Спец</v>
          </cell>
          <cell r="D18">
            <v>99</v>
          </cell>
          <cell r="E18">
            <v>99</v>
          </cell>
          <cell r="F18">
            <v>7992</v>
          </cell>
          <cell r="G18">
            <v>0</v>
          </cell>
          <cell r="H18">
            <v>7992</v>
          </cell>
          <cell r="J18">
            <v>37085</v>
          </cell>
          <cell r="K18" t="str">
            <v>н/д</v>
          </cell>
          <cell r="M18">
            <v>7992</v>
          </cell>
          <cell r="N18">
            <v>0</v>
          </cell>
          <cell r="O18">
            <v>7992</v>
          </cell>
          <cell r="P18">
            <v>0</v>
          </cell>
        </row>
        <row r="19">
          <cell r="A19" t="str">
            <v>ТД</v>
          </cell>
          <cell r="D19">
            <v>99</v>
          </cell>
          <cell r="E19">
            <v>99</v>
          </cell>
          <cell r="F19">
            <v>1999</v>
          </cell>
          <cell r="G19">
            <v>0</v>
          </cell>
          <cell r="H19">
            <v>1999</v>
          </cell>
          <cell r="J19" t="str">
            <v>30.07.2001г.</v>
          </cell>
          <cell r="K19">
            <v>1</v>
          </cell>
          <cell r="L19">
            <v>0.99950000000000006</v>
          </cell>
          <cell r="M19">
            <v>1999</v>
          </cell>
          <cell r="N19">
            <v>0</v>
          </cell>
          <cell r="O19">
            <v>1999</v>
          </cell>
          <cell r="P19">
            <v>0</v>
          </cell>
        </row>
        <row r="20">
          <cell r="A20" t="str">
            <v>СОТ-Транс</v>
          </cell>
          <cell r="D20">
            <v>65</v>
          </cell>
          <cell r="E20">
            <v>65</v>
          </cell>
          <cell r="F20">
            <v>39000</v>
          </cell>
          <cell r="G20">
            <v>0</v>
          </cell>
          <cell r="H20">
            <v>39000</v>
          </cell>
          <cell r="J20">
            <v>1999</v>
          </cell>
          <cell r="K20">
            <v>1</v>
          </cell>
          <cell r="L20">
            <v>0.64959999999999996</v>
          </cell>
          <cell r="M20">
            <v>39000</v>
          </cell>
          <cell r="N20">
            <v>0</v>
          </cell>
          <cell r="O20">
            <v>39000</v>
          </cell>
          <cell r="P20">
            <v>0</v>
          </cell>
        </row>
        <row r="22">
          <cell r="A22" t="str">
            <v>Расчет инфлированных сумм инвестиций АК ТНП в дочки и УК дочек</v>
          </cell>
        </row>
        <row r="24">
          <cell r="A24" t="str">
            <v>Урал</v>
          </cell>
          <cell r="F24">
            <v>51</v>
          </cell>
          <cell r="G24">
            <v>86.2</v>
          </cell>
          <cell r="H24">
            <v>1.1512404145265709</v>
          </cell>
          <cell r="I24">
            <v>1.0706819102691276</v>
          </cell>
          <cell r="K24">
            <v>0</v>
          </cell>
          <cell r="L24">
            <v>0</v>
          </cell>
          <cell r="M24">
            <v>765</v>
          </cell>
          <cell r="N24">
            <v>3936.8130584011137</v>
          </cell>
          <cell r="O24">
            <v>4532.2182972673154</v>
          </cell>
          <cell r="P24">
            <v>390</v>
          </cell>
          <cell r="Q24">
            <v>131066</v>
          </cell>
          <cell r="R24">
            <v>0</v>
          </cell>
          <cell r="S24">
            <v>131456</v>
          </cell>
          <cell r="T24">
            <v>2007.0027356554699</v>
          </cell>
          <cell r="U24">
            <v>9263.9952513334811</v>
          </cell>
          <cell r="V24">
            <v>0</v>
          </cell>
          <cell r="W24">
            <v>9263.9952513334811</v>
          </cell>
          <cell r="X24">
            <v>142640.53791268545</v>
          </cell>
          <cell r="Y24">
            <v>9567.5351770299767</v>
          </cell>
          <cell r="Z24">
            <v>237565.73220205933</v>
          </cell>
          <cell r="AA24">
            <v>595.40523886620167</v>
          </cell>
          <cell r="AB24">
            <v>3767.2182972673154</v>
          </cell>
          <cell r="AC24">
            <v>11184.537912685453</v>
          </cell>
          <cell r="AD24">
            <v>3767.2182972673154</v>
          </cell>
          <cell r="AE24">
            <v>93567.11213056001</v>
          </cell>
        </row>
        <row r="25">
          <cell r="A25" t="str">
            <v>Мос</v>
          </cell>
          <cell r="F25">
            <v>51</v>
          </cell>
          <cell r="G25">
            <v>100</v>
          </cell>
          <cell r="H25">
            <v>1.1512404145265709</v>
          </cell>
          <cell r="I25">
            <v>1.0706819102691276</v>
          </cell>
          <cell r="K25">
            <v>0</v>
          </cell>
          <cell r="L25">
            <v>0</v>
          </cell>
          <cell r="M25">
            <v>158</v>
          </cell>
          <cell r="N25">
            <v>6924.6388903218967</v>
          </cell>
          <cell r="O25">
            <v>7971.9241465409941</v>
          </cell>
          <cell r="P25">
            <v>81</v>
          </cell>
          <cell r="Q25">
            <v>111428</v>
          </cell>
          <cell r="R25">
            <v>0</v>
          </cell>
          <cell r="S25">
            <v>111509</v>
          </cell>
          <cell r="T25">
            <v>3549.973102000466</v>
          </cell>
          <cell r="U25">
            <v>7875.9438974683526</v>
          </cell>
          <cell r="V25">
            <v>0</v>
          </cell>
          <cell r="W25">
            <v>7875.9438974683526</v>
          </cell>
          <cell r="X25">
            <v>123390.81640297355</v>
          </cell>
          <cell r="Y25">
            <v>8412.8433009730797</v>
          </cell>
          <cell r="Z25">
            <v>64481.985656177836</v>
          </cell>
          <cell r="AA25">
            <v>1047.2852562190974</v>
          </cell>
          <cell r="AB25">
            <v>7813.9241465409941</v>
          </cell>
          <cell r="AC25">
            <v>11881.816402973549</v>
          </cell>
          <cell r="AD25">
            <v>7813.9241465409941</v>
          </cell>
          <cell r="AE25">
            <v>85340.275071549782</v>
          </cell>
        </row>
        <row r="26">
          <cell r="A26" t="str">
            <v>Петербург</v>
          </cell>
          <cell r="F26">
            <v>51</v>
          </cell>
          <cell r="G26">
            <v>100</v>
          </cell>
          <cell r="H26">
            <v>1.1512404145265709</v>
          </cell>
          <cell r="I26">
            <v>1.0706819102691276</v>
          </cell>
          <cell r="K26">
            <v>0</v>
          </cell>
          <cell r="L26">
            <v>0</v>
          </cell>
          <cell r="M26">
            <v>15</v>
          </cell>
          <cell r="N26">
            <v>657.40242629638271</v>
          </cell>
          <cell r="O26">
            <v>756.82824176022109</v>
          </cell>
          <cell r="P26">
            <v>8</v>
          </cell>
          <cell r="Q26">
            <v>52000</v>
          </cell>
          <cell r="R26">
            <v>0</v>
          </cell>
          <cell r="S26">
            <v>52008</v>
          </cell>
          <cell r="T26">
            <v>350.61462735807072</v>
          </cell>
          <cell r="U26">
            <v>3675.4593339946364</v>
          </cell>
          <cell r="V26">
            <v>0</v>
          </cell>
          <cell r="W26">
            <v>3675.4593339946364</v>
          </cell>
          <cell r="X26">
            <v>56079.10106293342</v>
          </cell>
          <cell r="Y26">
            <v>3728.4864355753502</v>
          </cell>
          <cell r="Z26">
            <v>20268.636072078829</v>
          </cell>
          <cell r="AA26">
            <v>99.425815463838376</v>
          </cell>
          <cell r="AB26">
            <v>741.82824176022109</v>
          </cell>
          <cell r="AC26">
            <v>4071.1010629334196</v>
          </cell>
          <cell r="AD26">
            <v>741.82824176022109</v>
          </cell>
          <cell r="AE26">
            <v>28528.779356399304</v>
          </cell>
        </row>
        <row r="27">
          <cell r="A27" t="str">
            <v>Телеком</v>
          </cell>
          <cell r="F27">
            <v>51</v>
          </cell>
          <cell r="G27">
            <v>100</v>
          </cell>
          <cell r="H27">
            <v>1.1512404145265709</v>
          </cell>
          <cell r="I27">
            <v>1.0706819102691276</v>
          </cell>
          <cell r="K27">
            <v>0</v>
          </cell>
          <cell r="L27">
            <v>0</v>
          </cell>
          <cell r="M27">
            <v>61</v>
          </cell>
          <cell r="N27">
            <v>313.91581249995812</v>
          </cell>
          <cell r="O27">
            <v>361.39257010889708</v>
          </cell>
          <cell r="P27">
            <v>31</v>
          </cell>
          <cell r="Q27">
            <v>104809</v>
          </cell>
          <cell r="R27">
            <v>0</v>
          </cell>
          <cell r="S27">
            <v>104840</v>
          </cell>
          <cell r="T27">
            <v>159.53098668030657</v>
          </cell>
          <cell r="U27">
            <v>7408.1003333969975</v>
          </cell>
          <cell r="V27">
            <v>0</v>
          </cell>
          <cell r="W27">
            <v>7408.1003333969975</v>
          </cell>
          <cell r="X27">
            <v>112400.75885263267</v>
          </cell>
          <cell r="Y27">
            <v>7432.2278659523599</v>
          </cell>
          <cell r="Z27">
            <v>16836.21909257181</v>
          </cell>
          <cell r="AA27">
            <v>47.476757608938954</v>
          </cell>
          <cell r="AB27">
            <v>300.39257010889708</v>
          </cell>
          <cell r="AC27">
            <v>7560.7588526326726</v>
          </cell>
          <cell r="AD27">
            <v>300.39257010889708</v>
          </cell>
          <cell r="AE27">
            <v>32840.234217922844</v>
          </cell>
        </row>
        <row r="28">
          <cell r="A28" t="str">
            <v>Юго-Запад</v>
          </cell>
          <cell r="F28">
            <v>51</v>
          </cell>
          <cell r="G28">
            <v>100</v>
          </cell>
          <cell r="H28">
            <v>1.1512404145265709</v>
          </cell>
          <cell r="I28">
            <v>1.0706819102691276</v>
          </cell>
          <cell r="K28">
            <v>0</v>
          </cell>
          <cell r="L28">
            <v>0</v>
          </cell>
          <cell r="M28">
            <v>877</v>
          </cell>
          <cell r="N28">
            <v>4513.1830747944796</v>
          </cell>
          <cell r="O28">
            <v>5195.7587538607004</v>
          </cell>
          <cell r="P28">
            <v>447</v>
          </cell>
          <cell r="Q28">
            <v>458953</v>
          </cell>
          <cell r="R28">
            <v>0</v>
          </cell>
          <cell r="S28">
            <v>459400</v>
          </cell>
          <cell r="T28">
            <v>2300.3339047128075</v>
          </cell>
          <cell r="U28">
            <v>32439.674763746931</v>
          </cell>
          <cell r="V28">
            <v>0</v>
          </cell>
          <cell r="W28">
            <v>32439.674763746931</v>
          </cell>
          <cell r="X28">
            <v>494040.91212175798</v>
          </cell>
          <cell r="Y28">
            <v>32787.578217045222</v>
          </cell>
          <cell r="Z28">
            <v>222104.08005073076</v>
          </cell>
          <cell r="AA28">
            <v>682.5756790662208</v>
          </cell>
          <cell r="AB28">
            <v>4318.7587538607004</v>
          </cell>
          <cell r="AC28">
            <v>34640.912121757981</v>
          </cell>
          <cell r="AD28">
            <v>4318.7587538607004</v>
          </cell>
          <cell r="AE28">
            <v>293717.55937695527</v>
          </cell>
        </row>
        <row r="29">
          <cell r="A29" t="str">
            <v>Рязань</v>
          </cell>
          <cell r="F29">
            <v>51</v>
          </cell>
          <cell r="G29">
            <v>100</v>
          </cell>
          <cell r="H29">
            <v>1.1512404145265709</v>
          </cell>
          <cell r="I29">
            <v>1.0706819102691276</v>
          </cell>
          <cell r="K29">
            <v>0</v>
          </cell>
          <cell r="L29">
            <v>0</v>
          </cell>
          <cell r="M29">
            <v>142</v>
          </cell>
          <cell r="N29">
            <v>6223.4096356057553</v>
          </cell>
          <cell r="O29">
            <v>7164.640688663425</v>
          </cell>
          <cell r="P29">
            <v>73</v>
          </cell>
          <cell r="Q29">
            <v>161222</v>
          </cell>
          <cell r="R29">
            <v>0</v>
          </cell>
          <cell r="S29">
            <v>161295</v>
          </cell>
          <cell r="T29">
            <v>3155.5316462226365</v>
          </cell>
          <cell r="U29">
            <v>11395.478937409294</v>
          </cell>
          <cell r="V29">
            <v>0</v>
          </cell>
          <cell r="W29">
            <v>11395.478937409294</v>
          </cell>
          <cell r="X29">
            <v>176250.25449785835</v>
          </cell>
          <cell r="Y29">
            <v>11872.722851635719</v>
          </cell>
          <cell r="Z29">
            <v>125172.36012825934</v>
          </cell>
          <cell r="AA29">
            <v>941.23105305766967</v>
          </cell>
          <cell r="AB29">
            <v>7022.640688663425</v>
          </cell>
          <cell r="AC29">
            <v>14955.254497858346</v>
          </cell>
          <cell r="AD29">
            <v>7022.640688663425</v>
          </cell>
          <cell r="AE29">
            <v>153115.41779951114</v>
          </cell>
        </row>
        <row r="30">
          <cell r="A30" t="str">
            <v>СК</v>
          </cell>
          <cell r="F30">
            <v>51</v>
          </cell>
          <cell r="G30">
            <v>100</v>
          </cell>
          <cell r="H30">
            <v>1.1512404145265709</v>
          </cell>
          <cell r="I30">
            <v>1.0706819102691276</v>
          </cell>
          <cell r="K30">
            <v>0</v>
          </cell>
          <cell r="L30">
            <v>0</v>
          </cell>
          <cell r="M30">
            <v>109</v>
          </cell>
          <cell r="N30">
            <v>560.93153381140053</v>
          </cell>
          <cell r="O30">
            <v>645.76705150606199</v>
          </cell>
          <cell r="P30">
            <v>55</v>
          </cell>
          <cell r="Q30">
            <v>18461</v>
          </cell>
          <cell r="R30">
            <v>0</v>
          </cell>
          <cell r="S30">
            <v>18516</v>
          </cell>
          <cell r="T30">
            <v>283.0388473360278</v>
          </cell>
          <cell r="U30">
            <v>1304.8587454783651</v>
          </cell>
          <cell r="V30">
            <v>0</v>
          </cell>
          <cell r="W30">
            <v>1304.8587454783651</v>
          </cell>
          <cell r="X30">
            <v>20091.704505412617</v>
          </cell>
          <cell r="Y30">
            <v>1347.6656580765887</v>
          </cell>
          <cell r="Z30">
            <v>16681.04057578537</v>
          </cell>
          <cell r="AA30">
            <v>84.835517694661462</v>
          </cell>
          <cell r="AB30">
            <v>536.76705150606199</v>
          </cell>
          <cell r="AC30">
            <v>1575.7045054126174</v>
          </cell>
          <cell r="AD30">
            <v>536.76705150606199</v>
          </cell>
          <cell r="AE30">
            <v>19743.93562829465</v>
          </cell>
        </row>
        <row r="31">
          <cell r="A31" t="str">
            <v>Подвод</v>
          </cell>
          <cell r="F31">
            <v>51</v>
          </cell>
          <cell r="G31">
            <v>100</v>
          </cell>
          <cell r="H31">
            <v>1.1512404145265709</v>
          </cell>
          <cell r="I31">
            <v>1.0706819102691276</v>
          </cell>
          <cell r="K31">
            <v>0</v>
          </cell>
          <cell r="L31">
            <v>0</v>
          </cell>
          <cell r="M31">
            <v>4</v>
          </cell>
          <cell r="N31">
            <v>175.30731367903536</v>
          </cell>
          <cell r="O31">
            <v>201.82086446939226</v>
          </cell>
          <cell r="P31">
            <v>2</v>
          </cell>
          <cell r="Q31">
            <v>1471</v>
          </cell>
          <cell r="R31">
            <v>0</v>
          </cell>
          <cell r="S31">
            <v>1473</v>
          </cell>
          <cell r="T31">
            <v>87.65365683951768</v>
          </cell>
          <cell r="U31">
            <v>103.97309000588673</v>
          </cell>
          <cell r="V31">
            <v>0</v>
          </cell>
          <cell r="W31">
            <v>103.97309000588673</v>
          </cell>
          <cell r="X31">
            <v>1675.8835222405828</v>
          </cell>
          <cell r="Y31">
            <v>117.22986540106518</v>
          </cell>
          <cell r="Z31">
            <v>150.53848046869274</v>
          </cell>
          <cell r="AA31">
            <v>26.513550790356902</v>
          </cell>
          <cell r="AB31">
            <v>197.82086446939226</v>
          </cell>
          <cell r="AC31">
            <v>202.88352224058281</v>
          </cell>
          <cell r="AD31">
            <v>197.82086446939226</v>
          </cell>
          <cell r="AE31">
            <v>471.92356247197472</v>
          </cell>
        </row>
        <row r="32">
          <cell r="A32" t="str">
            <v>Институт</v>
          </cell>
          <cell r="F32">
            <v>51</v>
          </cell>
          <cell r="G32">
            <v>100</v>
          </cell>
          <cell r="H32">
            <v>1.1512404145265709</v>
          </cell>
          <cell r="I32">
            <v>1.0706819102691276</v>
          </cell>
          <cell r="K32">
            <v>0</v>
          </cell>
          <cell r="L32">
            <v>0</v>
          </cell>
          <cell r="M32">
            <v>3</v>
          </cell>
          <cell r="N32">
            <v>131.48048525927652</v>
          </cell>
          <cell r="O32">
            <v>151.36564835204419</v>
          </cell>
          <cell r="P32">
            <v>2</v>
          </cell>
          <cell r="Q32">
            <v>1839</v>
          </cell>
          <cell r="R32">
            <v>0</v>
          </cell>
          <cell r="S32">
            <v>1841</v>
          </cell>
          <cell r="T32">
            <v>74.505608313590031</v>
          </cell>
          <cell r="U32">
            <v>129.9840329849257</v>
          </cell>
          <cell r="V32">
            <v>0</v>
          </cell>
          <cell r="W32">
            <v>129.9840329849257</v>
          </cell>
          <cell r="X32">
            <v>2054.7579003844176</v>
          </cell>
          <cell r="Y32">
            <v>141.25229207082739</v>
          </cell>
          <cell r="Z32">
            <v>1575.9841291372813</v>
          </cell>
          <cell r="AA32">
            <v>19.885163092767669</v>
          </cell>
          <cell r="AB32">
            <v>148.36564835204419</v>
          </cell>
          <cell r="AC32">
            <v>213.75790038441755</v>
          </cell>
          <cell r="AD32">
            <v>148.36564835204419</v>
          </cell>
          <cell r="AE32">
            <v>1937.889118851137</v>
          </cell>
        </row>
        <row r="33">
          <cell r="A33" t="str">
            <v>Сибирь</v>
          </cell>
          <cell r="F33">
            <v>51</v>
          </cell>
          <cell r="G33">
            <v>100</v>
          </cell>
          <cell r="H33">
            <v>1.1512404145265709</v>
          </cell>
          <cell r="I33">
            <v>1.0706819102691276</v>
          </cell>
          <cell r="K33">
            <v>0</v>
          </cell>
          <cell r="L33">
            <v>0</v>
          </cell>
          <cell r="M33">
            <v>130</v>
          </cell>
          <cell r="N33">
            <v>5697.4876945686492</v>
          </cell>
          <cell r="O33">
            <v>6559.1780952552481</v>
          </cell>
          <cell r="P33">
            <v>66</v>
          </cell>
          <cell r="Q33">
            <v>78257</v>
          </cell>
          <cell r="R33">
            <v>0</v>
          </cell>
          <cell r="S33">
            <v>78323</v>
          </cell>
          <cell r="T33">
            <v>2892.5706757040834</v>
          </cell>
          <cell r="U33">
            <v>5531.3542519311204</v>
          </cell>
          <cell r="V33">
            <v>0</v>
          </cell>
          <cell r="W33">
            <v>5531.3542519311204</v>
          </cell>
          <cell r="X33">
            <v>87118.39851567609</v>
          </cell>
          <cell r="Y33">
            <v>5968.8278399720093</v>
          </cell>
          <cell r="Z33">
            <v>25350.174630199712</v>
          </cell>
          <cell r="AA33">
            <v>861.69040068659888</v>
          </cell>
          <cell r="AB33">
            <v>6429.1780952552481</v>
          </cell>
          <cell r="AC33">
            <v>8795.39851567609</v>
          </cell>
          <cell r="AD33">
            <v>6429.1780952552481</v>
          </cell>
          <cell r="AE33">
            <v>40449.840013550536</v>
          </cell>
        </row>
        <row r="34">
          <cell r="A34" t="str">
            <v>СВ</v>
          </cell>
          <cell r="F34">
            <v>51</v>
          </cell>
          <cell r="G34">
            <v>100</v>
          </cell>
          <cell r="H34">
            <v>1.1512404145265709</v>
          </cell>
          <cell r="I34">
            <v>1.0706819102691276</v>
          </cell>
          <cell r="K34">
            <v>0</v>
          </cell>
          <cell r="L34">
            <v>0</v>
          </cell>
          <cell r="M34">
            <v>30</v>
          </cell>
          <cell r="N34">
            <v>1314.8048525927654</v>
          </cell>
          <cell r="O34">
            <v>1513.6564835204422</v>
          </cell>
          <cell r="P34">
            <v>15</v>
          </cell>
          <cell r="Q34">
            <v>143276</v>
          </cell>
          <cell r="R34">
            <v>0</v>
          </cell>
          <cell r="S34">
            <v>143291</v>
          </cell>
          <cell r="T34">
            <v>657.40242629638271</v>
          </cell>
          <cell r="U34">
            <v>10127.021375719529</v>
          </cell>
          <cell r="V34">
            <v>0</v>
          </cell>
          <cell r="W34">
            <v>10127.021375719529</v>
          </cell>
          <cell r="X34">
            <v>154159.84961747975</v>
          </cell>
          <cell r="Y34">
            <v>10226.447191183368</v>
          </cell>
          <cell r="Z34">
            <v>11892.2748690398</v>
          </cell>
          <cell r="AA34">
            <v>198.85163092767675</v>
          </cell>
          <cell r="AB34">
            <v>1483.6564835204422</v>
          </cell>
          <cell r="AC34">
            <v>10868.849617479747</v>
          </cell>
          <cell r="AD34">
            <v>1483.6564835204422</v>
          </cell>
          <cell r="AE34">
            <v>34303.224742508988</v>
          </cell>
        </row>
        <row r="35">
          <cell r="A35" t="str">
            <v>Спец</v>
          </cell>
          <cell r="F35">
            <v>99</v>
          </cell>
          <cell r="G35">
            <v>99</v>
          </cell>
          <cell r="H35">
            <v>1.1512404145265709</v>
          </cell>
          <cell r="I35">
            <v>1.0706819102691276</v>
          </cell>
          <cell r="K35">
            <v>0</v>
          </cell>
          <cell r="L35">
            <v>0</v>
          </cell>
          <cell r="M35">
            <v>8000</v>
          </cell>
          <cell r="N35">
            <v>8381.0781713032866</v>
          </cell>
          <cell r="O35">
            <v>9648.6359081107912</v>
          </cell>
          <cell r="P35">
            <v>7992</v>
          </cell>
          <cell r="Q35">
            <v>0</v>
          </cell>
          <cell r="R35">
            <v>0</v>
          </cell>
          <cell r="S35">
            <v>7992</v>
          </cell>
          <cell r="T35">
            <v>8372.6970931319829</v>
          </cell>
          <cell r="U35">
            <v>0</v>
          </cell>
          <cell r="V35">
            <v>0</v>
          </cell>
          <cell r="W35">
            <v>0</v>
          </cell>
          <cell r="X35">
            <v>9638.9872722026794</v>
          </cell>
          <cell r="Y35">
            <v>1266.2901790706962</v>
          </cell>
          <cell r="Z35">
            <v>0</v>
          </cell>
          <cell r="AA35">
            <v>1267.5577368075046</v>
          </cell>
          <cell r="AB35">
            <v>1648.6359081107912</v>
          </cell>
          <cell r="AC35">
            <v>1646.9872722026794</v>
          </cell>
          <cell r="AD35">
            <v>1648.6359081107912</v>
          </cell>
          <cell r="AE35">
            <v>1646.9872722026794</v>
          </cell>
        </row>
        <row r="36">
          <cell r="A36" t="str">
            <v>ТД</v>
          </cell>
          <cell r="F36">
            <v>99</v>
          </cell>
          <cell r="G36">
            <v>99</v>
          </cell>
          <cell r="H36">
            <v>1.1512404145265709</v>
          </cell>
          <cell r="I36">
            <v>1.0706819102691276</v>
          </cell>
          <cell r="K36">
            <v>0</v>
          </cell>
          <cell r="L36">
            <v>0</v>
          </cell>
          <cell r="M36">
            <v>2000</v>
          </cell>
          <cell r="N36">
            <v>2095.2695428258216</v>
          </cell>
          <cell r="O36">
            <v>2412.1589770276978</v>
          </cell>
          <cell r="P36">
            <v>1999</v>
          </cell>
          <cell r="Q36">
            <v>0</v>
          </cell>
          <cell r="R36">
            <v>0</v>
          </cell>
          <cell r="S36">
            <v>1999</v>
          </cell>
          <cell r="T36">
            <v>2094.2219080544087</v>
          </cell>
          <cell r="U36">
            <v>0</v>
          </cell>
          <cell r="V36">
            <v>0</v>
          </cell>
          <cell r="W36">
            <v>0</v>
          </cell>
          <cell r="X36">
            <v>2410.9528975391836</v>
          </cell>
          <cell r="Y36">
            <v>316.73098948477497</v>
          </cell>
          <cell r="Z36">
            <v>0</v>
          </cell>
          <cell r="AA36">
            <v>316.88943420187616</v>
          </cell>
          <cell r="AB36">
            <v>412.1589770276978</v>
          </cell>
          <cell r="AC36">
            <v>411.9528975391836</v>
          </cell>
          <cell r="AD36">
            <v>412.1589770276978</v>
          </cell>
          <cell r="AE36">
            <v>411.9528975391836</v>
          </cell>
        </row>
        <row r="37">
          <cell r="A37" t="str">
            <v>СОТ-Транс</v>
          </cell>
          <cell r="F37">
            <v>65</v>
          </cell>
          <cell r="G37">
            <v>65</v>
          </cell>
          <cell r="H37">
            <v>1.1512404145265709</v>
          </cell>
          <cell r="I37">
            <v>1.0706819102691276</v>
          </cell>
          <cell r="K37">
            <v>0</v>
          </cell>
          <cell r="L37">
            <v>0</v>
          </cell>
          <cell r="M37">
            <v>60036</v>
          </cell>
          <cell r="N37">
            <v>126200.57327140562</v>
          </cell>
          <cell r="O37">
            <v>145287.20028646389</v>
          </cell>
          <cell r="P37">
            <v>39000</v>
          </cell>
          <cell r="Q37">
            <v>0</v>
          </cell>
          <cell r="R37">
            <v>0</v>
          </cell>
          <cell r="S37">
            <v>39000</v>
          </cell>
          <cell r="T37">
            <v>88204.497559180425</v>
          </cell>
          <cell r="U37">
            <v>0</v>
          </cell>
          <cell r="V37">
            <v>0</v>
          </cell>
          <cell r="W37">
            <v>0</v>
          </cell>
          <cell r="X37">
            <v>101544.58233313878</v>
          </cell>
          <cell r="Y37">
            <v>13340.084773958357</v>
          </cell>
          <cell r="Z37">
            <v>0</v>
          </cell>
          <cell r="AA37">
            <v>19086.627015058271</v>
          </cell>
          <cell r="AB37">
            <v>85251.200286463893</v>
          </cell>
          <cell r="AC37">
            <v>62544.58233313878</v>
          </cell>
          <cell r="AD37">
            <v>85251.200286463893</v>
          </cell>
          <cell r="AE37">
            <v>62544.58233313878</v>
          </cell>
        </row>
        <row r="38">
          <cell r="A38" t="str">
            <v>Итого</v>
          </cell>
          <cell r="J38">
            <v>0</v>
          </cell>
          <cell r="K38">
            <v>0</v>
          </cell>
          <cell r="L38">
            <v>0</v>
          </cell>
          <cell r="M38">
            <v>72330</v>
          </cell>
          <cell r="N38">
            <v>167126.29576336546</v>
          </cell>
          <cell r="O38">
            <v>192402.54601290711</v>
          </cell>
          <cell r="P38">
            <v>50161</v>
          </cell>
          <cell r="Q38">
            <v>1262782</v>
          </cell>
          <cell r="R38">
            <v>0</v>
          </cell>
          <cell r="S38">
            <v>1312943</v>
          </cell>
          <cell r="T38">
            <v>114189.57477748618</v>
          </cell>
          <cell r="U38">
            <v>89255.844013469527</v>
          </cell>
          <cell r="V38">
            <v>0</v>
          </cell>
          <cell r="W38">
            <v>89255.844013469527</v>
          </cell>
          <cell r="X38">
            <v>1483497.4974149156</v>
          </cell>
          <cell r="Y38">
            <v>106525.92263742939</v>
          </cell>
          <cell r="Z38">
            <v>237565.73220205933</v>
          </cell>
          <cell r="AA38">
            <v>25276.250249541677</v>
          </cell>
          <cell r="AB38">
            <v>120072.54601290711</v>
          </cell>
          <cell r="AC38">
            <v>170554.49741491553</v>
          </cell>
          <cell r="AD38">
            <v>120072.54601290711</v>
          </cell>
          <cell r="AE38">
            <v>848619.71352145623</v>
          </cell>
        </row>
        <row r="40">
          <cell r="A40" t="str">
            <v>Передача пакетов Минимущества в собственность АК ТНП</v>
          </cell>
        </row>
        <row r="41">
          <cell r="B41" t="str">
            <v>УК</v>
          </cell>
          <cell r="D41" t="str">
            <v>У ТНП до реорг</v>
          </cell>
          <cell r="F41" t="str">
            <v>Поступило от Минимущества в 2002 г.</v>
          </cell>
          <cell r="K41" t="str">
            <v>Перданная доля в оценке по ЧА на 31.12.01</v>
          </cell>
          <cell r="M41" t="str">
            <v>У ТНП после реорг</v>
          </cell>
          <cell r="O41" t="str">
            <v>СК 31.12.00</v>
          </cell>
          <cell r="Q41" t="str">
            <v>Прибыль '00</v>
          </cell>
          <cell r="S41" t="str">
            <v>СК 31.12.01</v>
          </cell>
          <cell r="U41" t="str">
            <v>Прибыль '01</v>
          </cell>
        </row>
        <row r="43">
          <cell r="A43" t="str">
            <v>Сибирь</v>
          </cell>
          <cell r="B43">
            <v>129838</v>
          </cell>
          <cell r="C43">
            <v>130</v>
          </cell>
          <cell r="D43">
            <v>66217</v>
          </cell>
          <cell r="E43">
            <v>66.216999999999999</v>
          </cell>
          <cell r="F43">
            <v>63621</v>
          </cell>
          <cell r="G43">
            <v>0.49000292672407153</v>
          </cell>
          <cell r="H43">
            <v>63.621000000000002</v>
          </cell>
          <cell r="I43">
            <v>78257.35455856465</v>
          </cell>
          <cell r="J43">
            <v>78193.733558564651</v>
          </cell>
          <cell r="L43">
            <v>245872.43753459043</v>
          </cell>
          <cell r="M43">
            <v>129838</v>
          </cell>
          <cell r="N43">
            <v>1</v>
          </cell>
          <cell r="P43">
            <v>384004.17364350508</v>
          </cell>
          <cell r="R43">
            <v>145</v>
          </cell>
          <cell r="T43">
            <v>501777.48769456864</v>
          </cell>
          <cell r="V43">
            <v>45504</v>
          </cell>
        </row>
        <row r="44">
          <cell r="A44" t="str">
            <v>СВ</v>
          </cell>
          <cell r="B44">
            <v>29736</v>
          </cell>
          <cell r="C44">
            <v>30</v>
          </cell>
          <cell r="D44">
            <v>15165</v>
          </cell>
          <cell r="E44">
            <v>15.164999999999999</v>
          </cell>
          <cell r="F44">
            <v>14571</v>
          </cell>
          <cell r="G44">
            <v>0.49001210653753025</v>
          </cell>
          <cell r="H44">
            <v>14.571</v>
          </cell>
          <cell r="I44">
            <v>143275.68297000369</v>
          </cell>
          <cell r="J44">
            <v>143261.11197000369</v>
          </cell>
          <cell r="L44">
            <v>221907.27695410038</v>
          </cell>
          <cell r="M44">
            <v>29736</v>
          </cell>
          <cell r="N44">
            <v>1</v>
          </cell>
          <cell r="P44">
            <v>401617.57853311655</v>
          </cell>
          <cell r="R44">
            <v>51518</v>
          </cell>
          <cell r="T44">
            <v>452860.80485259276</v>
          </cell>
          <cell r="V44">
            <v>-24341</v>
          </cell>
        </row>
        <row r="45">
          <cell r="A45" t="str">
            <v>Телеком</v>
          </cell>
          <cell r="B45">
            <v>61362</v>
          </cell>
          <cell r="C45">
            <v>61</v>
          </cell>
          <cell r="D45">
            <v>31295</v>
          </cell>
          <cell r="E45">
            <v>31.295000000000002</v>
          </cell>
          <cell r="F45">
            <v>30067</v>
          </cell>
          <cell r="G45">
            <v>0.48999380724226721</v>
          </cell>
          <cell r="H45">
            <v>30.067</v>
          </cell>
          <cell r="I45">
            <v>104808.95699807764</v>
          </cell>
          <cell r="J45">
            <v>104778.88999807765</v>
          </cell>
          <cell r="L45">
            <v>216129.85720371624</v>
          </cell>
          <cell r="M45">
            <v>61362</v>
          </cell>
          <cell r="N45">
            <v>1</v>
          </cell>
          <cell r="P45">
            <v>348596.20080412185</v>
          </cell>
          <cell r="R45">
            <v>-29227</v>
          </cell>
          <cell r="T45">
            <v>441086.91581249994</v>
          </cell>
          <cell r="V45">
            <v>26884</v>
          </cell>
        </row>
        <row r="46">
          <cell r="A46" t="str">
            <v>Юго-Запад</v>
          </cell>
          <cell r="B46">
            <v>877176</v>
          </cell>
          <cell r="C46">
            <v>877</v>
          </cell>
          <cell r="D46">
            <v>447360</v>
          </cell>
          <cell r="E46">
            <v>447.36</v>
          </cell>
          <cell r="F46">
            <v>429816</v>
          </cell>
          <cell r="G46">
            <v>0.48999972639470302</v>
          </cell>
          <cell r="H46">
            <v>429.81599999999997</v>
          </cell>
          <cell r="I46">
            <v>458952.90643368743</v>
          </cell>
          <cell r="J46">
            <v>458523.09043368744</v>
          </cell>
          <cell r="K46">
            <v>612012.82824087807</v>
          </cell>
          <cell r="L46">
            <v>1927502.703430641</v>
          </cell>
          <cell r="M46">
            <v>877176</v>
          </cell>
          <cell r="N46">
            <v>1</v>
          </cell>
          <cell r="P46">
            <v>3009424.4279543418</v>
          </cell>
          <cell r="R46">
            <v>-196009</v>
          </cell>
          <cell r="S46">
            <v>1248847</v>
          </cell>
          <cell r="T46">
            <v>3933681.1830747947</v>
          </cell>
          <cell r="V46">
            <v>357883</v>
          </cell>
        </row>
        <row r="47">
          <cell r="A47" t="str">
            <v>Институт</v>
          </cell>
          <cell r="B47">
            <v>6742</v>
          </cell>
          <cell r="C47">
            <v>3</v>
          </cell>
          <cell r="D47">
            <v>3438</v>
          </cell>
          <cell r="E47">
            <v>1.7190000000000001</v>
          </cell>
          <cell r="F47">
            <v>3304</v>
          </cell>
          <cell r="G47">
            <v>0.49006229605458324</v>
          </cell>
          <cell r="H47">
            <v>1.6519999999999999</v>
          </cell>
          <cell r="I47">
            <v>1838.7536315452219</v>
          </cell>
          <cell r="J47">
            <v>1837.1016315452218</v>
          </cell>
          <cell r="L47">
            <v>12259.143803514782</v>
          </cell>
          <cell r="M47">
            <v>6742</v>
          </cell>
          <cell r="N47">
            <v>1</v>
          </cell>
          <cell r="P47">
            <v>20137.657853311655</v>
          </cell>
          <cell r="R47">
            <v>777</v>
          </cell>
          <cell r="T47">
            <v>25015.480485259279</v>
          </cell>
          <cell r="V47">
            <v>1088</v>
          </cell>
        </row>
        <row r="48">
          <cell r="A48" t="str">
            <v>Рязань</v>
          </cell>
          <cell r="B48">
            <v>141792</v>
          </cell>
          <cell r="C48">
            <v>142</v>
          </cell>
          <cell r="D48">
            <v>72314</v>
          </cell>
          <cell r="E48">
            <v>72.313999999999993</v>
          </cell>
          <cell r="F48">
            <v>69478</v>
          </cell>
          <cell r="G48">
            <v>0.48999943579327465</v>
          </cell>
          <cell r="H48">
            <v>69.477999999999994</v>
          </cell>
          <cell r="I48">
            <v>161221.91841388505</v>
          </cell>
          <cell r="J48">
            <v>161152.44041388505</v>
          </cell>
          <cell r="L48">
            <v>988860.22210465057</v>
          </cell>
          <cell r="M48">
            <v>141792</v>
          </cell>
          <cell r="N48">
            <v>1</v>
          </cell>
          <cell r="P48">
            <v>1489408.8050567517</v>
          </cell>
          <cell r="R48">
            <v>-60877</v>
          </cell>
          <cell r="T48">
            <v>2018084.4096356058</v>
          </cell>
          <cell r="V48">
            <v>248746</v>
          </cell>
        </row>
        <row r="49">
          <cell r="A49" t="str">
            <v>Урал</v>
          </cell>
          <cell r="B49">
            <v>765191</v>
          </cell>
          <cell r="C49">
            <v>765</v>
          </cell>
          <cell r="D49">
            <v>390247</v>
          </cell>
          <cell r="E49">
            <v>390.24700000000001</v>
          </cell>
          <cell r="F49">
            <v>269348</v>
          </cell>
          <cell r="G49">
            <v>0.35200100367097886</v>
          </cell>
          <cell r="H49">
            <v>269.34800000000001</v>
          </cell>
          <cell r="I49">
            <v>131066.35885654342</v>
          </cell>
          <cell r="J49">
            <v>130797.01085654342</v>
          </cell>
          <cell r="K49">
            <v>259218.5862802396</v>
          </cell>
          <cell r="L49">
            <v>605966.49400692666</v>
          </cell>
          <cell r="M49">
            <v>659595</v>
          </cell>
          <cell r="N49">
            <v>0.86199999999999999</v>
          </cell>
          <cell r="P49">
            <v>1304122.3379533312</v>
          </cell>
          <cell r="R49">
            <v>-99400</v>
          </cell>
          <cell r="S49">
            <v>529018</v>
          </cell>
          <cell r="T49">
            <v>1721490.8130584012</v>
          </cell>
          <cell r="V49">
            <v>171933</v>
          </cell>
        </row>
        <row r="50">
          <cell r="A50" t="str">
            <v>Мос</v>
          </cell>
          <cell r="B50">
            <v>158443</v>
          </cell>
          <cell r="C50">
            <v>158</v>
          </cell>
          <cell r="D50">
            <v>80806</v>
          </cell>
          <cell r="E50">
            <v>80.805999999999997</v>
          </cell>
          <cell r="F50">
            <v>77637</v>
          </cell>
          <cell r="G50">
            <v>0.48999955820074098</v>
          </cell>
          <cell r="H50">
            <v>77.637</v>
          </cell>
          <cell r="I50">
            <v>111428.47007164045</v>
          </cell>
          <cell r="J50">
            <v>111350.83307164045</v>
          </cell>
          <cell r="L50">
            <v>537782.6681742199</v>
          </cell>
          <cell r="M50">
            <v>158443</v>
          </cell>
          <cell r="N50">
            <v>1</v>
          </cell>
          <cell r="P50">
            <v>911039.98027441383</v>
          </cell>
          <cell r="R50">
            <v>-93297</v>
          </cell>
          <cell r="T50">
            <v>1097516.6388903218</v>
          </cell>
          <cell r="V50">
            <v>15019</v>
          </cell>
        </row>
        <row r="51">
          <cell r="A51" t="str">
            <v>Петербург</v>
          </cell>
          <cell r="B51">
            <v>14700</v>
          </cell>
          <cell r="C51">
            <v>15</v>
          </cell>
          <cell r="D51">
            <v>7497</v>
          </cell>
          <cell r="E51">
            <v>7.4969999999999999</v>
          </cell>
          <cell r="F51">
            <v>7203</v>
          </cell>
          <cell r="G51">
            <v>0.49</v>
          </cell>
          <cell r="H51">
            <v>7.2030000000000003</v>
          </cell>
          <cell r="I51">
            <v>51999.952700098875</v>
          </cell>
          <cell r="J51">
            <v>51992.749700098873</v>
          </cell>
          <cell r="L51">
            <v>186015.95718888522</v>
          </cell>
          <cell r="M51">
            <v>14700</v>
          </cell>
          <cell r="N51">
            <v>1</v>
          </cell>
          <cell r="P51">
            <v>295148.28926655831</v>
          </cell>
          <cell r="R51">
            <v>-12838</v>
          </cell>
          <cell r="T51">
            <v>379624.40242629638</v>
          </cell>
          <cell r="V51">
            <v>28929</v>
          </cell>
        </row>
        <row r="52">
          <cell r="A52" t="str">
            <v>Подвод</v>
          </cell>
          <cell r="B52">
            <v>4262</v>
          </cell>
          <cell r="C52">
            <v>4</v>
          </cell>
          <cell r="D52">
            <v>2174</v>
          </cell>
          <cell r="E52">
            <v>2.1739999999999999</v>
          </cell>
          <cell r="F52">
            <v>2088</v>
          </cell>
          <cell r="G52">
            <v>0.48991083998122947</v>
          </cell>
          <cell r="H52">
            <v>2.0880000000000001</v>
          </cell>
          <cell r="I52">
            <v>1471.0029052361776</v>
          </cell>
          <cell r="J52">
            <v>1468.9149052361777</v>
          </cell>
          <cell r="L52">
            <v>2466.3617247681432</v>
          </cell>
          <cell r="M52">
            <v>4262</v>
          </cell>
          <cell r="N52">
            <v>1</v>
          </cell>
          <cell r="P52">
            <v>7096.5438044155408</v>
          </cell>
          <cell r="R52">
            <v>-129</v>
          </cell>
          <cell r="T52">
            <v>5034.3073136790354</v>
          </cell>
          <cell r="V52">
            <v>-3398</v>
          </cell>
        </row>
        <row r="53">
          <cell r="A53" t="str">
            <v>СК</v>
          </cell>
          <cell r="B53">
            <v>108686</v>
          </cell>
          <cell r="C53">
            <v>109</v>
          </cell>
          <cell r="D53">
            <v>55430</v>
          </cell>
          <cell r="E53">
            <v>55.43</v>
          </cell>
          <cell r="F53">
            <v>53256</v>
          </cell>
          <cell r="G53">
            <v>0.48999871188561545</v>
          </cell>
          <cell r="H53">
            <v>53.256</v>
          </cell>
          <cell r="I53">
            <v>18461.086460714028</v>
          </cell>
          <cell r="J53">
            <v>18407.830460714027</v>
          </cell>
          <cell r="L53">
            <v>128755.94797641516</v>
          </cell>
          <cell r="M53">
            <v>108686</v>
          </cell>
          <cell r="N53">
            <v>1</v>
          </cell>
          <cell r="P53">
            <v>231169.09651884064</v>
          </cell>
          <cell r="R53">
            <v>-35176</v>
          </cell>
          <cell r="T53">
            <v>262767.93153381138</v>
          </cell>
          <cell r="V53">
            <v>-11907</v>
          </cell>
        </row>
        <row r="54">
          <cell r="A54" t="str">
            <v>Итого</v>
          </cell>
          <cell r="B54">
            <v>2297928</v>
          </cell>
          <cell r="C54">
            <v>2294</v>
          </cell>
          <cell r="D54">
            <v>1171943</v>
          </cell>
          <cell r="E54">
            <v>1170.2240000000002</v>
          </cell>
          <cell r="F54">
            <v>1020389</v>
          </cell>
          <cell r="H54">
            <v>1018.737</v>
          </cell>
          <cell r="I54">
            <v>1262782.4439999966</v>
          </cell>
          <cell r="J54">
            <v>1261763.7069999964</v>
          </cell>
          <cell r="L54">
            <v>5073519.070102429</v>
          </cell>
          <cell r="M54">
            <v>2192332</v>
          </cell>
          <cell r="N54">
            <v>0</v>
          </cell>
          <cell r="O54">
            <v>0</v>
          </cell>
          <cell r="P54">
            <v>8401765.0916627087</v>
          </cell>
          <cell r="Q54">
            <v>0</v>
          </cell>
          <cell r="R54">
            <v>-474513</v>
          </cell>
          <cell r="S54">
            <v>1777865</v>
          </cell>
          <cell r="T54">
            <v>10838940.374777831</v>
          </cell>
          <cell r="U54">
            <v>0</v>
          </cell>
          <cell r="V54">
            <v>856340</v>
          </cell>
        </row>
        <row r="56">
          <cell r="A56" t="str">
            <v>Дополнительный расчет для проводок по консолидации УК</v>
          </cell>
        </row>
        <row r="58">
          <cell r="A58" t="str">
            <v>Сибирь</v>
          </cell>
          <cell r="B58">
            <v>496080</v>
          </cell>
          <cell r="C58">
            <v>167615.08297602576</v>
          </cell>
          <cell r="D58">
            <v>243080.65188927742</v>
          </cell>
        </row>
        <row r="59">
          <cell r="A59" t="str">
            <v>СВ</v>
          </cell>
          <cell r="B59">
            <v>451546</v>
          </cell>
          <cell r="C59">
            <v>78631.593984096689</v>
          </cell>
          <cell r="D59">
            <v>221263.00665859564</v>
          </cell>
        </row>
        <row r="60">
          <cell r="A60" t="str">
            <v>Телеком</v>
          </cell>
          <cell r="B60">
            <v>440773</v>
          </cell>
          <cell r="C60">
            <v>111320.90020563859</v>
          </cell>
          <cell r="D60">
            <v>215976.04039959583</v>
          </cell>
        </row>
        <row r="61">
          <cell r="A61" t="str">
            <v>Юго-Запад</v>
          </cell>
          <cell r="B61">
            <v>3929168</v>
          </cell>
          <cell r="C61">
            <v>1468549.7969969534</v>
          </cell>
          <cell r="D61">
            <v>1925291.2449588224</v>
          </cell>
        </row>
        <row r="62">
          <cell r="A62" t="str">
            <v>Институт</v>
          </cell>
          <cell r="B62">
            <v>24884</v>
          </cell>
          <cell r="C62">
            <v>10420.390171969559</v>
          </cell>
          <cell r="D62">
            <v>12194.71017502225</v>
          </cell>
        </row>
        <row r="63">
          <cell r="A63" t="str">
            <v>Рязань</v>
          </cell>
          <cell r="B63">
            <v>2011861</v>
          </cell>
          <cell r="C63">
            <v>827638.30369076552</v>
          </cell>
          <cell r="D63">
            <v>985810.75489449338</v>
          </cell>
        </row>
        <row r="64">
          <cell r="A64" t="str">
            <v>Урал</v>
          </cell>
          <cell r="B64">
            <v>1717554</v>
          </cell>
          <cell r="C64">
            <v>474900.13515038323</v>
          </cell>
          <cell r="D64">
            <v>604580.73185910448</v>
          </cell>
        </row>
        <row r="65">
          <cell r="A65" t="str">
            <v>Мос</v>
          </cell>
          <cell r="B65">
            <v>1090592</v>
          </cell>
          <cell r="C65">
            <v>426354.19810257945</v>
          </cell>
          <cell r="D65">
            <v>534389.59817726247</v>
          </cell>
        </row>
        <row r="66">
          <cell r="A66" t="str">
            <v>Петербург</v>
          </cell>
          <cell r="B66">
            <v>378967</v>
          </cell>
          <cell r="C66">
            <v>134016.00448878633</v>
          </cell>
          <cell r="D66">
            <v>185693.83</v>
          </cell>
        </row>
        <row r="67">
          <cell r="A67" t="str">
            <v>Подвод</v>
          </cell>
          <cell r="B67">
            <v>4859</v>
          </cell>
          <cell r="C67">
            <v>995.35881953196554</v>
          </cell>
          <cell r="D67">
            <v>2380.4767714687941</v>
          </cell>
        </row>
        <row r="68">
          <cell r="A68" t="str">
            <v>СК</v>
          </cell>
          <cell r="B68">
            <v>262207</v>
          </cell>
          <cell r="C68">
            <v>110294.86151570114</v>
          </cell>
          <cell r="D68">
            <v>128481.09224739157</v>
          </cell>
        </row>
        <row r="69">
          <cell r="A69" t="str">
            <v>Итого</v>
          </cell>
          <cell r="B69">
            <v>10808491</v>
          </cell>
          <cell r="C69">
            <v>3810736.6261024312</v>
          </cell>
          <cell r="D69">
            <v>5059142.1380310347</v>
          </cell>
        </row>
        <row r="70">
          <cell r="A70" t="str">
            <v>Итого</v>
          </cell>
          <cell r="B70">
            <v>10317725</v>
          </cell>
          <cell r="C70">
            <v>3550531.1253222018</v>
          </cell>
          <cell r="D70">
            <v>4798936.6372508053</v>
          </cell>
        </row>
        <row r="71">
          <cell r="A71" t="str">
            <v>Счема консолидации пакетов акций, поступивших от Минимущества в 2002 г. (условные цифры)</v>
          </cell>
        </row>
        <row r="72">
          <cell r="A72" t="str">
            <v>Счема консолидации пакетов акций, поступивших от Минимущества в 2002 г. (условные цифры)</v>
          </cell>
          <cell r="B72" t="str">
            <v>AK01</v>
          </cell>
          <cell r="C72" t="str">
            <v>Sub01</v>
          </cell>
          <cell r="D72" t="str">
            <v>Adj</v>
          </cell>
          <cell r="E72" t="str">
            <v>Adj</v>
          </cell>
          <cell r="F72" t="str">
            <v>Cons01</v>
          </cell>
          <cell r="G72" t="str">
            <v>AKMov02</v>
          </cell>
          <cell r="H72" t="str">
            <v>SubMov02</v>
          </cell>
          <cell r="I72" t="str">
            <v>AK02</v>
          </cell>
          <cell r="J72" t="str">
            <v>Sub02</v>
          </cell>
          <cell r="K72" t="str">
            <v>Adj</v>
          </cell>
          <cell r="L72" t="str">
            <v>Adj</v>
          </cell>
          <cell r="M72" t="str">
            <v>Adj</v>
          </cell>
          <cell r="N72" t="str">
            <v>Cons02</v>
          </cell>
        </row>
        <row r="73">
          <cell r="A73" t="str">
            <v>Assets</v>
          </cell>
          <cell r="B73">
            <v>649</v>
          </cell>
          <cell r="C73">
            <v>300</v>
          </cell>
          <cell r="D73" t="str">
            <v>Adj</v>
          </cell>
          <cell r="E73" t="str">
            <v>Adj</v>
          </cell>
          <cell r="F73">
            <v>949</v>
          </cell>
          <cell r="G73" t="str">
            <v>AKMov02</v>
          </cell>
          <cell r="H73" t="str">
            <v>SubMov02</v>
          </cell>
          <cell r="I73">
            <v>649</v>
          </cell>
          <cell r="J73">
            <v>300</v>
          </cell>
          <cell r="K73" t="str">
            <v>Adj</v>
          </cell>
          <cell r="L73" t="str">
            <v>Adj</v>
          </cell>
          <cell r="M73" t="str">
            <v>Adj</v>
          </cell>
          <cell r="N73">
            <v>949</v>
          </cell>
        </row>
        <row r="74">
          <cell r="A74" t="str">
            <v>Invest</v>
          </cell>
          <cell r="B74">
            <v>51</v>
          </cell>
          <cell r="C74">
            <v>300</v>
          </cell>
          <cell r="D74">
            <v>-51</v>
          </cell>
          <cell r="F74">
            <v>0</v>
          </cell>
          <cell r="G74">
            <v>120</v>
          </cell>
          <cell r="I74">
            <v>171</v>
          </cell>
          <cell r="J74">
            <v>0</v>
          </cell>
          <cell r="K74">
            <v>27</v>
          </cell>
          <cell r="L74">
            <v>-100</v>
          </cell>
          <cell r="M74">
            <v>-98</v>
          </cell>
          <cell r="N74">
            <v>0</v>
          </cell>
        </row>
        <row r="75">
          <cell r="A75" t="str">
            <v>Invest</v>
          </cell>
          <cell r="B75">
            <v>51</v>
          </cell>
          <cell r="D75">
            <v>-51</v>
          </cell>
          <cell r="F75">
            <v>0</v>
          </cell>
          <cell r="G75">
            <v>120</v>
          </cell>
          <cell r="I75">
            <v>171</v>
          </cell>
          <cell r="J75">
            <v>0</v>
          </cell>
          <cell r="K75">
            <v>27</v>
          </cell>
          <cell r="L75">
            <v>-100</v>
          </cell>
          <cell r="M75">
            <v>-98</v>
          </cell>
          <cell r="N75">
            <v>0</v>
          </cell>
        </row>
        <row r="76">
          <cell r="A76" t="str">
            <v>SC</v>
          </cell>
          <cell r="B76">
            <v>-200</v>
          </cell>
          <cell r="C76">
            <v>-100</v>
          </cell>
          <cell r="D76">
            <v>51</v>
          </cell>
          <cell r="E76">
            <v>49</v>
          </cell>
          <cell r="F76">
            <v>-200</v>
          </cell>
          <cell r="G76">
            <v>-120</v>
          </cell>
          <cell r="I76">
            <v>-320</v>
          </cell>
          <cell r="J76">
            <v>-100</v>
          </cell>
          <cell r="K76">
            <v>-27</v>
          </cell>
          <cell r="L76">
            <v>100</v>
          </cell>
          <cell r="N76">
            <v>-347</v>
          </cell>
        </row>
        <row r="77">
          <cell r="A77" t="str">
            <v>RE</v>
          </cell>
          <cell r="B77">
            <v>-500</v>
          </cell>
          <cell r="C77">
            <v>-200</v>
          </cell>
          <cell r="D77">
            <v>51</v>
          </cell>
          <cell r="E77">
            <v>-49</v>
          </cell>
          <cell r="F77">
            <v>-749</v>
          </cell>
          <cell r="G77">
            <v>-120</v>
          </cell>
          <cell r="I77">
            <v>-500</v>
          </cell>
          <cell r="J77">
            <v>-200</v>
          </cell>
          <cell r="K77">
            <v>-27</v>
          </cell>
          <cell r="L77">
            <v>100</v>
          </cell>
          <cell r="M77">
            <v>98</v>
          </cell>
          <cell r="N77">
            <v>-602</v>
          </cell>
        </row>
        <row r="78">
          <cell r="A78" t="str">
            <v>MI</v>
          </cell>
          <cell r="B78">
            <v>-500</v>
          </cell>
          <cell r="C78">
            <v>-200</v>
          </cell>
          <cell r="E78">
            <v>-49</v>
          </cell>
          <cell r="F78">
            <v>-749</v>
          </cell>
          <cell r="I78">
            <v>-500</v>
          </cell>
          <cell r="J78">
            <v>-200</v>
          </cell>
          <cell r="M78">
            <v>98</v>
          </cell>
          <cell r="N78">
            <v>-602</v>
          </cell>
        </row>
        <row r="79">
          <cell r="A79" t="str">
            <v>MI</v>
          </cell>
          <cell r="B79" t="str">
            <v>147=</v>
          </cell>
          <cell r="C79" t="str">
            <v>49+200*0,49</v>
          </cell>
        </row>
        <row r="80">
          <cell r="B80" t="str">
            <v>27=</v>
          </cell>
          <cell r="C80" t="str">
            <v>49+200*0,49-120</v>
          </cell>
        </row>
        <row r="81">
          <cell r="B81" t="str">
            <v>98=</v>
          </cell>
          <cell r="C81" t="str">
            <v>200*0,49</v>
          </cell>
        </row>
        <row r="82">
          <cell r="B82" t="str">
            <v>98=</v>
          </cell>
          <cell r="C82" t="str">
            <v>200*0,49</v>
          </cell>
        </row>
        <row r="83">
          <cell r="A83" t="str">
            <v>Схема консолидации для Урала (с долей меньшинства) (условные цифры)</v>
          </cell>
        </row>
        <row r="84">
          <cell r="A84" t="str">
            <v>Схема консолидации для Урала (с долей меньшинства) (условные цифры)</v>
          </cell>
          <cell r="B84" t="str">
            <v>AK01</v>
          </cell>
          <cell r="C84" t="str">
            <v>Sub01</v>
          </cell>
          <cell r="D84" t="str">
            <v>Adj</v>
          </cell>
          <cell r="E84" t="str">
            <v>Adj</v>
          </cell>
          <cell r="F84" t="str">
            <v>Cons01</v>
          </cell>
          <cell r="G84" t="str">
            <v>AKMov02</v>
          </cell>
          <cell r="H84" t="str">
            <v>SubMov02</v>
          </cell>
          <cell r="I84" t="str">
            <v>AK02</v>
          </cell>
          <cell r="J84" t="str">
            <v>Sub02</v>
          </cell>
          <cell r="K84" t="str">
            <v>Adj</v>
          </cell>
          <cell r="L84" t="str">
            <v>Adj</v>
          </cell>
          <cell r="M84" t="str">
            <v>Adj</v>
          </cell>
          <cell r="N84" t="str">
            <v>Adj</v>
          </cell>
          <cell r="O84" t="str">
            <v>Adj</v>
          </cell>
          <cell r="P84" t="str">
            <v>Cons02</v>
          </cell>
        </row>
        <row r="85">
          <cell r="A85" t="str">
            <v>Assets</v>
          </cell>
          <cell r="B85">
            <v>649</v>
          </cell>
          <cell r="C85">
            <v>300</v>
          </cell>
          <cell r="D85" t="str">
            <v>Adj</v>
          </cell>
          <cell r="E85" t="str">
            <v>Adj</v>
          </cell>
          <cell r="F85">
            <v>949</v>
          </cell>
          <cell r="G85" t="str">
            <v>AKMov02</v>
          </cell>
          <cell r="H85" t="str">
            <v>SubMov02</v>
          </cell>
          <cell r="I85">
            <v>649</v>
          </cell>
          <cell r="J85">
            <v>300</v>
          </cell>
          <cell r="K85" t="str">
            <v>Adj</v>
          </cell>
          <cell r="L85" t="str">
            <v>Adj</v>
          </cell>
          <cell r="M85" t="str">
            <v>Adj</v>
          </cell>
          <cell r="N85" t="str">
            <v>Adj</v>
          </cell>
          <cell r="O85" t="str">
            <v>Adj</v>
          </cell>
          <cell r="P85">
            <v>949</v>
          </cell>
        </row>
        <row r="86">
          <cell r="A86" t="str">
            <v>Invest</v>
          </cell>
          <cell r="B86">
            <v>51</v>
          </cell>
          <cell r="C86">
            <v>300</v>
          </cell>
          <cell r="D86">
            <v>-51</v>
          </cell>
          <cell r="F86">
            <v>0</v>
          </cell>
          <cell r="G86">
            <v>80</v>
          </cell>
          <cell r="I86">
            <v>131</v>
          </cell>
          <cell r="J86">
            <v>0</v>
          </cell>
          <cell r="K86">
            <v>25.599999999999994</v>
          </cell>
          <cell r="L86">
            <v>-86.2</v>
          </cell>
          <cell r="O86">
            <v>-70.399999999999991</v>
          </cell>
          <cell r="P86">
            <v>0</v>
          </cell>
        </row>
        <row r="87">
          <cell r="A87" t="str">
            <v>Invest</v>
          </cell>
          <cell r="B87">
            <v>51</v>
          </cell>
          <cell r="D87">
            <v>-51</v>
          </cell>
          <cell r="F87">
            <v>0</v>
          </cell>
          <cell r="G87">
            <v>80</v>
          </cell>
          <cell r="I87">
            <v>131</v>
          </cell>
          <cell r="J87">
            <v>0</v>
          </cell>
          <cell r="K87">
            <v>25.599999999999994</v>
          </cell>
          <cell r="L87">
            <v>-86.2</v>
          </cell>
          <cell r="O87">
            <v>-70.399999999999991</v>
          </cell>
          <cell r="P87">
            <v>0</v>
          </cell>
        </row>
        <row r="88">
          <cell r="A88" t="str">
            <v>SC</v>
          </cell>
          <cell r="B88">
            <v>-200</v>
          </cell>
          <cell r="C88">
            <v>-100</v>
          </cell>
          <cell r="D88">
            <v>51</v>
          </cell>
          <cell r="E88">
            <v>49</v>
          </cell>
          <cell r="F88">
            <v>-200</v>
          </cell>
          <cell r="G88">
            <v>-80</v>
          </cell>
          <cell r="I88">
            <v>-280</v>
          </cell>
          <cell r="J88">
            <v>-100</v>
          </cell>
          <cell r="K88">
            <v>-25.599999999999994</v>
          </cell>
          <cell r="L88">
            <v>86.2</v>
          </cell>
          <cell r="M88">
            <v>13.799999999999997</v>
          </cell>
          <cell r="N88">
            <v>27.6</v>
          </cell>
          <cell r="P88">
            <v>-278</v>
          </cell>
        </row>
        <row r="89">
          <cell r="A89" t="str">
            <v>RE</v>
          </cell>
          <cell r="B89">
            <v>-500</v>
          </cell>
          <cell r="C89">
            <v>-200</v>
          </cell>
          <cell r="D89">
            <v>51</v>
          </cell>
          <cell r="E89">
            <v>-35.200000000000003</v>
          </cell>
          <cell r="F89">
            <v>-735.2</v>
          </cell>
          <cell r="G89">
            <v>-80</v>
          </cell>
          <cell r="I89">
            <v>-500</v>
          </cell>
          <cell r="J89">
            <v>-200</v>
          </cell>
          <cell r="K89">
            <v>-25.599999999999994</v>
          </cell>
          <cell r="L89">
            <v>86.2</v>
          </cell>
          <cell r="M89">
            <v>13.799999999999997</v>
          </cell>
          <cell r="N89">
            <v>27.6</v>
          </cell>
          <cell r="O89">
            <v>70.399999999999991</v>
          </cell>
          <cell r="P89">
            <v>-629.6</v>
          </cell>
        </row>
        <row r="90">
          <cell r="A90" t="str">
            <v>MI</v>
          </cell>
          <cell r="B90">
            <v>-500</v>
          </cell>
          <cell r="C90">
            <v>-200</v>
          </cell>
          <cell r="E90">
            <v>-13.799999999999997</v>
          </cell>
          <cell r="F90">
            <v>-13.799999999999997</v>
          </cell>
          <cell r="I90">
            <v>-500</v>
          </cell>
          <cell r="J90">
            <v>-200</v>
          </cell>
          <cell r="M90">
            <v>-13.799999999999997</v>
          </cell>
          <cell r="N90">
            <v>-27.6</v>
          </cell>
          <cell r="O90">
            <v>70.399999999999991</v>
          </cell>
          <cell r="P90">
            <v>-41.4</v>
          </cell>
        </row>
        <row r="91">
          <cell r="A91" t="str">
            <v>MI</v>
          </cell>
          <cell r="E91">
            <v>-13.799999999999997</v>
          </cell>
          <cell r="F91">
            <v>-13.799999999999997</v>
          </cell>
          <cell r="M91">
            <v>-13.799999999999997</v>
          </cell>
          <cell r="N91">
            <v>-27.6</v>
          </cell>
          <cell r="P91">
            <v>-41.4</v>
          </cell>
        </row>
        <row r="93">
          <cell r="A93" t="str">
            <v>Расчет суммы инфлирования УК АК ТНП в 2002 г.</v>
          </cell>
        </row>
        <row r="94">
          <cell r="A94" t="str">
            <v>SC on 31.12.01</v>
          </cell>
          <cell r="B94">
            <v>15527</v>
          </cell>
        </row>
        <row r="95">
          <cell r="A95" t="str">
            <v>Add (вкл дооценку)</v>
          </cell>
          <cell r="B95">
            <v>5073519.0701024281</v>
          </cell>
        </row>
        <row r="96">
          <cell r="A96" t="str">
            <v>Infl OB</v>
          </cell>
          <cell r="B96">
            <v>2348.309916354066</v>
          </cell>
        </row>
        <row r="97">
          <cell r="A97" t="str">
            <v>Infl Add</v>
          </cell>
          <cell r="B97">
            <v>358606.01966168766</v>
          </cell>
          <cell r="C97" t="str">
            <v>('Год. инд.02'!F153-1)</v>
          </cell>
        </row>
        <row r="98">
          <cell r="A98" t="str">
            <v>SC on 31.12.02</v>
          </cell>
          <cell r="B98">
            <v>5450000.3996804692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refreshError="1"/>
      <sheetData sheetId="66" refreshError="1"/>
      <sheetData sheetId="67" refreshError="1"/>
      <sheetData sheetId="6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5"/>
      <sheetName val="П-15-с"/>
      <sheetName val="П-16"/>
      <sheetName val="П-16-с"/>
      <sheetName val="(т)П-17"/>
      <sheetName val="( )П-18"/>
      <sheetName val="П-19"/>
      <sheetName val="П-20"/>
      <sheetName val="УЗ-21"/>
      <sheetName val="УЗ-22"/>
      <sheetName val="УЗ-23"/>
      <sheetName val="УЗ-24"/>
      <sheetName val="УЗ-25-"/>
      <sheetName val="УЗ-26"/>
      <sheetName val="УЗ-27"/>
      <sheetName val="УП-28"/>
      <sheetName val="УП-29"/>
      <sheetName val="УП-30"/>
      <sheetName val="УП-31"/>
      <sheetName val="УП-32"/>
      <sheetName val="УП-33"/>
      <sheetName val="FES"/>
      <sheetName val="на 1 ту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 val="предлагаемая новая форма стрс"/>
      <sheetName val="Расчёт расходов RAB"/>
      <sheetName val="A"/>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ЭС 2021-2026"/>
      <sheetName val="Программа МСП"/>
      <sheetName val="Служебный лист"/>
      <sheetName val="Паспорт"/>
      <sheetName val="Динамика"/>
      <sheetName val="Основные"/>
      <sheetName val="Свод"/>
      <sheetName val="Факт_эффект"/>
      <sheetName val="Фин_модель"/>
      <sheetName val="Тарифы"/>
    </sheetNames>
    <sheetDataSet>
      <sheetData sheetId="0"/>
      <sheetData sheetId="1">
        <row r="54">
          <cell r="J54">
            <v>0.33800000000000002</v>
          </cell>
        </row>
      </sheetData>
      <sheetData sheetId="2"/>
      <sheetData sheetId="3"/>
      <sheetData sheetId="4">
        <row r="7">
          <cell r="E7">
            <v>1205.9290000000001</v>
          </cell>
        </row>
      </sheetData>
      <sheetData sheetId="5">
        <row r="11">
          <cell r="W11">
            <v>0</v>
          </cell>
        </row>
      </sheetData>
      <sheetData sheetId="6"/>
      <sheetData sheetId="7"/>
      <sheetData sheetId="8"/>
      <sheetData sheetId="9"/>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 val="control"/>
      <sheetName val="перекрестка"/>
      <sheetName val="16"/>
      <sheetName val="18.2"/>
      <sheetName val="4"/>
      <sheetName val="6"/>
      <sheetName val="15"/>
      <sheetName val="17.1"/>
      <sheetName val="20"/>
      <sheetName val="27"/>
      <sheetName val="2.3"/>
      <sheetName val="P2.1"/>
      <sheetName val="баланс квадраты ПЭС"/>
      <sheetName val="Инфо"/>
      <sheetName val="I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Прил 5"/>
      <sheetName val="Расчёт расходов"/>
      <sheetName val="НВВ по уровням"/>
      <sheetName val="Титульный"/>
      <sheetName val="18.2"/>
      <sheetName val="6"/>
      <sheetName val="15"/>
      <sheetName val="21.3"/>
      <sheetName val="2.3"/>
      <sheetName val="20"/>
      <sheetName val="27"/>
      <sheetName val="Рег генер"/>
      <sheetName val="сети"/>
      <sheetName val="Баланс ээ"/>
      <sheetName val="Баланс мощности"/>
      <sheetName val="regs"/>
      <sheetName val="Справочник"/>
      <sheetName val="28"/>
      <sheetName val="29"/>
      <sheetName val="21"/>
      <sheetName val="26"/>
      <sheetName val="19"/>
      <sheetName val="22"/>
      <sheetName val="s"/>
      <sheetName val="на 1 тут"/>
      <sheetName val="Стоимость ЭЭ:TEHSHEET"/>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Анализ"/>
      <sheetName val="11"/>
      <sheetName val="2"/>
      <sheetName val="3"/>
      <sheetName val="не_удалять"/>
      <sheetName val="FST5"/>
      <sheetName val="0"/>
      <sheetName val="1"/>
      <sheetName val="10"/>
      <sheetName val="12"/>
      <sheetName val="13"/>
      <sheetName val="14"/>
      <sheetName val="18"/>
      <sheetName val="24.1"/>
      <sheetName val="4.1"/>
      <sheetName val="8"/>
      <sheetName val="9"/>
      <sheetName val="Тип изоляции"/>
      <sheetName val="Тип ТП"/>
      <sheetName val="MAIN"/>
      <sheetName val="смета2 проект. раб."/>
      <sheetName val="библиотека документов"/>
      <sheetName val="комментарии"/>
      <sheetName val="3.3"/>
      <sheetName val="3.4"/>
      <sheetName val="свод нвв"/>
      <sheetName val="Стоимость_ЭЭ"/>
      <sheetName val="FORM_1_1"/>
      <sheetName val="услуги_непроизводств_"/>
      <sheetName val="другие_затраты_с-ст"/>
      <sheetName val="налоги_в_с-ст"/>
      <sheetName val="%_за_кредит"/>
      <sheetName val="поощрение_(ДВ)"/>
      <sheetName val="другие_из_прибыли"/>
      <sheetName val="Прил_5"/>
      <sheetName val="Ф-1_(для_АО-энерго)"/>
      <sheetName val="Ф-2_(для_АО-энерго)"/>
      <sheetName val="17_1"/>
      <sheetName val="Расчёт_расходов"/>
      <sheetName val="НВВ_по_уровням"/>
      <sheetName val="18_2"/>
      <sheetName val="21_3"/>
      <sheetName val="2_3"/>
      <sheetName val="Рег_генер"/>
      <sheetName val="Баланс_ээ"/>
      <sheetName val="Баланс_мощности"/>
      <sheetName val="Стоимость_ЭЭ1"/>
      <sheetName val="FORM_1_11"/>
      <sheetName val="услуги_непроизводств_1"/>
      <sheetName val="другие_затраты_с-ст1"/>
      <sheetName val="налоги_в_с-ст1"/>
      <sheetName val="%_за_кредит1"/>
      <sheetName val="поощрение_(ДВ)1"/>
      <sheetName val="другие_из_прибыли1"/>
      <sheetName val="Прил_51"/>
      <sheetName val="Ф-1_(для_АО-энерго)1"/>
      <sheetName val="Ф-2_(для_АО-энерго)1"/>
      <sheetName val="17_11"/>
      <sheetName val="Расчёт_расходов1"/>
      <sheetName val="НВВ_по_уровням1"/>
      <sheetName val="18_21"/>
      <sheetName val="21_31"/>
      <sheetName val="2_31"/>
      <sheetName val="Рег_генер1"/>
      <sheetName val="Баланс_ээ1"/>
      <sheetName val="Баланс_мощности1"/>
      <sheetName val="топливо2009"/>
      <sheetName val="2009"/>
      <sheetName val="1999-veca"/>
      <sheetName val="База"/>
      <sheetName val="Стоимость_ЭЭ2"/>
      <sheetName val="FORM_1_12"/>
      <sheetName val="услуги_непроизводств_2"/>
      <sheetName val="другие_затраты_с-ст2"/>
      <sheetName val="налоги_в_с-ст2"/>
      <sheetName val="%_за_кредит2"/>
      <sheetName val="поощрение_(ДВ)2"/>
      <sheetName val="другие_из_прибыли2"/>
      <sheetName val="Стоимость_ЭЭ3"/>
      <sheetName val="FORM_1_13"/>
      <sheetName val="услуги_непроизводств_3"/>
      <sheetName val="другие_затраты_с-ст3"/>
      <sheetName val="налоги_в_с-ст3"/>
      <sheetName val="%_за_кредит3"/>
      <sheetName val="поощрение_(ДВ)3"/>
      <sheetName val="другие_из_прибыли3"/>
      <sheetName val="Стоимость_ЭЭ4"/>
      <sheetName val="FORM_1_14"/>
      <sheetName val="услуги_непроизводств_4"/>
      <sheetName val="другие_затраты_с-ст4"/>
      <sheetName val="налоги_в_с-ст4"/>
      <sheetName val="%_за_кредит4"/>
      <sheetName val="поощрение_(ДВ)4"/>
      <sheetName val="другие_из_прибыли4"/>
    </sheetNames>
    <sheetDataSet>
      <sheetData sheetId="0">
        <row r="51">
          <cell r="G51">
            <v>0</v>
          </cell>
        </row>
      </sheetData>
      <sheetData sheetId="1">
        <row r="51">
          <cell r="G51">
            <v>0</v>
          </cell>
        </row>
      </sheetData>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5">
          <cell r="C5" t="str">
            <v>Итого на 2015 год</v>
          </cell>
        </row>
      </sheetData>
      <sheetData sheetId="62">
        <row r="9">
          <cell r="E9">
            <v>254.25</v>
          </cell>
        </row>
      </sheetData>
      <sheetData sheetId="63">
        <row r="14">
          <cell r="G14">
            <v>0</v>
          </cell>
        </row>
      </sheetData>
      <sheetData sheetId="64">
        <row r="5">
          <cell r="C5" t="str">
            <v>Итого на 2015 год</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9">
          <cell r="E9">
            <v>254.25</v>
          </cell>
        </row>
      </sheetData>
      <sheetData sheetId="84">
        <row r="14">
          <cell r="G14">
            <v>0</v>
          </cell>
        </row>
      </sheetData>
      <sheetData sheetId="85">
        <row r="5">
          <cell r="C5" t="str">
            <v>Итого на 2015 год</v>
          </cell>
        </row>
      </sheetData>
      <sheetData sheetId="86">
        <row r="9">
          <cell r="E9">
            <v>254.25</v>
          </cell>
        </row>
      </sheetData>
      <sheetData sheetId="87">
        <row r="14">
          <cell r="G14">
            <v>0</v>
          </cell>
        </row>
      </sheetData>
      <sheetData sheetId="88">
        <row r="5">
          <cell r="C5" t="str">
            <v>Итого на 2015 год</v>
          </cell>
        </row>
      </sheetData>
      <sheetData sheetId="89">
        <row r="9">
          <cell r="E9">
            <v>254.25</v>
          </cell>
        </row>
      </sheetData>
      <sheetData sheetId="90">
        <row r="14">
          <cell r="G14">
            <v>0</v>
          </cell>
        </row>
      </sheetData>
      <sheetData sheetId="91">
        <row r="5">
          <cell r="C5" t="str">
            <v>Итого на 2015 год</v>
          </cell>
        </row>
      </sheetData>
      <sheetData sheetId="92">
        <row r="9">
          <cell r="E9">
            <v>254.25</v>
          </cell>
        </row>
      </sheetData>
      <sheetData sheetId="93">
        <row r="14">
          <cell r="G14">
            <v>0</v>
          </cell>
        </row>
      </sheetData>
      <sheetData sheetId="94">
        <row r="5">
          <cell r="C5" t="str">
            <v>Итого на 2015 год</v>
          </cell>
        </row>
      </sheetData>
      <sheetData sheetId="95">
        <row r="9">
          <cell r="E9">
            <v>254.25</v>
          </cell>
        </row>
      </sheetData>
      <sheetData sheetId="96">
        <row r="14">
          <cell r="G14">
            <v>0</v>
          </cell>
        </row>
      </sheetData>
      <sheetData sheetId="97">
        <row r="5">
          <cell r="C5" t="str">
            <v>Итого на 2015 год</v>
          </cell>
        </row>
      </sheetData>
      <sheetData sheetId="98">
        <row r="9">
          <cell r="E9">
            <v>254.25</v>
          </cell>
        </row>
      </sheetData>
      <sheetData sheetId="99">
        <row r="14">
          <cell r="G14">
            <v>0</v>
          </cell>
        </row>
      </sheetData>
      <sheetData sheetId="100">
        <row r="5">
          <cell r="C5" t="str">
            <v>Итого на 2015 год</v>
          </cell>
        </row>
      </sheetData>
      <sheetData sheetId="101">
        <row r="9">
          <cell r="E9">
            <v>254.25</v>
          </cell>
        </row>
      </sheetData>
      <sheetData sheetId="102">
        <row r="14">
          <cell r="G14">
            <v>0</v>
          </cell>
        </row>
      </sheetData>
      <sheetData sheetId="103">
        <row r="5">
          <cell r="C5" t="str">
            <v>Итого на 2015 год</v>
          </cell>
        </row>
      </sheetData>
      <sheetData sheetId="104">
        <row r="14">
          <cell r="F14">
            <v>0</v>
          </cell>
        </row>
      </sheetData>
      <sheetData sheetId="105">
        <row r="86">
          <cell r="D86">
            <v>22</v>
          </cell>
        </row>
      </sheetData>
      <sheetData sheetId="106">
        <row r="5">
          <cell r="C5" t="str">
            <v>Итого на 2015 год</v>
          </cell>
        </row>
      </sheetData>
      <sheetData sheetId="107">
        <row r="14">
          <cell r="G14">
            <v>0</v>
          </cell>
        </row>
      </sheetData>
      <sheetData sheetId="108">
        <row r="86">
          <cell r="D86">
            <v>22</v>
          </cell>
        </row>
      </sheetData>
      <sheetData sheetId="109">
        <row r="5">
          <cell r="C5" t="str">
            <v>Итого на 2015 год</v>
          </cell>
        </row>
      </sheetData>
      <sheetData sheetId="110"/>
      <sheetData sheetId="111">
        <row r="86">
          <cell r="D86">
            <v>22</v>
          </cell>
        </row>
      </sheetData>
      <sheetData sheetId="112">
        <row r="5">
          <cell r="C5" t="str">
            <v>Итого на 2015 год</v>
          </cell>
        </row>
      </sheetData>
      <sheetData sheetId="113"/>
      <sheetData sheetId="114">
        <row r="86">
          <cell r="D86">
            <v>22</v>
          </cell>
        </row>
      </sheetData>
      <sheetData sheetId="115">
        <row r="5">
          <cell r="C5" t="str">
            <v>Итого на 2015 год</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9">
          <cell r="E9">
            <v>254.25</v>
          </cell>
        </row>
      </sheetData>
      <sheetData sheetId="135">
        <row r="14">
          <cell r="G14">
            <v>0</v>
          </cell>
        </row>
      </sheetData>
      <sheetData sheetId="136"/>
      <sheetData sheetId="137">
        <row r="9">
          <cell r="E9">
            <v>254.25</v>
          </cell>
        </row>
      </sheetData>
      <sheetData sheetId="138">
        <row r="14">
          <cell r="G14">
            <v>0</v>
          </cell>
        </row>
      </sheetData>
      <sheetData sheetId="139">
        <row r="5">
          <cell r="C5" t="str">
            <v>Итого на 2015 год</v>
          </cell>
        </row>
      </sheetData>
      <sheetData sheetId="140">
        <row r="9">
          <cell r="E9">
            <v>254.25</v>
          </cell>
        </row>
      </sheetData>
      <sheetData sheetId="141">
        <row r="14">
          <cell r="G14">
            <v>0</v>
          </cell>
        </row>
      </sheetData>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ээ"/>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Заголовок"/>
      <sheetName val="бддс"/>
      <sheetName val="на 1 тут"/>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 val="НЕ УДАЛЯТЬ!!!"/>
      <sheetName val="Обнулить"/>
      <sheetName val="31.08.2004"/>
      <sheetName val="#ССЫЛКА"/>
      <sheetName val="Лист12"/>
      <sheetName val="Ф-1 (для АО-энерго)"/>
      <sheetName val="Ф-2 (для АО-энерго)"/>
      <sheetName val="перекрестка"/>
      <sheetName val="regs"/>
      <sheetName val="2007 (Min)"/>
      <sheetName val="2007 (Max)"/>
      <sheetName val="ias$FIL"/>
      <sheetName val="Стоимость_ЭЭ"/>
      <sheetName val="17_1"/>
      <sheetName val="18_2"/>
      <sheetName val="21_3"/>
      <sheetName val="24_1"/>
      <sheetName val="4_1"/>
      <sheetName val="Стоимость_ЭЭ1"/>
      <sheetName val="17_11"/>
      <sheetName val="18_21"/>
      <sheetName val="21_31"/>
      <sheetName val="24_11"/>
      <sheetName val="4_11"/>
      <sheetName val="топливо2009"/>
      <sheetName val="2009"/>
      <sheetName val="Data Validators"/>
      <sheetName val="Next 4 Qtr Forecasts"/>
      <sheetName val="подряд"/>
      <sheetName val="э2"/>
      <sheetName val="э3"/>
      <sheetName val="0.1"/>
      <sheetName val="30"/>
      <sheetName val="6.1"/>
      <sheetName val="7"/>
      <sheetName val="Стоимость_ЭЭ2"/>
      <sheetName val="Стоимость_ЭЭ3"/>
      <sheetName val="Стоимость_ЭЭ4"/>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Регионы"/>
      <sheetName val="FST5"/>
      <sheetName val="24"/>
      <sheetName val="Баланс ээ"/>
      <sheetName val="Баланс мощности"/>
      <sheetName val="regs"/>
      <sheetName val="Справочник"/>
      <sheetName val="ЭСО"/>
      <sheetName val="Рег генер"/>
      <sheetName val="сети"/>
      <sheetName val="Титульный"/>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s"/>
      <sheetName val="Лист"/>
      <sheetName val="Параметры"/>
      <sheetName val="навигация"/>
      <sheetName val="Производство электроэнергии"/>
      <sheetName val="структура"/>
      <sheetName val="Т11"/>
      <sheetName val="Т8"/>
      <sheetName val="Ш_Передача_ЭЭ"/>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НЕ УДАЛЯТЬ!!!"/>
      <sheetName val="Лист1"/>
      <sheetName val="Обнулить"/>
      <sheetName val="Ф-1 (для АО-энерго)"/>
      <sheetName val="Ф-2 (для АО-энерго)"/>
      <sheetName val="31.08.2004"/>
      <sheetName val="Лист1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P2.1"/>
      <sheetName val="P2.2"/>
      <sheetName val="Служебный лист"/>
      <sheetName val="vec"/>
      <sheetName val="clone"/>
      <sheetName val="Свод по регионам"/>
      <sheetName val="Лист3"/>
      <sheetName val="Euro"/>
      <sheetName val="Баланс_ВО1"/>
      <sheetName val="Калькуляция_ВО1"/>
      <sheetName val="Стоимость_ЭЭ1"/>
      <sheetName val="вводные_данные_систем"/>
      <sheetName val="Баланс_ээ"/>
      <sheetName val="Баланс_мощности"/>
      <sheetName val="Рег_генер"/>
      <sheetName val="17_1"/>
      <sheetName val="24_1"/>
      <sheetName val="4_1"/>
      <sheetName val="Баланс_ВО2"/>
      <sheetName val="Калькуляция_ВО2"/>
      <sheetName val="Стоимость_ЭЭ2"/>
      <sheetName val="вводные_данные_систем1"/>
      <sheetName val="Баланс_ээ1"/>
      <sheetName val="Баланс_мощности1"/>
      <sheetName val="Рег_генер1"/>
      <sheetName val="17_11"/>
      <sheetName val="24_11"/>
      <sheetName val="4_11"/>
      <sheetName val="VODOOTV.BALANCE.2007year2"/>
      <sheetName val="опу"/>
      <sheetName val="Результаты"/>
      <sheetName val="ДДС"/>
      <sheetName val="Метки"/>
      <sheetName val="Финансовый план"/>
      <sheetName val="долг"/>
      <sheetName val="вспомогат."/>
      <sheetName val="зап.ч. для вт"/>
      <sheetName val="ремонт оборуд."/>
      <sheetName val="ремонт трансп."/>
      <sheetName val="вт"/>
      <sheetName val="охрана труда"/>
      <sheetName val="лизинг авто"/>
      <sheetName val="амортизация"/>
      <sheetName val="топливо2009"/>
      <sheetName val="2009"/>
      <sheetName val="2.1"/>
      <sheetName val="2.2"/>
      <sheetName val="Страхов"/>
      <sheetName val=" КВЛ 2010"/>
      <sheetName val="НВВ общая"/>
      <sheetName val="амортизация по уровням напряжен"/>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численность"/>
      <sheetName val="Баланс_ВО3"/>
      <sheetName val="Калькуляция_ВО3"/>
      <sheetName val="Стоимость_ЭЭ3"/>
      <sheetName val="Баланс_ВО4"/>
      <sheetName val="Калькуляция_ВО4"/>
      <sheetName val="Стоимость_ЭЭ4"/>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свед."/>
      <sheetName val="Таб1.1"/>
      <sheetName val="Таб1.2"/>
      <sheetName val="Таб2.1"/>
      <sheetName val="Таб3.1"/>
      <sheetName val="Таб3.2"/>
      <sheetName val="Таб4.1"/>
      <sheetName val="Таб4.2"/>
      <sheetName val="Таб5.1"/>
      <sheetName val="Таб6.1"/>
      <sheetName val="Таб6.2"/>
      <sheetName val="Таб6.3"/>
      <sheetName val="Таб6.4"/>
      <sheetName val="Таб7.1"/>
      <sheetName val="Таб7.2"/>
      <sheetName val="Таб7.3"/>
      <sheetName val="Таб7.5"/>
      <sheetName val="ESTI."/>
      <sheetName val="DI-ESTI"/>
      <sheetName val="t_настройки"/>
      <sheetName val="IBASE"/>
      <sheetName val="Справочники"/>
      <sheetName val="14б дпн отчет"/>
      <sheetName val="16а сводный анализ"/>
    </sheetNames>
    <sheetDataSet>
      <sheetData sheetId="0" refreshError="1"/>
      <sheetData sheetId="1" refreshError="1"/>
      <sheetData sheetId="2">
        <row r="34">
          <cell r="B34" t="str">
            <v>12 мес. план</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nhap"/>
      <sheetName val="TL3-2002"/>
      <sheetName val="9015"/>
      <sheetName val="0502"/>
      <sheetName val="2213"/>
      <sheetName val="7270"/>
      <sheetName val="8672"/>
      <sheetName val="3027"/>
      <sheetName val="3810"/>
      <sheetName val="8523"/>
      <sheetName val="MAU"/>
      <sheetName val="XL4Poppy"/>
      <sheetName val="на 1 тут"/>
      <sheetName val="6 Списки"/>
      <sheetName val="A"/>
      <sheetName val="IBASE"/>
      <sheetName val="ESTI."/>
      <sheetName val="Списки"/>
      <sheetName val="Справочники"/>
      <sheetName val="t_настройки"/>
      <sheetName val="Таб1.1"/>
      <sheetName val="Лист"/>
      <sheetName val="DI-ESTI"/>
      <sheetName val="TEHSHEET"/>
      <sheetName val="Организации"/>
      <sheetName val="навигация"/>
      <sheetName val="Т12"/>
      <sheetName val="Т3"/>
      <sheetName val="Сводка - лизинг"/>
      <sheetName val="SET"/>
      <sheetName val="Сведения"/>
      <sheetName val="База"/>
      <sheetName val="16"/>
      <sheetName val="17"/>
      <sheetName val="4"/>
      <sheetName val="5"/>
      <sheetName val="Регионы"/>
      <sheetName val="Ф-1 (для АО-энерго)"/>
      <sheetName val="Ф-2 (для АО-энерго)"/>
      <sheetName val="перекрестка"/>
      <sheetName val="Свод"/>
      <sheetName val="18.2"/>
      <sheetName val="6"/>
      <sheetName val="15"/>
      <sheetName val="17.1"/>
      <sheetName val="2.3"/>
      <sheetName val="20"/>
      <sheetName val="27"/>
      <sheetName val="P2.1"/>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erReportInfo_&amp;!()$bbQ"/>
      <sheetName val="АКТ перетока МЭС Центра"/>
      <sheetName val="Данные"/>
    </sheetNames>
    <sheetDataSet>
      <sheetData sheetId="0" refreshError="1"/>
      <sheetData sheetId="1" refreshError="1"/>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баланс квадраты ПЭС"/>
      <sheetName val="Списки"/>
      <sheetName val="ИТОГИ__по_Н,Р,Э,Q"/>
      <sheetName val="D-Test_of_FA_Installation"/>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Данные для расчета"/>
      <sheetName val="ПРОГНОЗ_1"/>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Стоимость ЭЭ"/>
      <sheetName val="Данные"/>
      <sheetName val="ПТУ_ППП"/>
      <sheetName val="Финпоказатели"/>
      <sheetName val="Profits&amp;Loses"/>
      <sheetName val="Standard Inputs"/>
      <sheetName val="Макро"/>
      <sheetName val="гр5(о)"/>
      <sheetName val="input"/>
      <sheetName val="фин.деятельность"/>
      <sheetName val="Группы НУ"/>
      <sheetName val="нефть-объем"/>
      <sheetName val="базовые предп."/>
      <sheetName val="Инструкция"/>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G2" t="str">
            <v>Да</v>
          </cell>
          <cell r="H2" t="str">
            <v>с ОРЭМ</v>
          </cell>
        </row>
        <row r="3">
          <cell r="H3" t="str">
            <v xml:space="preserve">от ГП первого уровня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лист"/>
      <sheetName val="Сводный расчет(прогноз)"/>
      <sheetName val="Сводный расчет(факт)"/>
      <sheetName val="Сводный расчет(РЭК)"/>
      <sheetName val="Сводный расчет(РЭК) (2)"/>
      <sheetName val="Сводный расчет(год)"/>
      <sheetName val="Сводный расчет(I кв)"/>
      <sheetName val="Сводный расчет(II кв)"/>
      <sheetName val="Сводный расчет(III кв)"/>
      <sheetName val="Сводный расчет(IV кв)"/>
      <sheetName val="Абон_плата_060197"/>
      <sheetName val="Свод. расчет по ст.метод."/>
      <sheetName val="таб_1"/>
      <sheetName val="таб_2"/>
      <sheetName val="таб_3"/>
      <sheetName val="таб_4"/>
      <sheetName val="таб_5(б.п.)"/>
      <sheetName val="таб_5(п.р.)"/>
      <sheetName val="таб_5(бюд.)"/>
      <sheetName val="таб_6"/>
      <sheetName val="таб_7"/>
      <sheetName val="таб_8"/>
      <sheetName val="таб_9"/>
      <sheetName val="таб_10"/>
      <sheetName val="таб_11"/>
      <sheetName val="таб_12(1)"/>
      <sheetName val="таб_12"/>
      <sheetName val="льгота"/>
      <sheetName val="таб_13 "/>
      <sheetName val="таб_13  (э)"/>
      <sheetName val="таб_13  (т)"/>
      <sheetName val="УПХ"/>
      <sheetName val="Другие"/>
      <sheetName val="рем"/>
      <sheetName val="Зар_пл_тар_согл (2)"/>
      <sheetName val="Зар_пл_тар_согл (эл)"/>
      <sheetName val="использ.амортиз."/>
      <sheetName val="таб_15"/>
      <sheetName val="таб_16"/>
      <sheetName val="таб_17"/>
      <sheetName val="таб_17 (3)"/>
      <sheetName val="таб_18"/>
      <sheetName val="Расш.затрат"/>
      <sheetName val="таб_19"/>
      <sheetName val="таб_20(э)"/>
      <sheetName val="таб_20 (т)"/>
      <sheetName val="таб_21"/>
      <sheetName val="таб_22"/>
      <sheetName val="таб_23"/>
      <sheetName val="таб_24(год)"/>
      <sheetName val="таб_24 (Iкв)"/>
      <sheetName val="таб_24 (IIкв)"/>
      <sheetName val="таб_24 (IIIкв)"/>
      <sheetName val="таб_24 (IVкв)"/>
      <sheetName val="таб_25"/>
      <sheetName val="таб_25 (3)"/>
      <sheetName val="таб_25 (2)"/>
      <sheetName val="Комп. за сниж.для пром."/>
      <sheetName val="Вып_дох (2)"/>
      <sheetName val="Вып_дох"/>
      <sheetName val="2001 (1и2п)"/>
      <sheetName val="2002 (1и2п)"/>
      <sheetName val="2002 (1и2п) (2)"/>
      <sheetName val="2002 (1и2п) (3)"/>
      <sheetName val="2002 (1и2п) (4)"/>
      <sheetName val="апрель-июнь"/>
      <sheetName val="20-а"/>
      <sheetName val="23"/>
      <sheetName val="24"/>
      <sheetName val="25"/>
      <sheetName val="таб_13 (2)"/>
      <sheetName val="таб_13(э)(2)"/>
      <sheetName val="таб_13(т)(2)"/>
      <sheetName val="2001(1и2) (!)"/>
      <sheetName val="таб_17 (2)"/>
      <sheetName val="Модуль1"/>
      <sheetName val="Модуль2"/>
      <sheetName val="Модуль3"/>
      <sheetName val="Модуль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E8">
            <v>1744.944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просы"/>
      <sheetName val="Disclaimer"/>
      <sheetName val="Timing"/>
      <sheetName val="Legend"/>
      <sheetName val="Total"/>
      <sheetName val="1_Control"/>
      <sheetName val="2_Ratios"/>
      <sheetName val="3_Electricity"/>
      <sheetName val="4_Repair"/>
      <sheetName val="5_Capex"/>
      <sheetName val="Assump_1"/>
      <sheetName val="6_Sales"/>
      <sheetName val="7_Costs"/>
      <sheetName val="6_WC"/>
      <sheetName val="8_Fin_Statement"/>
      <sheetName val="Peri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E11">
            <v>0</v>
          </cell>
          <cell r="F11">
            <v>0</v>
          </cell>
          <cell r="G11">
            <v>0</v>
          </cell>
          <cell r="H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E16">
            <v>0</v>
          </cell>
          <cell r="F16">
            <v>0</v>
          </cell>
          <cell r="G16">
            <v>0</v>
          </cell>
          <cell r="H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E20">
            <v>0</v>
          </cell>
          <cell r="F20">
            <v>0</v>
          </cell>
          <cell r="G20">
            <v>0</v>
          </cell>
          <cell r="H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 val="осв 2003"/>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6"/>
      <sheetName val="8"/>
      <sheetName val="9"/>
      <sheetName val="P2.1"/>
      <sheetName val="P2.2"/>
      <sheetName val="первоначально"/>
      <sheetName val="перекрестка"/>
      <sheetName val="15"/>
      <sheetName val="17.1"/>
      <sheetName val="2.3"/>
      <sheetName val="20"/>
      <sheetName val="FST5"/>
      <sheetName val="TEHSHEET"/>
      <sheetName val="КаЭС"/>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 val=""/>
      <sheetName val="Астраханская область"/>
      <sheetName val="Справочники"/>
      <sheetName val="Лист1"/>
      <sheetName val="Лист2"/>
      <sheetName val="Лист3"/>
      <sheetName val="на 1 тут"/>
      <sheetName val="Форма 9"/>
      <sheetName val="Форма 10"/>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t="str">
            <v/>
          </cell>
          <cell r="F81" t="str">
            <v/>
          </cell>
          <cell r="G81" t="str">
            <v/>
          </cell>
          <cell r="H81" t="str">
            <v/>
          </cell>
          <cell r="J81" t="str">
            <v/>
          </cell>
          <cell r="K81" t="str">
            <v/>
          </cell>
        </row>
        <row r="82">
          <cell r="E82" t="str">
            <v/>
          </cell>
          <cell r="F82" t="str">
            <v/>
          </cell>
          <cell r="G82" t="str">
            <v/>
          </cell>
          <cell r="H82" t="str">
            <v/>
          </cell>
          <cell r="I82" t="str">
            <v/>
          </cell>
          <cell r="J82" t="str">
            <v/>
          </cell>
          <cell r="K82" t="str">
            <v/>
          </cell>
        </row>
        <row r="83">
          <cell r="E83" t="str">
            <v/>
          </cell>
          <cell r="F83" t="str">
            <v/>
          </cell>
          <cell r="G83" t="str">
            <v/>
          </cell>
          <cell r="H83" t="str">
            <v/>
          </cell>
          <cell r="I83" t="str">
            <v/>
          </cell>
          <cell r="J83" t="str">
            <v/>
          </cell>
          <cell r="K83" t="str">
            <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t="str">
            <v/>
          </cell>
          <cell r="F85" t="str">
            <v/>
          </cell>
          <cell r="G85" t="str">
            <v/>
          </cell>
          <cell r="H85" t="str">
            <v/>
          </cell>
          <cell r="I85" t="str">
            <v/>
          </cell>
          <cell r="J85" t="str">
            <v/>
          </cell>
          <cell r="K85" t="str">
            <v/>
          </cell>
        </row>
        <row r="86">
          <cell r="E86" t="str">
            <v/>
          </cell>
          <cell r="F86" t="str">
            <v/>
          </cell>
          <cell r="G86" t="str">
            <v/>
          </cell>
          <cell r="H86" t="str">
            <v/>
          </cell>
          <cell r="I86" t="str">
            <v/>
          </cell>
          <cell r="J86" t="str">
            <v/>
          </cell>
          <cell r="K86" t="str">
            <v/>
          </cell>
        </row>
        <row r="87">
          <cell r="E87" t="str">
            <v/>
          </cell>
          <cell r="F87" t="str">
            <v/>
          </cell>
          <cell r="G87" t="str">
            <v/>
          </cell>
          <cell r="H87" t="str">
            <v/>
          </cell>
          <cell r="I87" t="str">
            <v/>
          </cell>
          <cell r="J87" t="str">
            <v/>
          </cell>
          <cell r="K87" t="str">
            <v/>
          </cell>
        </row>
        <row r="88">
          <cell r="E88" t="str">
            <v/>
          </cell>
          <cell r="F88" t="str">
            <v/>
          </cell>
          <cell r="G88" t="str">
            <v/>
          </cell>
          <cell r="H88" t="str">
            <v/>
          </cell>
          <cell r="I88" t="str">
            <v/>
          </cell>
          <cell r="J88" t="str">
            <v/>
          </cell>
          <cell r="K88" t="str">
            <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t="str">
            <v/>
          </cell>
          <cell r="G28" t="str">
            <v/>
          </cell>
          <cell r="H28" t="str">
            <v/>
          </cell>
          <cell r="I28" t="str">
            <v/>
          </cell>
          <cell r="J28" t="str">
            <v/>
          </cell>
          <cell r="K28" t="str">
            <v/>
          </cell>
          <cell r="L28" t="str">
            <v/>
          </cell>
          <cell r="M28">
            <v>0</v>
          </cell>
        </row>
        <row r="29">
          <cell r="F29" t="str">
            <v/>
          </cell>
          <cell r="G29" t="str">
            <v/>
          </cell>
          <cell r="H29" t="str">
            <v/>
          </cell>
          <cell r="I29" t="str">
            <v/>
          </cell>
          <cell r="J29" t="str">
            <v/>
          </cell>
          <cell r="K29" t="str">
            <v/>
          </cell>
          <cell r="L29" t="str">
            <v/>
          </cell>
          <cell r="M29">
            <v>0</v>
          </cell>
        </row>
        <row r="30">
          <cell r="F30" t="str">
            <v/>
          </cell>
          <cell r="G30" t="str">
            <v/>
          </cell>
          <cell r="H30" t="str">
            <v/>
          </cell>
          <cell r="I30" t="str">
            <v/>
          </cell>
          <cell r="J30" t="str">
            <v/>
          </cell>
          <cell r="K30" t="str">
            <v/>
          </cell>
          <cell r="L30" t="str">
            <v/>
          </cell>
          <cell r="M30">
            <v>0</v>
          </cell>
        </row>
        <row r="31">
          <cell r="F31" t="str">
            <v/>
          </cell>
          <cell r="G31" t="str">
            <v/>
          </cell>
          <cell r="H31" t="str">
            <v/>
          </cell>
          <cell r="I31" t="str">
            <v/>
          </cell>
          <cell r="J31" t="str">
            <v/>
          </cell>
          <cell r="K31" t="str">
            <v/>
          </cell>
          <cell r="L31" t="str">
            <v/>
          </cell>
          <cell r="M31">
            <v>0</v>
          </cell>
        </row>
        <row r="32">
          <cell r="F32" t="str">
            <v/>
          </cell>
          <cell r="G32" t="str">
            <v/>
          </cell>
          <cell r="H32" t="str">
            <v/>
          </cell>
          <cell r="I32" t="str">
            <v/>
          </cell>
          <cell r="J32" t="str">
            <v/>
          </cell>
          <cell r="K32" t="str">
            <v/>
          </cell>
          <cell r="L32" t="str">
            <v/>
          </cell>
          <cell r="M32">
            <v>0</v>
          </cell>
        </row>
        <row r="33">
          <cell r="F33" t="str">
            <v/>
          </cell>
          <cell r="G33" t="str">
            <v/>
          </cell>
          <cell r="H33" t="str">
            <v/>
          </cell>
          <cell r="I33" t="str">
            <v/>
          </cell>
          <cell r="J33" t="str">
            <v/>
          </cell>
          <cell r="K33" t="str">
            <v/>
          </cell>
          <cell r="L33" t="str">
            <v/>
          </cell>
          <cell r="M33">
            <v>0</v>
          </cell>
        </row>
        <row r="34">
          <cell r="F34" t="str">
            <v/>
          </cell>
          <cell r="G34" t="str">
            <v/>
          </cell>
          <cell r="H34" t="str">
            <v/>
          </cell>
          <cell r="I34" t="str">
            <v/>
          </cell>
          <cell r="J34" t="str">
            <v/>
          </cell>
          <cell r="K34" t="str">
            <v/>
          </cell>
          <cell r="L34" t="str">
            <v/>
          </cell>
          <cell r="M34">
            <v>0</v>
          </cell>
        </row>
        <row r="35">
          <cell r="F35" t="str">
            <v/>
          </cell>
          <cell r="G35" t="str">
            <v/>
          </cell>
          <cell r="H35" t="str">
            <v/>
          </cell>
          <cell r="I35" t="str">
            <v/>
          </cell>
          <cell r="J35" t="str">
            <v/>
          </cell>
          <cell r="K35" t="str">
            <v/>
          </cell>
          <cell r="L35" t="str">
            <v/>
          </cell>
          <cell r="M35">
            <v>0</v>
          </cell>
        </row>
        <row r="36">
          <cell r="F36" t="str">
            <v/>
          </cell>
          <cell r="G36" t="str">
            <v/>
          </cell>
          <cell r="H36" t="str">
            <v/>
          </cell>
          <cell r="I36" t="str">
            <v/>
          </cell>
          <cell r="J36" t="str">
            <v/>
          </cell>
          <cell r="K36" t="str">
            <v/>
          </cell>
          <cell r="L36" t="str">
            <v/>
          </cell>
          <cell r="M36">
            <v>0</v>
          </cell>
        </row>
        <row r="37">
          <cell r="F37" t="str">
            <v/>
          </cell>
          <cell r="G37" t="str">
            <v/>
          </cell>
          <cell r="H37" t="str">
            <v/>
          </cell>
          <cell r="I37" t="str">
            <v/>
          </cell>
          <cell r="J37" t="str">
            <v/>
          </cell>
          <cell r="K37" t="str">
            <v/>
          </cell>
          <cell r="L37" t="str">
            <v/>
          </cell>
          <cell r="M37">
            <v>0</v>
          </cell>
        </row>
        <row r="38">
          <cell r="F38" t="str">
            <v/>
          </cell>
          <cell r="G38" t="str">
            <v/>
          </cell>
          <cell r="H38" t="str">
            <v/>
          </cell>
          <cell r="I38" t="str">
            <v/>
          </cell>
          <cell r="J38" t="str">
            <v/>
          </cell>
          <cell r="K38" t="str">
            <v/>
          </cell>
          <cell r="L38" t="str">
            <v/>
          </cell>
          <cell r="M38">
            <v>0</v>
          </cell>
        </row>
        <row r="39">
          <cell r="F39" t="str">
            <v/>
          </cell>
          <cell r="G39" t="str">
            <v/>
          </cell>
          <cell r="H39" t="str">
            <v/>
          </cell>
          <cell r="I39" t="str">
            <v/>
          </cell>
          <cell r="J39" t="str">
            <v/>
          </cell>
          <cell r="K39" t="str">
            <v/>
          </cell>
          <cell r="L39" t="str">
            <v/>
          </cell>
          <cell r="M39">
            <v>0</v>
          </cell>
        </row>
        <row r="40">
          <cell r="F40" t="str">
            <v/>
          </cell>
          <cell r="G40" t="str">
            <v/>
          </cell>
          <cell r="H40" t="str">
            <v/>
          </cell>
          <cell r="I40" t="str">
            <v/>
          </cell>
          <cell r="J40" t="str">
            <v/>
          </cell>
          <cell r="K40" t="str">
            <v/>
          </cell>
          <cell r="L40" t="str">
            <v/>
          </cell>
          <cell r="M40">
            <v>0</v>
          </cell>
        </row>
        <row r="42">
          <cell r="F42">
            <v>83557</v>
          </cell>
          <cell r="G42">
            <v>115877</v>
          </cell>
          <cell r="H42">
            <v>57263</v>
          </cell>
          <cell r="I42">
            <v>101479</v>
          </cell>
          <cell r="J42">
            <v>22427</v>
          </cell>
          <cell r="K42">
            <v>408071</v>
          </cell>
          <cell r="L42">
            <v>672576.14300000004</v>
          </cell>
          <cell r="M42">
            <v>0</v>
          </cell>
        </row>
        <row r="44">
          <cell r="F44" t="str">
            <v/>
          </cell>
          <cell r="G44" t="str">
            <v/>
          </cell>
          <cell r="H44" t="str">
            <v/>
          </cell>
          <cell r="I44" t="str">
            <v/>
          </cell>
          <cell r="J44" t="str">
            <v/>
          </cell>
          <cell r="K44" t="str">
            <v/>
          </cell>
          <cell r="L44" t="str">
            <v/>
          </cell>
          <cell r="M44">
            <v>0</v>
          </cell>
        </row>
        <row r="45">
          <cell r="F45" t="str">
            <v/>
          </cell>
          <cell r="G45" t="str">
            <v/>
          </cell>
          <cell r="H45" t="str">
            <v/>
          </cell>
          <cell r="I45" t="str">
            <v/>
          </cell>
          <cell r="J45" t="str">
            <v/>
          </cell>
          <cell r="K45" t="str">
            <v/>
          </cell>
          <cell r="L45" t="str">
            <v/>
          </cell>
          <cell r="M45">
            <v>0</v>
          </cell>
        </row>
        <row r="46">
          <cell r="F46" t="str">
            <v/>
          </cell>
          <cell r="G46" t="str">
            <v/>
          </cell>
          <cell r="H46" t="str">
            <v/>
          </cell>
          <cell r="I46" t="str">
            <v/>
          </cell>
          <cell r="J46" t="str">
            <v/>
          </cell>
          <cell r="K46" t="str">
            <v/>
          </cell>
          <cell r="L46" t="str">
            <v/>
          </cell>
          <cell r="M46">
            <v>0</v>
          </cell>
        </row>
        <row r="47">
          <cell r="F47" t="str">
            <v/>
          </cell>
          <cell r="G47" t="str">
            <v/>
          </cell>
          <cell r="H47" t="str">
            <v/>
          </cell>
          <cell r="I47" t="str">
            <v/>
          </cell>
          <cell r="J47" t="str">
            <v/>
          </cell>
          <cell r="K47" t="str">
            <v/>
          </cell>
          <cell r="L47" t="str">
            <v/>
          </cell>
          <cell r="M47">
            <v>0</v>
          </cell>
        </row>
        <row r="48">
          <cell r="F48" t="str">
            <v/>
          </cell>
          <cell r="G48" t="str">
            <v/>
          </cell>
          <cell r="H48" t="str">
            <v/>
          </cell>
          <cell r="I48" t="str">
            <v/>
          </cell>
          <cell r="J48" t="str">
            <v/>
          </cell>
          <cell r="K48" t="str">
            <v/>
          </cell>
          <cell r="L48" t="str">
            <v/>
          </cell>
          <cell r="M48">
            <v>0</v>
          </cell>
        </row>
        <row r="49">
          <cell r="F49" t="str">
            <v/>
          </cell>
          <cell r="G49" t="str">
            <v/>
          </cell>
          <cell r="H49" t="str">
            <v/>
          </cell>
          <cell r="I49" t="str">
            <v/>
          </cell>
          <cell r="J49" t="str">
            <v/>
          </cell>
          <cell r="K49" t="str">
            <v/>
          </cell>
          <cell r="L49" t="str">
            <v/>
          </cell>
          <cell r="M49">
            <v>0</v>
          </cell>
        </row>
        <row r="50">
          <cell r="F50" t="str">
            <v/>
          </cell>
          <cell r="G50" t="str">
            <v/>
          </cell>
          <cell r="H50" t="str">
            <v/>
          </cell>
          <cell r="I50" t="str">
            <v/>
          </cell>
          <cell r="J50" t="str">
            <v/>
          </cell>
          <cell r="K50" t="str">
            <v/>
          </cell>
          <cell r="L50" t="str">
            <v/>
          </cell>
          <cell r="M50">
            <v>0</v>
          </cell>
        </row>
        <row r="51">
          <cell r="F51" t="str">
            <v/>
          </cell>
          <cell r="G51" t="str">
            <v/>
          </cell>
          <cell r="H51" t="str">
            <v/>
          </cell>
          <cell r="I51" t="str">
            <v/>
          </cell>
          <cell r="J51" t="str">
            <v/>
          </cell>
          <cell r="K51" t="str">
            <v/>
          </cell>
          <cell r="L51" t="str">
            <v/>
          </cell>
          <cell r="M51">
            <v>0</v>
          </cell>
        </row>
        <row r="52">
          <cell r="F52" t="str">
            <v/>
          </cell>
          <cell r="G52" t="str">
            <v/>
          </cell>
          <cell r="H52" t="str">
            <v/>
          </cell>
          <cell r="I52" t="str">
            <v/>
          </cell>
          <cell r="J52" t="str">
            <v/>
          </cell>
          <cell r="K52" t="str">
            <v/>
          </cell>
          <cell r="L52" t="str">
            <v/>
          </cell>
          <cell r="M52">
            <v>0</v>
          </cell>
        </row>
        <row r="53">
          <cell r="F53" t="str">
            <v/>
          </cell>
          <cell r="G53" t="str">
            <v/>
          </cell>
          <cell r="H53" t="str">
            <v/>
          </cell>
          <cell r="I53" t="str">
            <v/>
          </cell>
          <cell r="J53" t="str">
            <v/>
          </cell>
          <cell r="K53" t="str">
            <v/>
          </cell>
          <cell r="L53" t="str">
            <v/>
          </cell>
          <cell r="M53">
            <v>0</v>
          </cell>
        </row>
        <row r="54">
          <cell r="F54" t="str">
            <v/>
          </cell>
          <cell r="G54" t="str">
            <v/>
          </cell>
          <cell r="H54" t="str">
            <v/>
          </cell>
          <cell r="I54" t="str">
            <v/>
          </cell>
          <cell r="J54" t="str">
            <v/>
          </cell>
          <cell r="K54" t="str">
            <v/>
          </cell>
          <cell r="L54" t="str">
            <v/>
          </cell>
          <cell r="M54">
            <v>0</v>
          </cell>
        </row>
        <row r="55">
          <cell r="F55" t="str">
            <v/>
          </cell>
          <cell r="G55" t="str">
            <v/>
          </cell>
          <cell r="H55" t="str">
            <v/>
          </cell>
          <cell r="I55" t="str">
            <v/>
          </cell>
          <cell r="J55" t="str">
            <v/>
          </cell>
          <cell r="K55" t="str">
            <v/>
          </cell>
          <cell r="L55" t="str">
            <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 sheetId="25" refreshError="1"/>
      <sheetData sheetId="26" refreshError="1"/>
      <sheetData sheetId="27" refreshError="1"/>
      <sheetData sheetId="28">
        <row r="11">
          <cell r="B11" t="str">
            <v xml:space="preserve">1. Корректировка с учетом изменения полезного отпуска и цены покупки э/э в целях компенсации потерь </v>
          </cell>
        </row>
      </sheetData>
      <sheetData sheetId="29"/>
      <sheetData sheetId="30"/>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1.2 совмещ мах"/>
      <sheetName val="1.1.1-1.1.2"/>
      <sheetName val="1.2"/>
      <sheetName val="1.3"/>
      <sheetName val="1.3_свод"/>
      <sheetName val="1.4"/>
      <sheetName val="1.5_среднее"/>
      <sheetName val="1.5"/>
      <sheetName val="1.6_среднее"/>
      <sheetName val="1.6"/>
      <sheetName val="1.7"/>
      <sheetName val="1.8_ГРЭС-2"/>
      <sheetName val="1.8_ГусТЭЦ"/>
      <sheetName val="1.8_ТЭЦ-1"/>
      <sheetName val="1.8_СВОД"/>
      <sheetName val="1.9"/>
      <sheetName val="Статистика_уд"/>
      <sheetName val="1.10"/>
      <sheetName val="1.11"/>
      <sheetName val="прил. к 1.11"/>
      <sheetName val="1.12"/>
      <sheetName val="1.13"/>
      <sheetName val="1.22"/>
      <sheetName val="1.23"/>
      <sheetName val="1.24_передача+сбыт"/>
      <sheetName val="1.24_передача"/>
      <sheetName val="1.24_сбыт.надбавка"/>
      <sheetName val="1.25"/>
      <sheetName val="1.26"/>
      <sheetName val="1.27_2010"/>
      <sheetName val="1.27_2011"/>
      <sheetName val="1.27_2012"/>
      <sheetName val="Расчет НВВ"/>
      <sheetName val="НВВ покупки по ЧЧИМ"/>
      <sheetName val="НВВ"/>
      <sheetName val="1.28_2007"/>
      <sheetName val="1.28_2008"/>
      <sheetName val="1.28_2009"/>
      <sheetName val="1.28.1"/>
      <sheetName val="1.28.2"/>
      <sheetName val="1.28.3_2007"/>
      <sheetName val="1.28.3_2008"/>
      <sheetName val="1.28.3_2009"/>
      <sheetName val="1.29_2012"/>
      <sheetName val="1.30"/>
      <sheetName val="2.1 "/>
      <sheetName val="2.2"/>
      <sheetName val="2.1 с ЕНЭС"/>
      <sheetName val="2.2 с ЕНЭС"/>
      <sheetName val="FES"/>
    </sheetNames>
    <sheetDataSet>
      <sheetData sheetId="0"/>
      <sheetData sheetId="1"/>
      <sheetData sheetId="2"/>
      <sheetData sheetId="3"/>
      <sheetData sheetId="4"/>
      <sheetData sheetId="5"/>
      <sheetData sheetId="6">
        <row r="12">
          <cell r="P12">
            <v>373.03900000000004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0.1"/>
      <sheetName val="30"/>
      <sheetName val="6.1"/>
      <sheetName val="7"/>
      <sheetName val="ДПН помесячная разбивка"/>
      <sheetName val=""/>
      <sheetName val="Амурская область"/>
      <sheetName val="TEHSHEET"/>
      <sheetName val="FST5"/>
      <sheetName val="fes"/>
      <sheetName val="УПХ"/>
      <sheetName val="УНПХ"/>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efreshError="1"/>
      <sheetData sheetId="5" refreshError="1">
        <row r="14">
          <cell r="G14">
            <v>0</v>
          </cell>
        </row>
        <row r="28">
          <cell r="G28">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4">
          <cell r="G14">
            <v>10000</v>
          </cell>
        </row>
      </sheetData>
      <sheetData sheetId="53">
        <row r="14">
          <cell r="G14">
            <v>0</v>
          </cell>
        </row>
      </sheetData>
      <sheetData sheetId="54" refreshError="1"/>
      <sheetData sheetId="55"/>
      <sheetData sheetId="56"/>
      <sheetData sheetId="57" refreshError="1"/>
      <sheetData sheetId="58" refreshError="1"/>
      <sheetData sheetId="5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БП_Списки"/>
      <sheetName val="Выпадающие списки"/>
      <sheetName val="2.ГСМ"/>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УФ-61"/>
      <sheetName val="4.3 Лимит изм ДЗ и КЗ"/>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РСК"/>
      <sheetName val="Программа по годам МРСК"/>
      <sheetName val="Лист замечаний"/>
    </sheetNames>
    <sheetDataSet>
      <sheetData sheetId="0"/>
      <sheetData sheetId="1"/>
      <sheetData sheetId="2">
        <row r="6">
          <cell r="C6" t="str">
            <v>ОАО "Тестовое МРСК"</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sheetData>
      <sheetData sheetId="3"/>
      <sheetData sheetId="4">
        <row r="8">
          <cell r="A8" t="str">
            <v>Всего ОАО "Тестовое МРСК"</v>
          </cell>
        </row>
      </sheetData>
      <sheetData sheetId="5"/>
      <sheetData sheetId="6"/>
      <sheetData sheetId="7"/>
      <sheetData sheetId="8"/>
      <sheetData sheetId="9"/>
      <sheetData sheetId="1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дложения"/>
      <sheetName val="Контракты"/>
      <sheetName val="Договора"/>
      <sheetName val="Организации"/>
      <sheetName val="Документы"/>
      <sheetName val="Типы документов"/>
      <sheetName val="t_настройки"/>
      <sheetName val="TEHSHEET"/>
      <sheetName val="гр5(о)"/>
      <sheetName val="Таб1.1"/>
    </sheetNames>
    <sheetDataSet>
      <sheetData sheetId="0" refreshError="1"/>
      <sheetData sheetId="1" refreshError="1"/>
      <sheetData sheetId="2" refreshError="1"/>
      <sheetData sheetId="3" refreshError="1">
        <row r="4">
          <cell r="A4">
            <v>1</v>
          </cell>
          <cell r="B4" t="str">
            <v>ОАО "Энергомашкорпорация" (ПК "Сибэнергомаш")</v>
          </cell>
        </row>
        <row r="5">
          <cell r="A5">
            <v>2</v>
          </cell>
          <cell r="B5" t="str">
            <v>ЗАО "Интеравтоматика"</v>
          </cell>
        </row>
        <row r="6">
          <cell r="A6">
            <v>3</v>
          </cell>
          <cell r="B6" t="str">
            <v>ОАО "УРАЛВНИПИЭНЕРГОПРОМ"</v>
          </cell>
        </row>
        <row r="7">
          <cell r="A7">
            <v>4</v>
          </cell>
          <cell r="B7" t="str">
            <v>ОАО"Зарубежэнергопроект"</v>
          </cell>
        </row>
        <row r="8">
          <cell r="A8">
            <v>5</v>
          </cell>
          <cell r="B8" t="str">
            <v>ОАО "Всероссийский теплотехнический научно-исследовательский институт"</v>
          </cell>
        </row>
        <row r="9">
          <cell r="A9">
            <v>6</v>
          </cell>
          <cell r="B9" t="str">
            <v>Фирма ОРГРЭС</v>
          </cell>
        </row>
        <row r="10">
          <cell r="A10">
            <v>7</v>
          </cell>
          <cell r="B10" t="str">
            <v>Представительство ТПЭ в Сербии и Черногории</v>
          </cell>
        </row>
        <row r="11">
          <cell r="A11">
            <v>8</v>
          </cell>
          <cell r="B11" t="str">
            <v>JUGOELEKTRO T.A.D</v>
          </cell>
        </row>
        <row r="12">
          <cell r="A12">
            <v>9</v>
          </cell>
          <cell r="B12" t="str">
            <v>ОАО "ЧЗЭМ"</v>
          </cell>
        </row>
        <row r="13">
          <cell r="A13">
            <v>10</v>
          </cell>
          <cell r="B13" t="str">
            <v>ЗАО "Красный котельщик"</v>
          </cell>
        </row>
        <row r="14">
          <cell r="A14">
            <v>11</v>
          </cell>
          <cell r="B14" t="str">
            <v>ЗАО "Армэкс"</v>
          </cell>
        </row>
        <row r="15">
          <cell r="A15">
            <v>12</v>
          </cell>
          <cell r="B15" t="str">
            <v>ОАО "Икар"</v>
          </cell>
        </row>
        <row r="16">
          <cell r="A16">
            <v>13</v>
          </cell>
          <cell r="B16" t="str">
            <v>ОАО "Гипрогазоочистка"</v>
          </cell>
        </row>
        <row r="17">
          <cell r="A17">
            <v>14</v>
          </cell>
          <cell r="B17" t="str">
            <v>ОАО "Катйский насосный завод"</v>
          </cell>
        </row>
        <row r="18">
          <cell r="A18">
            <v>15</v>
          </cell>
          <cell r="B18" t="str">
            <v>ОАО "ЗЭиМ"</v>
          </cell>
        </row>
        <row r="19">
          <cell r="A19">
            <v>16</v>
          </cell>
          <cell r="B19" t="str">
            <v>ЗАО "Орлэкс"</v>
          </cell>
        </row>
        <row r="20">
          <cell r="A20">
            <v>17</v>
          </cell>
          <cell r="B20" t="str">
            <v>ЗАО "ЭМКО"</v>
          </cell>
        </row>
        <row r="21">
          <cell r="A21">
            <v>18</v>
          </cell>
          <cell r="B21" t="str">
            <v>ЗАО "Метран-Комплект"</v>
          </cell>
        </row>
        <row r="22">
          <cell r="A22">
            <v>19</v>
          </cell>
          <cell r="B22" t="str">
            <v>ZVVZ a.s. (ЗВВЗ а.с.)</v>
          </cell>
        </row>
        <row r="23">
          <cell r="A23">
            <v>20</v>
          </cell>
          <cell r="B23" t="str">
            <v>ОАО "ИТФ "Лентурборемонт"</v>
          </cell>
        </row>
        <row r="24">
          <cell r="A24">
            <v>21</v>
          </cell>
          <cell r="B24" t="str">
            <v>ООО "Сплав-привод"</v>
          </cell>
        </row>
        <row r="25">
          <cell r="A25">
            <v>22</v>
          </cell>
          <cell r="B25" t="str">
            <v>НПО "Сатурн"</v>
          </cell>
        </row>
        <row r="26">
          <cell r="A26">
            <v>23</v>
          </cell>
          <cell r="B26" t="str">
            <v>ООО "Союзтехэнерго"</v>
          </cell>
        </row>
        <row r="27">
          <cell r="A27" t="str">
            <v>Служебная строка</v>
          </cell>
          <cell r="B27" t="str">
            <v>ООО "Барнаульское СКБ котельных установок"</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 val="Организации"/>
      <sheetName val="Справочники"/>
      <sheetName val="Пер-Вл"/>
      <sheetName val="Таб1.1"/>
      <sheetName val="ПС рек"/>
      <sheetName val="ЛЭП нов"/>
      <sheetName val="ИТ-бюджет"/>
      <sheetName val="регионы"/>
      <sheetName val="TEHSHEET"/>
    </sheetNames>
    <sheetDataSet>
      <sheetData sheetId="0">
        <row r="2">
          <cell r="B2" t="str">
            <v>Выпуски</v>
          </cell>
        </row>
      </sheetData>
      <sheetData sheetId="1">
        <row r="121">
          <cell r="CI121">
            <v>1199.7543236906586</v>
          </cell>
        </row>
      </sheetData>
      <sheetData sheetId="2">
        <row r="4">
          <cell r="Y4">
            <v>1</v>
          </cell>
        </row>
      </sheetData>
      <sheetData sheetId="3">
        <row r="7">
          <cell r="C7">
            <v>1</v>
          </cell>
        </row>
      </sheetData>
      <sheetData sheetId="4">
        <row r="2">
          <cell r="B2" t="str">
            <v>Выпуски</v>
          </cell>
        </row>
      </sheetData>
      <sheetData sheetId="5">
        <row r="121">
          <cell r="CI121">
            <v>1199.7543236906586</v>
          </cell>
        </row>
      </sheetData>
      <sheetData sheetId="6">
        <row r="4">
          <cell r="Y4">
            <v>1</v>
          </cell>
        </row>
      </sheetData>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row r="2">
          <cell r="B2" t="str">
            <v>Выпуски</v>
          </cell>
        </row>
      </sheetData>
      <sheetData sheetId="9">
        <row r="121">
          <cell r="CI121">
            <v>1199.7543236906586</v>
          </cell>
        </row>
      </sheetData>
      <sheetData sheetId="10">
        <row r="4">
          <cell r="Y4">
            <v>1</v>
          </cell>
        </row>
      </sheetData>
      <sheetData sheetId="11">
        <row r="2">
          <cell r="B2" t="str">
            <v>Выпуски</v>
          </cell>
        </row>
      </sheetData>
      <sheetData sheetId="12">
        <row r="2">
          <cell r="B2" t="str">
            <v>Выпуски</v>
          </cell>
        </row>
      </sheetData>
      <sheetData sheetId="13">
        <row r="4">
          <cell r="Y4">
            <v>1</v>
          </cell>
        </row>
      </sheetData>
      <sheetData sheetId="14">
        <row r="2">
          <cell r="B2" t="str">
            <v>Выпуски</v>
          </cell>
        </row>
      </sheetData>
      <sheetData sheetId="15">
        <row r="2">
          <cell r="B2" t="str">
            <v>Выпуски</v>
          </cell>
        </row>
      </sheetData>
      <sheetData sheetId="16">
        <row r="4">
          <cell r="Y4">
            <v>1</v>
          </cell>
        </row>
      </sheetData>
      <sheetData sheetId="17">
        <row r="4">
          <cell r="Y4">
            <v>1</v>
          </cell>
        </row>
      </sheetData>
      <sheetData sheetId="18">
        <row r="2">
          <cell r="B2" t="str">
            <v>Выпуски</v>
          </cell>
        </row>
      </sheetData>
      <sheetData sheetId="19">
        <row r="121">
          <cell r="CI121">
            <v>1199.7543236906586</v>
          </cell>
        </row>
      </sheetData>
      <sheetData sheetId="20">
        <row r="4">
          <cell r="Y4">
            <v>1</v>
          </cell>
        </row>
      </sheetData>
      <sheetData sheetId="21">
        <row r="2">
          <cell r="B2" t="str">
            <v>Выпуски</v>
          </cell>
        </row>
      </sheetData>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row r="2">
          <cell r="B2" t="str">
            <v>Выпуски</v>
          </cell>
        </row>
      </sheetData>
      <sheetData sheetId="25">
        <row r="2">
          <cell r="B2" t="str">
            <v>Выпуски</v>
          </cell>
        </row>
      </sheetData>
      <sheetData sheetId="26">
        <row r="2">
          <cell r="B2" t="str">
            <v>Выпуски</v>
          </cell>
        </row>
      </sheetData>
      <sheetData sheetId="27">
        <row r="2">
          <cell r="B2" t="str">
            <v>Выпуски</v>
          </cell>
        </row>
      </sheetData>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Таблица 1"/>
      <sheetName val="Таблица 2"/>
      <sheetName val="Таблица 3"/>
      <sheetName val="Таблица 4"/>
      <sheetName val="План-факт "/>
      <sheetName val="РП"/>
      <sheetName val="Проверка"/>
      <sheetName val="Анализ фидеров"/>
      <sheetName val="Рекомендации"/>
    </sheetNames>
    <sheetDataSet>
      <sheetData sheetId="0">
        <row r="3">
          <cell r="H3">
            <v>2018</v>
          </cell>
        </row>
      </sheetData>
      <sheetData sheetId="1"/>
      <sheetData sheetId="2"/>
      <sheetData sheetId="3"/>
      <sheetData sheetId="4"/>
      <sheetData sheetId="5"/>
      <sheetData sheetId="6"/>
      <sheetData sheetId="7"/>
      <sheetData sheetId="8"/>
      <sheetData sheetId="9"/>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FST5"/>
      <sheetName val="Списки"/>
      <sheetName val="расчет нвв общ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SHPZ"/>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таблиц"/>
      <sheetName val="Список предприятий"/>
      <sheetName val="Список подразделений"/>
      <sheetName val="IAS Proforma"/>
      <sheetName val="Ф-1-2"/>
      <sheetName val="Invent'02"/>
      <sheetName val="Adj2002"/>
      <sheetName val="Consol"/>
      <sheetName val="model '02"/>
      <sheetName val="MG '02"/>
      <sheetName val="DTX '02"/>
      <sheetName val="Долгосрочные вложения"/>
      <sheetName val="PPE'02"/>
      <sheetName val="PL_2002"/>
      <sheetName val="Reconciliat"/>
      <sheetName val="Движение капитала"/>
      <sheetName val="PL_2002 (бел.руб)"/>
      <sheetName val="Adj 2001"/>
      <sheetName val="Белорусский рубль"/>
      <sheetName val="Деб. и кред. на 31.12.02 "/>
      <sheetName val="Налоговые платежи 2002"/>
      <sheetName val="Доходы-расходы (год)"/>
      <sheetName val="ТМЦ 2001-2002"/>
      <sheetName val="Расшифр РБП и проч выб"/>
      <sheetName val="Выручка 2002"/>
      <sheetName val="Доходы-расходы 1 квартал"/>
      <sheetName val="Доходы-расходы 2 квартал"/>
      <sheetName val="Доходы-расходы 3 квартал"/>
      <sheetName val="Доходы-расходы 4 квартал"/>
      <sheetName val="Денежные средства 2002"/>
      <sheetName val="Check Other"/>
      <sheetName val="Табл. 5.3"/>
      <sheetName val="Табл. 6.4"/>
      <sheetName val="Табл. 6.5"/>
      <sheetName val="Собственные акции"/>
      <sheetName val="Краткосроч. вложения 2001-2002"/>
      <sheetName val="Внутригрупп расчеты 31.12.02"/>
      <sheetName val="Убытки на балансе"/>
      <sheetName val="Связанные стороны на 31.12. 02"/>
      <sheetName val="денежные потоки2002"/>
      <sheetName val="Векселя у эмитента "/>
      <sheetName val="Групповые операции с векселями"/>
      <sheetName val="Долгоср. займы и кредиты  2002"/>
      <sheetName val="Краткоср. займы и кредиты  2002"/>
      <sheetName val="Выданные гарантии 2002"/>
      <sheetName val="Судебные иски"/>
      <sheetName val="Резервы предстоящих расходов"/>
      <sheetName val=" Общие таблицы"/>
      <sheetName val="хищения аварии"/>
      <sheetName val="замена труб"/>
      <sheetName val="Проводки'02"/>
      <sheetName val="УрРасч"/>
      <sheetName val="АКРасч"/>
      <sheetName val="Capex PER CITY"/>
      <sheetName val="Контр. лист"/>
      <sheetName val="Баланс"/>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C"/>
      <sheetName val="Инвест.программа"/>
      <sheetName val="AJEs"/>
      <sheetName val="RAS P&amp;L"/>
      <sheetName val="Форма 7 (Скважины)"/>
      <sheetName val="ф сплавы"/>
      <sheetName val="список"/>
      <sheetName val="Валюта"/>
      <sheetName val="Проводки_02"/>
      <sheetName val="Grouplist"/>
      <sheetName val="Группа"/>
      <sheetName val="Salary"/>
      <sheetName val="Adjustments"/>
      <sheetName val="Белорусский ЦЭС"/>
      <sheetName val="Client"/>
    </sheetNames>
    <sheetDataSet>
      <sheetData sheetId="0" refreshError="1"/>
      <sheetData sheetId="1" refreshError="1"/>
      <sheetData sheetId="2" refreshError="1"/>
      <sheetData sheetId="3" refreshError="1"/>
      <sheetData sheetId="4" refreshError="1"/>
      <sheetData sheetId="5" refreshError="1"/>
      <sheetData sheetId="6" refreshError="1">
        <row r="2">
          <cell r="A2">
            <v>1011095</v>
          </cell>
          <cell r="B2" t="str">
            <v>Investments unal (Инвест общ)</v>
          </cell>
          <cell r="C2">
            <v>0</v>
          </cell>
          <cell r="D2">
            <v>0</v>
          </cell>
          <cell r="J2">
            <v>0</v>
          </cell>
          <cell r="K2">
            <v>0</v>
          </cell>
          <cell r="L2">
            <v>0</v>
          </cell>
          <cell r="M2">
            <v>0</v>
          </cell>
          <cell r="N2">
            <v>0</v>
          </cell>
          <cell r="U2">
            <v>0</v>
          </cell>
        </row>
        <row r="65">
          <cell r="A65">
            <v>1012095</v>
          </cell>
          <cell r="B65" t="str">
            <v>PPE net unal</v>
          </cell>
          <cell r="C65">
            <v>1601390</v>
          </cell>
          <cell r="D65">
            <v>26352.153562</v>
          </cell>
          <cell r="J65">
            <v>0</v>
          </cell>
          <cell r="K65">
            <v>0</v>
          </cell>
          <cell r="L65">
            <v>0</v>
          </cell>
          <cell r="M65">
            <v>0</v>
          </cell>
          <cell r="N65">
            <v>-26352.153562</v>
          </cell>
          <cell r="U65">
            <v>0</v>
          </cell>
        </row>
        <row r="120">
          <cell r="A120">
            <v>1021095</v>
          </cell>
          <cell r="B120" t="str">
            <v>Invent unal (Запасы общ)</v>
          </cell>
          <cell r="C120">
            <v>22087</v>
          </cell>
          <cell r="D120">
            <v>363.45925460000001</v>
          </cell>
          <cell r="J120">
            <v>0</v>
          </cell>
          <cell r="K120">
            <v>0</v>
          </cell>
          <cell r="L120">
            <v>0</v>
          </cell>
          <cell r="M120">
            <v>0</v>
          </cell>
          <cell r="N120">
            <v>0</v>
          </cell>
          <cell r="P120">
            <v>-363</v>
          </cell>
          <cell r="U120">
            <v>0.45925460000000839</v>
          </cell>
        </row>
        <row r="121">
          <cell r="A121">
            <v>1021195</v>
          </cell>
          <cell r="B121" t="str">
            <v>Linefill unallocated (Технолог запас)</v>
          </cell>
          <cell r="C121">
            <v>0</v>
          </cell>
          <cell r="D121">
            <v>0</v>
          </cell>
          <cell r="J121">
            <v>0</v>
          </cell>
          <cell r="K121">
            <v>0</v>
          </cell>
          <cell r="L121">
            <v>0</v>
          </cell>
          <cell r="M121">
            <v>0</v>
          </cell>
          <cell r="N121">
            <v>0</v>
          </cell>
          <cell r="U121">
            <v>0</v>
          </cell>
        </row>
        <row r="132">
          <cell r="A132">
            <v>1023095</v>
          </cell>
          <cell r="B132" t="str">
            <v>Trad oth receiv unall</v>
          </cell>
          <cell r="C132">
            <v>112251</v>
          </cell>
          <cell r="D132">
            <v>1847.1800057999999</v>
          </cell>
          <cell r="F132">
            <v>-1847.1800057999999</v>
          </cell>
          <cell r="J132">
            <v>-1847.1800057999999</v>
          </cell>
          <cell r="K132">
            <v>0</v>
          </cell>
          <cell r="L132">
            <v>0</v>
          </cell>
          <cell r="M132">
            <v>0</v>
          </cell>
          <cell r="N132">
            <v>0</v>
          </cell>
          <cell r="U132">
            <v>0</v>
          </cell>
        </row>
        <row r="133">
          <cell r="A133">
            <v>1023195</v>
          </cell>
          <cell r="B133" t="str">
            <v>Crim outfl debt unal (Крим врезки общ)</v>
          </cell>
          <cell r="C133">
            <v>0</v>
          </cell>
          <cell r="D133">
            <v>0</v>
          </cell>
          <cell r="J133">
            <v>0</v>
          </cell>
          <cell r="K133">
            <v>0</v>
          </cell>
          <cell r="L133">
            <v>0</v>
          </cell>
          <cell r="M133">
            <v>0</v>
          </cell>
          <cell r="N133">
            <v>0</v>
          </cell>
          <cell r="U133">
            <v>0</v>
          </cell>
        </row>
        <row r="178">
          <cell r="A178">
            <v>1025095</v>
          </cell>
          <cell r="B178" t="str">
            <v>Cash &amp; equiv unal ( Денеж сред)</v>
          </cell>
          <cell r="C178">
            <v>97328</v>
          </cell>
          <cell r="D178">
            <v>1601.6101024</v>
          </cell>
          <cell r="I178">
            <v>-1601.6101024</v>
          </cell>
          <cell r="J178">
            <v>-1601.6101024</v>
          </cell>
          <cell r="K178">
            <v>0</v>
          </cell>
          <cell r="L178">
            <v>0</v>
          </cell>
          <cell r="M178">
            <v>0</v>
          </cell>
          <cell r="N178">
            <v>0</v>
          </cell>
          <cell r="U178">
            <v>0</v>
          </cell>
        </row>
        <row r="186">
          <cell r="A186">
            <v>2011295</v>
          </cell>
          <cell r="B186" t="str">
            <v>Long Oth unall (Долгоср КЗ общ)</v>
          </cell>
          <cell r="C186">
            <v>0</v>
          </cell>
          <cell r="D186">
            <v>0</v>
          </cell>
          <cell r="J186">
            <v>0</v>
          </cell>
          <cell r="K186">
            <v>0</v>
          </cell>
          <cell r="L186">
            <v>0</v>
          </cell>
          <cell r="M186">
            <v>0</v>
          </cell>
          <cell r="N186">
            <v>0</v>
          </cell>
          <cell r="U186">
            <v>0</v>
          </cell>
        </row>
        <row r="203">
          <cell r="A203">
            <v>2011095</v>
          </cell>
          <cell r="B203" t="str">
            <v>Trad &amp; oth pay unall (Торг проч кред задолж общ)</v>
          </cell>
          <cell r="C203">
            <v>-34136</v>
          </cell>
          <cell r="D203">
            <v>-561.73518880000006</v>
          </cell>
          <cell r="G203">
            <v>561.73518880000006</v>
          </cell>
          <cell r="J203">
            <v>561.73518880000006</v>
          </cell>
          <cell r="K203">
            <v>0</v>
          </cell>
          <cell r="L203">
            <v>0</v>
          </cell>
          <cell r="M203">
            <v>0</v>
          </cell>
          <cell r="N203">
            <v>0</v>
          </cell>
          <cell r="U203">
            <v>0</v>
          </cell>
        </row>
        <row r="211">
          <cell r="A211">
            <v>2022195</v>
          </cell>
          <cell r="B211" t="str">
            <v>Tax payab (Налог обязат) unal</v>
          </cell>
          <cell r="C211">
            <v>0</v>
          </cell>
          <cell r="D211">
            <v>0</v>
          </cell>
          <cell r="G211">
            <v>-271.61943480000002</v>
          </cell>
          <cell r="H211">
            <v>271.61943480000002</v>
          </cell>
          <cell r="J211">
            <v>0</v>
          </cell>
          <cell r="K211">
            <v>0</v>
          </cell>
          <cell r="L211">
            <v>0</v>
          </cell>
          <cell r="M211">
            <v>0</v>
          </cell>
          <cell r="N211">
            <v>0</v>
          </cell>
          <cell r="U211">
            <v>0</v>
          </cell>
        </row>
        <row r="242">
          <cell r="A242">
            <v>2023095</v>
          </cell>
          <cell r="B242" t="str">
            <v>Divids pay unall  ( Задолж дивид общ)</v>
          </cell>
          <cell r="C242">
            <v>0</v>
          </cell>
          <cell r="D242">
            <v>0</v>
          </cell>
          <cell r="J242">
            <v>0</v>
          </cell>
          <cell r="K242">
            <v>0</v>
          </cell>
          <cell r="L242">
            <v>0</v>
          </cell>
          <cell r="M242">
            <v>0</v>
          </cell>
          <cell r="N242">
            <v>0</v>
          </cell>
          <cell r="U242">
            <v>0</v>
          </cell>
        </row>
        <row r="263">
          <cell r="A263">
            <v>2024095</v>
          </cell>
          <cell r="B263" t="str">
            <v>Loans &amp; cur port long debt unal  (Займ и тек час)</v>
          </cell>
          <cell r="C263">
            <v>0</v>
          </cell>
          <cell r="D263">
            <v>0</v>
          </cell>
          <cell r="J263">
            <v>0</v>
          </cell>
          <cell r="K263">
            <v>0</v>
          </cell>
          <cell r="L263">
            <v>0</v>
          </cell>
          <cell r="M263">
            <v>0</v>
          </cell>
          <cell r="N263">
            <v>0</v>
          </cell>
          <cell r="U263">
            <v>0</v>
          </cell>
        </row>
        <row r="294">
          <cell r="A294">
            <v>4011095</v>
          </cell>
          <cell r="B294" t="str">
            <v>Revenue unallocated (Выручка общ)</v>
          </cell>
          <cell r="C294">
            <v>-564134</v>
          </cell>
          <cell r="D294">
            <v>-9283.2762772000005</v>
          </cell>
          <cell r="J294">
            <v>0</v>
          </cell>
          <cell r="K294">
            <v>9283.2762772000005</v>
          </cell>
          <cell r="L294">
            <v>0</v>
          </cell>
          <cell r="M294">
            <v>9283.2762772000005</v>
          </cell>
          <cell r="N294">
            <v>0</v>
          </cell>
          <cell r="U294">
            <v>0</v>
          </cell>
        </row>
        <row r="308">
          <cell r="A308">
            <v>5011095</v>
          </cell>
          <cell r="B308" t="str">
            <v>COGS unallocated (Себест общ)</v>
          </cell>
          <cell r="C308">
            <v>521349</v>
          </cell>
          <cell r="D308">
            <v>8579.214874199999</v>
          </cell>
          <cell r="J308">
            <v>0</v>
          </cell>
          <cell r="K308">
            <v>-8579.214874199999</v>
          </cell>
          <cell r="L308">
            <v>0</v>
          </cell>
          <cell r="M308">
            <v>-8579.214874199999</v>
          </cell>
          <cell r="N308">
            <v>0</v>
          </cell>
          <cell r="U308">
            <v>0</v>
          </cell>
        </row>
        <row r="312">
          <cell r="A312">
            <v>5011195</v>
          </cell>
          <cell r="B312" t="str">
            <v>Depr unal soc (Аморт соц расходы)</v>
          </cell>
          <cell r="C312">
            <v>0</v>
          </cell>
          <cell r="D312">
            <v>0</v>
          </cell>
          <cell r="J312">
            <v>0</v>
          </cell>
          <cell r="K312">
            <v>0</v>
          </cell>
          <cell r="L312">
            <v>0</v>
          </cell>
          <cell r="M312">
            <v>0</v>
          </cell>
          <cell r="N312">
            <v>0</v>
          </cell>
          <cell r="U312">
            <v>0</v>
          </cell>
        </row>
        <row r="322">
          <cell r="A322">
            <v>7011095</v>
          </cell>
          <cell r="B322" t="str">
            <v>Other exp unal (Прочие расх общ)</v>
          </cell>
          <cell r="C322">
            <v>4323</v>
          </cell>
          <cell r="D322">
            <v>71.138423399999994</v>
          </cell>
          <cell r="J322">
            <v>0</v>
          </cell>
          <cell r="K322">
            <v>-71.138423399999994</v>
          </cell>
          <cell r="L322">
            <v>0</v>
          </cell>
          <cell r="M322">
            <v>-71.138423399999994</v>
          </cell>
          <cell r="N322">
            <v>0</v>
          </cell>
          <cell r="U322">
            <v>0</v>
          </cell>
        </row>
        <row r="323">
          <cell r="A323">
            <v>7011195</v>
          </cell>
          <cell r="B323" t="str">
            <v>Other rev unal (Прочие дох общ)</v>
          </cell>
          <cell r="C323">
            <v>-4648</v>
          </cell>
          <cell r="D323">
            <v>-76.486558399999993</v>
          </cell>
          <cell r="J323">
            <v>0</v>
          </cell>
          <cell r="K323">
            <v>76.486558399999993</v>
          </cell>
          <cell r="L323">
            <v>0</v>
          </cell>
          <cell r="M323">
            <v>76.486558399999993</v>
          </cell>
          <cell r="N323">
            <v>0</v>
          </cell>
          <cell r="U323">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_hrs"/>
      <sheetName val="MTO REV.2(ARMOR)"/>
      <sheetName val="на 1 тут"/>
      <sheetName val="Организации"/>
      <sheetName val="Огл. Графиков"/>
      <sheetName val="XLR_NoRangeSheet"/>
      <sheetName val="Pile径1m･27"/>
      <sheetName val="Рейтинг"/>
      <sheetName val="Содержание"/>
      <sheetName val="ИТ-бюджет"/>
      <sheetName val="Гр5(о)"/>
      <sheetName val="рабочий"/>
      <sheetName val="Текущие цены"/>
      <sheetName val="Служебный"/>
      <sheetName val="Таблица9"/>
      <sheetName val="Таблица14"/>
      <sheetName val="окраска"/>
      <sheetName val="Таблица1"/>
      <sheetName val="ТехЭк"/>
      <sheetName val="общий"/>
      <sheetName val="Таблица2"/>
      <sheetName val="Таблица5"/>
      <sheetName val="База"/>
      <sheetName val="6 Списки"/>
      <sheetName val="A"/>
      <sheetName val="IBASE"/>
      <sheetName val="ESTI."/>
      <sheetName val="Списки"/>
      <sheetName val="TEHSHEET"/>
      <sheetName val="Справочники"/>
      <sheetName val="17.1"/>
      <sheetName val="17"/>
      <sheetName val="24"/>
      <sheetName val="25"/>
      <sheetName val="4"/>
      <sheetName val="5"/>
      <sheetName val="Ф-1 (для АО-энерго)"/>
      <sheetName val="Ф-2 (для АО-энерго)"/>
      <sheetName val="DI-ESTI"/>
      <sheetName val="14б дпн отчет"/>
      <sheetName val="16а сводный анализ"/>
      <sheetName val="Т19.1"/>
      <sheetName val="Лист"/>
      <sheetName val="Параметры"/>
      <sheetName val="共機J"/>
      <sheetName val="уф-61"/>
      <sheetName val="Set"/>
      <sheetName val="Свод"/>
      <sheetName val="Поставщики и субподрядчики"/>
      <sheetName val="fes"/>
      <sheetName val="Сводка - лизинг"/>
      <sheetName val="прогноз_1"/>
    </sheetNames>
    <sheetDataSet>
      <sheetData sheetId="0" refreshError="1">
        <row r="1">
          <cell r="A1" t="str">
            <v>PROJECT:</v>
          </cell>
          <cell r="H1" t="str">
            <v>File Name:</v>
          </cell>
          <cell r="I1" t="str">
            <v/>
          </cell>
          <cell r="AZ1" t="str">
            <v>TABELLA 1</v>
          </cell>
        </row>
        <row r="2">
          <cell r="A2" t="str">
            <v>HOME OFFICE SERVICE CALCULATION SHEET</v>
          </cell>
          <cell r="B2" t="str">
            <v>MANHOURS</v>
          </cell>
          <cell r="C2" t="str">
            <v>MANHOURS</v>
          </cell>
          <cell r="D2" t="str">
            <v>MANHOURS</v>
          </cell>
          <cell r="E2" t="str">
            <v>of which</v>
          </cell>
          <cell r="F2" t="str">
            <v>of which</v>
          </cell>
          <cell r="G2" t="str">
            <v>of which</v>
          </cell>
          <cell r="H2" t="str">
            <v>of which</v>
          </cell>
          <cell r="I2" t="str">
            <v>REMARKS</v>
          </cell>
        </row>
        <row r="3">
          <cell r="B3" t="str">
            <v>by Estimating</v>
          </cell>
          <cell r="C3" t="str">
            <v xml:space="preserve">by </v>
          </cell>
          <cell r="D3" t="str">
            <v>RETAINED</v>
          </cell>
          <cell r="F3" t="str">
            <v xml:space="preserve">Others </v>
          </cell>
          <cell r="G3" t="str">
            <v xml:space="preserve">Others </v>
          </cell>
          <cell r="H3" t="str">
            <v>Local</v>
          </cell>
        </row>
        <row r="4">
          <cell r="B4" t="str">
            <v>Department</v>
          </cell>
          <cell r="C4" t="str">
            <v>Departments</v>
          </cell>
          <cell r="E4" t="str">
            <v>Tpol</v>
          </cell>
          <cell r="F4" t="str">
            <v xml:space="preserve"> c/o tpol</v>
          </cell>
          <cell r="G4" t="str">
            <v>non c/o tpol</v>
          </cell>
        </row>
        <row r="5">
          <cell r="A5" t="str">
            <v>A _ PROJECT MANAGEMENT</v>
          </cell>
        </row>
        <row r="6">
          <cell r="A6" t="str">
            <v>Project Group</v>
          </cell>
          <cell r="D6">
            <v>0</v>
          </cell>
          <cell r="E6">
            <v>0</v>
          </cell>
        </row>
        <row r="7">
          <cell r="A7" t="str">
            <v>Estimating</v>
          </cell>
          <cell r="D7">
            <v>0</v>
          </cell>
          <cell r="E7">
            <v>0</v>
          </cell>
        </row>
        <row r="8">
          <cell r="A8" t="str">
            <v>Cost control</v>
          </cell>
          <cell r="D8">
            <v>0</v>
          </cell>
          <cell r="E8">
            <v>0</v>
          </cell>
        </row>
        <row r="9">
          <cell r="A9" t="str">
            <v>Planning</v>
          </cell>
          <cell r="D9">
            <v>0</v>
          </cell>
          <cell r="E9">
            <v>0</v>
          </cell>
        </row>
        <row r="10">
          <cell r="A10" t="str">
            <v>Directors</v>
          </cell>
          <cell r="D10">
            <v>0</v>
          </cell>
          <cell r="E10">
            <v>0</v>
          </cell>
        </row>
        <row r="11">
          <cell r="A11" t="str">
            <v>S/TOTAL A</v>
          </cell>
          <cell r="B11">
            <v>0</v>
          </cell>
          <cell r="C11">
            <v>0</v>
          </cell>
          <cell r="D11">
            <v>0</v>
          </cell>
          <cell r="E11">
            <v>0</v>
          </cell>
          <cell r="F11">
            <v>0</v>
          </cell>
          <cell r="G11">
            <v>0</v>
          </cell>
          <cell r="H11">
            <v>0</v>
          </cell>
        </row>
        <row r="12">
          <cell r="A12" t="str">
            <v>B _ STAFF SERVICES</v>
          </cell>
        </row>
        <row r="13">
          <cell r="A13" t="str">
            <v>Administrative</v>
          </cell>
          <cell r="D13">
            <v>0</v>
          </cell>
          <cell r="E13">
            <v>0</v>
          </cell>
        </row>
        <row r="14">
          <cell r="A14" t="str">
            <v>Contracts/Research &amp; Know How</v>
          </cell>
          <cell r="B14" t="str">
            <v>Incl. above</v>
          </cell>
          <cell r="D14" t="str">
            <v>Incl. above</v>
          </cell>
          <cell r="E14">
            <v>0</v>
          </cell>
        </row>
        <row r="15">
          <cell r="A15" t="str">
            <v>Financing/Insurance</v>
          </cell>
          <cell r="B15" t="str">
            <v>Incl. above</v>
          </cell>
          <cell r="D15" t="str">
            <v>Incl. above</v>
          </cell>
          <cell r="E15">
            <v>0</v>
          </cell>
        </row>
        <row r="16">
          <cell r="A16" t="str">
            <v>S/TOTAL B</v>
          </cell>
          <cell r="B16">
            <v>0</v>
          </cell>
          <cell r="C16">
            <v>0</v>
          </cell>
          <cell r="D16">
            <v>0</v>
          </cell>
          <cell r="E16">
            <v>0</v>
          </cell>
          <cell r="F16">
            <v>0</v>
          </cell>
          <cell r="G16">
            <v>0</v>
          </cell>
          <cell r="H16">
            <v>0</v>
          </cell>
        </row>
        <row r="17">
          <cell r="A17" t="str">
            <v>C _ PROCESS</v>
          </cell>
        </row>
        <row r="18">
          <cell r="A18" t="str">
            <v>Process Design</v>
          </cell>
          <cell r="D18">
            <v>0</v>
          </cell>
          <cell r="E18">
            <v>0</v>
          </cell>
        </row>
        <row r="19">
          <cell r="A19" t="str">
            <v>P &amp; I</v>
          </cell>
          <cell r="D19">
            <v>0</v>
          </cell>
          <cell r="E19">
            <v>0</v>
          </cell>
        </row>
        <row r="20">
          <cell r="A20" t="str">
            <v>Noise &amp; Fire Fighting</v>
          </cell>
          <cell r="D20">
            <v>0</v>
          </cell>
          <cell r="E20">
            <v>0</v>
          </cell>
        </row>
        <row r="21">
          <cell r="A21" t="str">
            <v>Operating Manuals</v>
          </cell>
          <cell r="D21">
            <v>0</v>
          </cell>
          <cell r="E21">
            <v>0</v>
          </cell>
        </row>
        <row r="22">
          <cell r="A22" t="str">
            <v>System division</v>
          </cell>
          <cell r="D22">
            <v>0</v>
          </cell>
          <cell r="E22">
            <v>0</v>
          </cell>
        </row>
        <row r="23">
          <cell r="A23" t="str">
            <v>Training Organization</v>
          </cell>
          <cell r="D23">
            <v>0</v>
          </cell>
          <cell r="E23">
            <v>0</v>
          </cell>
        </row>
        <row r="24">
          <cell r="D24">
            <v>0</v>
          </cell>
          <cell r="E24">
            <v>0</v>
          </cell>
        </row>
        <row r="25">
          <cell r="A25" t="str">
            <v>S/TOTAL C</v>
          </cell>
          <cell r="B25">
            <v>0</v>
          </cell>
          <cell r="C25">
            <v>0</v>
          </cell>
          <cell r="D25">
            <v>0</v>
          </cell>
          <cell r="E25">
            <v>0</v>
          </cell>
          <cell r="F25">
            <v>0</v>
          </cell>
          <cell r="G25">
            <v>0</v>
          </cell>
          <cell r="H25">
            <v>0</v>
          </cell>
        </row>
        <row r="26">
          <cell r="A26" t="str">
            <v>D _ ENGINEERING</v>
          </cell>
        </row>
        <row r="27">
          <cell r="A27" t="str">
            <v>Furnaces &amp; Boilers</v>
          </cell>
          <cell r="D27">
            <v>0</v>
          </cell>
          <cell r="E27">
            <v>0</v>
          </cell>
        </row>
        <row r="28">
          <cell r="A28" t="str">
            <v>Machinery</v>
          </cell>
          <cell r="D28">
            <v>0</v>
          </cell>
          <cell r="E28">
            <v>0</v>
          </cell>
        </row>
        <row r="29">
          <cell r="A29" t="str">
            <v>Package &amp; Laboratory</v>
          </cell>
          <cell r="D29">
            <v>0</v>
          </cell>
          <cell r="E29">
            <v>0</v>
          </cell>
        </row>
        <row r="30">
          <cell r="A30" t="str">
            <v>Civil Work</v>
          </cell>
          <cell r="D30">
            <v>0</v>
          </cell>
          <cell r="E30">
            <v>0</v>
          </cell>
        </row>
        <row r="31">
          <cell r="A31" t="str">
            <v>PV &amp; HE</v>
          </cell>
          <cell r="D31">
            <v>0</v>
          </cell>
          <cell r="E31">
            <v>0</v>
          </cell>
        </row>
        <row r="32">
          <cell r="A32" t="str">
            <v>Electrical</v>
          </cell>
          <cell r="D32">
            <v>0</v>
          </cell>
          <cell r="E32">
            <v>0</v>
          </cell>
        </row>
        <row r="33">
          <cell r="A33" t="str">
            <v>Instrument</v>
          </cell>
          <cell r="D33">
            <v>0</v>
          </cell>
          <cell r="E33">
            <v>0</v>
          </cell>
        </row>
        <row r="34">
          <cell r="A34" t="str">
            <v>Piping</v>
          </cell>
          <cell r="D34">
            <v>0</v>
          </cell>
          <cell r="E34">
            <v>0</v>
          </cell>
        </row>
        <row r="35">
          <cell r="A35" t="str">
            <v>Quality Assurance</v>
          </cell>
          <cell r="D35">
            <v>0</v>
          </cell>
          <cell r="E35">
            <v>0</v>
          </cell>
        </row>
        <row r="36">
          <cell r="A36" t="str">
            <v>S/TOTAL D</v>
          </cell>
          <cell r="B36">
            <v>0</v>
          </cell>
          <cell r="C36">
            <v>0</v>
          </cell>
          <cell r="D36">
            <v>0</v>
          </cell>
          <cell r="E36">
            <v>0</v>
          </cell>
          <cell r="F36">
            <v>0</v>
          </cell>
          <cell r="G36">
            <v>0</v>
          </cell>
          <cell r="H36">
            <v>0</v>
          </cell>
        </row>
        <row r="37">
          <cell r="A37" t="str">
            <v>E _ PROCUREMENT</v>
          </cell>
        </row>
        <row r="38">
          <cell r="A38" t="str">
            <v>Management</v>
          </cell>
          <cell r="D38">
            <v>0</v>
          </cell>
          <cell r="E38">
            <v>0</v>
          </cell>
        </row>
        <row r="39">
          <cell r="A39" t="str">
            <v>Purchasing</v>
          </cell>
          <cell r="B39" t="str">
            <v>Incl. above</v>
          </cell>
          <cell r="D39" t="str">
            <v>Incl. above</v>
          </cell>
          <cell r="E39">
            <v>0</v>
          </cell>
        </row>
        <row r="40">
          <cell r="A40" t="str">
            <v>Expediting &amp; Inspection</v>
          </cell>
          <cell r="B40" t="str">
            <v>Incl. above</v>
          </cell>
          <cell r="D40" t="str">
            <v>Incl. above</v>
          </cell>
          <cell r="E40">
            <v>0</v>
          </cell>
        </row>
        <row r="41">
          <cell r="A41" t="str">
            <v>Shipping &amp; Inv.Control</v>
          </cell>
          <cell r="B41" t="str">
            <v>Incl. above</v>
          </cell>
          <cell r="D41" t="str">
            <v>Incl. above</v>
          </cell>
          <cell r="E41">
            <v>0</v>
          </cell>
        </row>
        <row r="42">
          <cell r="A42" t="str">
            <v>Spare parts procurement</v>
          </cell>
          <cell r="B42" t="str">
            <v>Incl. above</v>
          </cell>
          <cell r="D42" t="str">
            <v>Incl. above</v>
          </cell>
          <cell r="E42">
            <v>0</v>
          </cell>
        </row>
        <row r="43">
          <cell r="A43" t="str">
            <v>Secretary</v>
          </cell>
          <cell r="B43" t="str">
            <v>Incl. above</v>
          </cell>
          <cell r="D43" t="str">
            <v>Incl. above</v>
          </cell>
          <cell r="E43">
            <v>0</v>
          </cell>
        </row>
        <row r="44">
          <cell r="A44" t="str">
            <v>S/TOTAL E</v>
          </cell>
          <cell r="B44">
            <v>0</v>
          </cell>
          <cell r="C44">
            <v>0</v>
          </cell>
          <cell r="D44">
            <v>0</v>
          </cell>
          <cell r="E44">
            <v>0</v>
          </cell>
          <cell r="F44">
            <v>0</v>
          </cell>
          <cell r="G44">
            <v>0</v>
          </cell>
          <cell r="H44">
            <v>0</v>
          </cell>
        </row>
        <row r="45">
          <cell r="A45" t="str">
            <v>F _ SECRETARY</v>
          </cell>
        </row>
        <row r="46">
          <cell r="A46" t="str">
            <v>Client Secretary</v>
          </cell>
          <cell r="B46">
            <v>0</v>
          </cell>
          <cell r="D46">
            <v>0</v>
          </cell>
          <cell r="E46">
            <v>0</v>
          </cell>
        </row>
        <row r="47">
          <cell r="A47" t="str">
            <v>Technical Secretary</v>
          </cell>
          <cell r="B47" t="str">
            <v>Incl. above</v>
          </cell>
          <cell r="D47" t="str">
            <v>Incl. above</v>
          </cell>
          <cell r="E47">
            <v>0</v>
          </cell>
        </row>
        <row r="48">
          <cell r="A48" t="str">
            <v>Mechanical Catalogue</v>
          </cell>
          <cell r="B48" t="str">
            <v>Incl. above</v>
          </cell>
          <cell r="D48" t="str">
            <v>Incl. above</v>
          </cell>
          <cell r="E48">
            <v>0</v>
          </cell>
        </row>
        <row r="49">
          <cell r="A49" t="str">
            <v>S/TOTAL F</v>
          </cell>
          <cell r="B49">
            <v>0</v>
          </cell>
          <cell r="C49">
            <v>0</v>
          </cell>
          <cell r="D49">
            <v>0</v>
          </cell>
          <cell r="E49">
            <v>0</v>
          </cell>
          <cell r="F49">
            <v>0</v>
          </cell>
          <cell r="G49">
            <v>0</v>
          </cell>
          <cell r="H49">
            <v>0</v>
          </cell>
        </row>
        <row r="50">
          <cell r="A50" t="str">
            <v>G _ HOME OFFICE CONSTRUCTION</v>
          </cell>
          <cell r="D50">
            <v>0</v>
          </cell>
          <cell r="E50">
            <v>0</v>
          </cell>
        </row>
        <row r="51">
          <cell r="A51" t="str">
            <v>H _ CONTINGENCIES &amp; FOLLOW-UP</v>
          </cell>
          <cell r="E51">
            <v>0</v>
          </cell>
        </row>
        <row r="53">
          <cell r="B53" t="str">
            <v>=</v>
          </cell>
          <cell r="C53" t="str">
            <v>=</v>
          </cell>
          <cell r="D53" t="str">
            <v>=</v>
          </cell>
          <cell r="E53" t="str">
            <v>=</v>
          </cell>
          <cell r="F53" t="str">
            <v>=</v>
          </cell>
          <cell r="G53" t="str">
            <v>=</v>
          </cell>
          <cell r="H53" t="str">
            <v>=</v>
          </cell>
        </row>
        <row r="54">
          <cell r="A54" t="str">
            <v>TOTAL</v>
          </cell>
          <cell r="B54">
            <v>0</v>
          </cell>
          <cell r="C54">
            <v>0</v>
          </cell>
          <cell r="D54">
            <v>0</v>
          </cell>
          <cell r="E54">
            <v>0</v>
          </cell>
          <cell r="F54">
            <v>0</v>
          </cell>
          <cell r="G54">
            <v>0</v>
          </cell>
          <cell r="H54">
            <v>0</v>
          </cell>
          <cell r="L54" t="str">
            <v>manhours per piece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Фин_модель"/>
    </sheetNames>
    <sheetDataSet>
      <sheetData sheetId="0" refreshError="1">
        <row r="21">
          <cell r="J21">
            <v>4.7000000000000028E-2</v>
          </cell>
        </row>
        <row r="23">
          <cell r="E23">
            <v>0.18</v>
          </cell>
        </row>
      </sheetData>
      <sheetData sheetId="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sheetName val="справочник"/>
      <sheetName val="Прил 1 План-РСК"/>
      <sheetName val="Прил 2.1. РЭС-3 уров"/>
      <sheetName val="Прил 2.2. РЭС-2 уров"/>
      <sheetName val="Прил 3 План по элементам сети"/>
      <sheetName val="Прил 4 Факт по элементам сети"/>
      <sheetName val="Прил 5 Факт-План-РЭС1"/>
      <sheetName val="Прил 6.1 Пример План-РСК"/>
      <sheetName val="Прил 6.2. Пример РЭС-3 уров"/>
      <sheetName val="Лист1"/>
      <sheetName val="20"/>
    </sheetNames>
    <sheetDataSet>
      <sheetData sheetId="0"/>
      <sheetData sheetId="1">
        <row r="1">
          <cell r="A1" t="str">
            <v>январь</v>
          </cell>
        </row>
        <row r="2">
          <cell r="A2" t="str">
            <v>февраль</v>
          </cell>
        </row>
        <row r="3">
          <cell r="A3" t="str">
            <v>март</v>
          </cell>
        </row>
        <row r="4">
          <cell r="A4" t="str">
            <v>апрель</v>
          </cell>
        </row>
        <row r="5">
          <cell r="A5" t="str">
            <v>май</v>
          </cell>
        </row>
        <row r="6">
          <cell r="A6" t="str">
            <v>июнь</v>
          </cell>
        </row>
        <row r="7">
          <cell r="A7" t="str">
            <v>июль</v>
          </cell>
        </row>
        <row r="8">
          <cell r="A8" t="str">
            <v>август</v>
          </cell>
        </row>
        <row r="9">
          <cell r="A9" t="str">
            <v>сентябрь</v>
          </cell>
        </row>
        <row r="10">
          <cell r="A10" t="str">
            <v>октябрь</v>
          </cell>
        </row>
        <row r="11">
          <cell r="A11" t="str">
            <v>ноябрь</v>
          </cell>
        </row>
        <row r="12">
          <cell r="A12" t="str">
            <v>декабрь</v>
          </cell>
        </row>
        <row r="13">
          <cell r="A13">
            <v>2016</v>
          </cell>
        </row>
      </sheetData>
      <sheetData sheetId="2"/>
      <sheetData sheetId="3"/>
      <sheetData sheetId="4"/>
      <sheetData sheetId="5"/>
      <sheetData sheetId="6">
        <row r="10">
          <cell r="A10">
            <v>0</v>
          </cell>
        </row>
      </sheetData>
      <sheetData sheetId="7"/>
      <sheetData sheetId="8"/>
      <sheetData sheetId="9"/>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JE's"/>
      <sheetName val="XATSum"/>
      <sheetName val="TB"/>
      <sheetName val="XATTickmarks"/>
      <sheetName val="BS"/>
      <sheetName val="IS"/>
      <sheetName val="IS_With_Intl"/>
      <sheetName val="SCF"/>
      <sheetName val="SCF_WS"/>
      <sheetName val="SOE"/>
      <sheetName val="Year SOE"/>
      <sheetName val="InvRec"/>
      <sheetName val="Key Factors Rec - YTD"/>
      <sheetName val="Key Factors Rec - QTR"/>
      <sheetName val="BS Change"/>
      <sheetName val="Notes"/>
    </sheetNames>
    <sheetDataSet>
      <sheetData sheetId="0"/>
      <sheetData sheetId="1"/>
      <sheetData sheetId="2" refreshError="1">
        <row r="95">
          <cell r="B95" t="str">
            <v>|1 's ADA</v>
          </cell>
          <cell r="D95">
            <v>-16535</v>
          </cell>
        </row>
        <row r="96">
          <cell r="B96" t="str">
            <v>|2 's AD</v>
          </cell>
          <cell r="D96">
            <v>-401696</v>
          </cell>
        </row>
        <row r="97">
          <cell r="B97" t="str">
            <v>|3 's Accum. Amort.</v>
          </cell>
          <cell r="D97">
            <v>-124541</v>
          </cell>
        </row>
        <row r="98">
          <cell r="B98" t="str">
            <v>|4 's AR, Net</v>
          </cell>
          <cell r="D98">
            <v>138213</v>
          </cell>
        </row>
      </sheetData>
      <sheetData sheetId="3"/>
      <sheetData sheetId="4"/>
      <sheetData sheetId="5"/>
      <sheetData sheetId="6" refreshError="1">
        <row r="40">
          <cell r="AA40" t="str">
            <v>|3 's</v>
          </cell>
        </row>
        <row r="52">
          <cell r="W52">
            <v>-6600</v>
          </cell>
        </row>
      </sheetData>
      <sheetData sheetId="7"/>
      <sheetData sheetId="8"/>
      <sheetData sheetId="9"/>
      <sheetData sheetId="10"/>
      <sheetData sheetId="11"/>
      <sheetData sheetId="12"/>
      <sheetData sheetId="13"/>
      <sheetData sheetId="14"/>
      <sheetData sheetId="15"/>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татное расписание"/>
      <sheetName val="XLR_NoRangeSheet"/>
      <sheetName val="Предлагаемая новая форма СТРС"/>
      <sheetName val="Огл. Графиков"/>
      <sheetName val="рабочий"/>
      <sheetName val="Текущие цены"/>
      <sheetName val="окраска"/>
      <sheetName val="Организации"/>
      <sheetName val="FES"/>
      <sheetName val="ШР МЭП-ТЭК 2011 на 01.09.2011"/>
      <sheetName val="F20"/>
      <sheetName val="Справочники"/>
      <sheetName val="28"/>
      <sheetName val="29"/>
      <sheetName val="20"/>
      <sheetName val="21"/>
      <sheetName val="23"/>
      <sheetName val="25"/>
      <sheetName val="26"/>
      <sheetName val="27"/>
      <sheetName val="19"/>
      <sheetName val="22"/>
      <sheetName val="24"/>
      <sheetName val="списки"/>
    </sheetNames>
    <sheetDataSet>
      <sheetData sheetId="0"/>
      <sheetData sheetId="1">
        <row r="6">
          <cell r="AE6">
            <v>39814.876363541669</v>
          </cell>
          <cell r="AH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Выбор субъекта РФ"/>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modProv"/>
      <sheetName val="et_union_hor"/>
      <sheetName val="modReestr"/>
      <sheetName val="modfrmReestr"/>
      <sheetName val="modUpdTemplMain"/>
      <sheetName val="AllSheetsInThisWorkbook"/>
      <sheetName val="REESTR_ORG"/>
      <sheetName val="modClassifierValidate"/>
      <sheetName val="modHyp"/>
      <sheetName val="modList00"/>
      <sheetName val="modList03"/>
      <sheetName val="modList04"/>
    </sheetNames>
    <sheetDataSet>
      <sheetData sheetId="0">
        <row r="3">
          <cell r="B3" t="str">
            <v>Версия 1.0</v>
          </cell>
        </row>
      </sheetData>
      <sheetData sheetId="1" refreshError="1"/>
      <sheetData sheetId="2" refreshError="1"/>
      <sheetData sheetId="3" refreshError="1"/>
      <sheetData sheetId="4">
        <row r="7">
          <cell r="F7" t="str">
            <v>Калининградская область</v>
          </cell>
        </row>
      </sheetData>
      <sheetData sheetId="5" refreshError="1"/>
      <sheetData sheetId="6" refreshError="1"/>
      <sheetData sheetId="7" refreshError="1"/>
      <sheetData sheetId="8">
        <row r="13">
          <cell r="H13">
            <v>462.71120000000002</v>
          </cell>
        </row>
      </sheetData>
      <sheetData sheetId="9" refreshError="1"/>
      <sheetData sheetId="10" refreshError="1"/>
      <sheetData sheetId="11" refreshError="1"/>
      <sheetData sheetId="12">
        <row r="2">
          <cell r="B2" t="str">
            <v>2008</v>
          </cell>
        </row>
        <row r="3">
          <cell r="B3" t="str">
            <v>2009</v>
          </cell>
        </row>
        <row r="4">
          <cell r="B4" t="str">
            <v>2010</v>
          </cell>
        </row>
        <row r="5">
          <cell r="B5" t="str">
            <v>2011</v>
          </cell>
        </row>
        <row r="6">
          <cell r="B6" t="str">
            <v>2012</v>
          </cell>
        </row>
        <row r="7">
          <cell r="B7" t="str">
            <v>2013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организаций"/>
      <sheetName val="Свод"/>
      <sheetName val="Результаты загрузки"/>
      <sheetName val="Форма 3.1(свод)"/>
      <sheetName val="Форма 3.1(кварталы)"/>
      <sheetName val="Форма 16"/>
      <sheetName val="Комментарии"/>
      <sheetName val="Проверка"/>
      <sheetName val="et_union"/>
      <sheetName val="modLoad"/>
      <sheetName val="modProv"/>
      <sheetName val="TEHSHEET"/>
      <sheetName val="REESTR_ORG"/>
      <sheetName val="modReestr"/>
      <sheetName val="modInstruction"/>
      <sheetName val="modUpdTemplMain"/>
      <sheetName val="modfrmCheckUpdates"/>
      <sheetName val="modfrmReestr"/>
      <sheetName val="AllSheetsInThisWorkbook"/>
      <sheetName val="modClassifierValidate"/>
      <sheetName val="modHyp"/>
      <sheetName val="modList00"/>
      <sheetName val="modList01"/>
      <sheetName val="modList04"/>
      <sheetName val="FORM3.1.2017.SUMMARY(v1.0)_1"/>
    </sheetNames>
    <sheetDataSet>
      <sheetData sheetId="0">
        <row r="3">
          <cell r="B3" t="str">
            <v>Версия 1.0</v>
          </cell>
        </row>
      </sheetData>
      <sheetData sheetId="1" refreshError="1"/>
      <sheetData sheetId="2">
        <row r="7">
          <cell r="F7" t="str">
            <v>Калининградская область</v>
          </cell>
        </row>
      </sheetData>
      <sheetData sheetId="3">
        <row r="7">
          <cell r="D7" t="str">
            <v>1</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2">
          <cell r="C2" t="str">
            <v>2011</v>
          </cell>
        </row>
        <row r="4">
          <cell r="F4">
            <v>2015</v>
          </cell>
          <cell r="G4">
            <v>2017</v>
          </cell>
          <cell r="H4">
            <v>2019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C-1"/>
      <sheetName val="PRC-3"/>
      <sheetName val="Pile径1m･27"/>
      <sheetName val="UR"/>
      <sheetName val="BD"/>
      <sheetName val="Q-Table"/>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 val="План_счетов"/>
      <sheetName val="Общая_часть"/>
      <sheetName val="журнал_изменений"/>
      <sheetName val="51_"/>
      <sheetName val="БФ-2-13-П"/>
      <sheetName val="таб_1"/>
      <sheetName val="БФ-1-8-П"/>
      <sheetName val="БФ-2-6-П"/>
      <sheetName val="БФ-1-10-П"/>
      <sheetName val="Assumptions"/>
      <sheetName val="Лист"/>
      <sheetName val="навигация"/>
      <sheetName val="Т12"/>
      <sheetName val="Т3"/>
      <sheetName val="Спр_общ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 val="6 Списки"/>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sheetName val="ремонты"/>
      <sheetName val="инфл"/>
      <sheetName val="Таблица1"/>
      <sheetName val="Таблица2"/>
      <sheetName val="Таблица3"/>
      <sheetName val="инфлИНВ"/>
      <sheetName val="индИНВ"/>
      <sheetName val="Таблица4"/>
      <sheetName val="Таблица5"/>
      <sheetName val="Таблица6"/>
      <sheetName val="пост.изд"/>
      <sheetName val="Таблица7"/>
      <sheetName val="перОб"/>
      <sheetName val="Таблица8"/>
      <sheetName val="долг"/>
      <sheetName val="Таблица9"/>
      <sheetName val="Таблица10"/>
      <sheetName val="Таблица11"/>
      <sheetName val="Таблица12"/>
      <sheetName val="Таблица13"/>
      <sheetName val="Таблица14"/>
      <sheetName val="бюджетная"/>
      <sheetName val="ТехЭк"/>
      <sheetName val="Cебестоимость"/>
      <sheetName val="РаспредКапВлож"/>
      <sheetName val="Рис2_Срок окупаемости"/>
      <sheetName val="графики"/>
      <sheetName val="Чувства"/>
      <sheetName val="Служебный"/>
      <sheetName val="Содержание"/>
      <sheetName val="Табл"/>
      <sheetName val="Чув"/>
      <sheetName val="ГрафЧув"/>
      <sheetName val="Рейтинг"/>
      <sheetName val="TEHSHEET"/>
      <sheetName val="Предлагаемая новая форма СТРС"/>
      <sheetName val="СБП_Списки"/>
      <sheetName val="Организации"/>
      <sheetName val="Поставка"/>
      <sheetName val="№1 (ос)"/>
      <sheetName val="№2(аренда)"/>
      <sheetName val="№3(запасы)на 01.01.04"/>
      <sheetName val="№3 (запасы) на 31.12.04"/>
      <sheetName val="№4 ( рас_бп)"/>
      <sheetName val="№5(деб) на 01,01,04"/>
      <sheetName val="№5(деб) на 31,12,04"/>
      <sheetName val="№6(ден)"/>
      <sheetName val="№7(кр-ты и займы)"/>
      <sheetName val="№8(кред) на 01,01,04"/>
      <sheetName val="№8(кред) на 31,12,04"/>
      <sheetName val="№9(капитал)"/>
      <sheetName val="№12 (неден)"/>
      <sheetName val="№14 (доходы расходы )"/>
      <sheetName val="№ 16 (по форме 2)"/>
      <sheetName val="共機J"/>
      <sheetName val="SET"/>
      <sheetName val="合成単価作成・-bldg"/>
      <sheetName val="Curves"/>
      <sheetName val="Note"/>
      <sheetName val="Heads"/>
      <sheetName val="Dbase"/>
      <sheetName val="Tables"/>
      <sheetName val="Page 2"/>
      <sheetName val="Приложения"/>
      <sheetName val="Огл. Графиков"/>
      <sheetName val="NEW-PANEL"/>
      <sheetName val="счет-фактура"/>
      <sheetName val="Доходы от эл. и теплоэнергии"/>
      <sheetName val="share price 2002"/>
      <sheetName val="MTO REV.0"/>
      <sheetName val="6 Списки"/>
      <sheetName val="т-18-инвестиции"/>
      <sheetName val=""/>
      <sheetName val="control"/>
      <sheetName val="Dati Caricati"/>
      <sheetName val="см-2 шатурс сети  проект работы"/>
    </sheetNames>
    <sheetDataSet>
      <sheetData sheetId="0" refreshError="1">
        <row r="33">
          <cell r="B33" t="str">
            <v>Калининградская ТЭЦ-2. Пусковой комплекс № 1. Блок №1 ПГУ-450</v>
          </cell>
        </row>
        <row r="51">
          <cell r="B51">
            <v>68.353999999999999</v>
          </cell>
        </row>
      </sheetData>
      <sheetData sheetId="1" refreshError="1"/>
      <sheetData sheetId="2" refreshError="1"/>
      <sheetData sheetId="3" refreshError="1">
        <row r="6">
          <cell r="C6">
            <v>3</v>
          </cell>
        </row>
      </sheetData>
      <sheetData sheetId="4" refreshError="1">
        <row r="6">
          <cell r="C6">
            <v>3</v>
          </cell>
        </row>
        <row r="17">
          <cell r="B17" t="str">
            <v>Коэффициент реализации продукции (ДЛЯ ТЕПЛА)</v>
          </cell>
          <cell r="D17">
            <v>0</v>
          </cell>
          <cell r="E17">
            <v>0</v>
          </cell>
          <cell r="F17">
            <v>0.41666666666666669</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row>
        <row r="18">
          <cell r="A18">
            <v>10</v>
          </cell>
          <cell r="B18" t="str">
            <v>Установленная тепловая мощность станции на конец года, Гкал/ч</v>
          </cell>
          <cell r="F18">
            <v>27.5</v>
          </cell>
          <cell r="G18">
            <v>27.5</v>
          </cell>
          <cell r="H18">
            <v>27.5</v>
          </cell>
          <cell r="I18">
            <v>27.5</v>
          </cell>
          <cell r="J18">
            <v>27.5</v>
          </cell>
          <cell r="K18">
            <v>27.5</v>
          </cell>
          <cell r="L18">
            <v>27.5</v>
          </cell>
          <cell r="M18">
            <v>27.5</v>
          </cell>
          <cell r="N18">
            <v>27.5</v>
          </cell>
          <cell r="O18">
            <v>27.5</v>
          </cell>
          <cell r="P18">
            <v>27.5</v>
          </cell>
          <cell r="Q18">
            <v>27.5</v>
          </cell>
          <cell r="R18">
            <v>27.5</v>
          </cell>
          <cell r="S18">
            <v>27.5</v>
          </cell>
          <cell r="T18">
            <v>27.5</v>
          </cell>
          <cell r="U18">
            <v>27.5</v>
          </cell>
          <cell r="V18">
            <v>27.5</v>
          </cell>
          <cell r="W18">
            <v>27.5</v>
          </cell>
          <cell r="X18">
            <v>27.5</v>
          </cell>
          <cell r="Y18">
            <v>27.5</v>
          </cell>
          <cell r="Z18">
            <v>27.5</v>
          </cell>
          <cell r="AA18">
            <v>27.5</v>
          </cell>
          <cell r="AB18">
            <v>27.5</v>
          </cell>
          <cell r="AC18">
            <v>27.5</v>
          </cell>
          <cell r="AD18">
            <v>27.5</v>
          </cell>
          <cell r="AE18">
            <v>27.5</v>
          </cell>
          <cell r="AF18">
            <v>27.5</v>
          </cell>
          <cell r="AG18">
            <v>27.5</v>
          </cell>
        </row>
        <row r="19">
          <cell r="A19">
            <v>12</v>
          </cell>
          <cell r="B19" t="str">
            <v>Количество блоков на станции, штук</v>
          </cell>
          <cell r="C19">
            <v>1</v>
          </cell>
        </row>
        <row r="20">
          <cell r="A20">
            <v>13</v>
          </cell>
          <cell r="B20" t="str">
            <v>График ввода блоков</v>
          </cell>
          <cell r="D20">
            <v>0</v>
          </cell>
          <cell r="E20">
            <v>0</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row>
        <row r="21">
          <cell r="A21">
            <v>11</v>
          </cell>
          <cell r="B21" t="str">
            <v xml:space="preserve">Объем реализации теплоэнергии, тыс.Гкал </v>
          </cell>
          <cell r="D21">
            <v>0</v>
          </cell>
          <cell r="E21">
            <v>0</v>
          </cell>
          <cell r="F21">
            <v>28.480833333333333</v>
          </cell>
          <cell r="G21">
            <v>68.353999999999999</v>
          </cell>
          <cell r="H21">
            <v>68.353999999999999</v>
          </cell>
          <cell r="I21">
            <v>68.353999999999999</v>
          </cell>
          <cell r="J21">
            <v>68.353999999999999</v>
          </cell>
          <cell r="K21">
            <v>68.353999999999999</v>
          </cell>
          <cell r="L21">
            <v>68.353999999999999</v>
          </cell>
          <cell r="M21">
            <v>68.353999999999999</v>
          </cell>
          <cell r="N21">
            <v>68.353999999999999</v>
          </cell>
          <cell r="O21">
            <v>68.353999999999999</v>
          </cell>
          <cell r="P21">
            <v>68.353999999999999</v>
          </cell>
          <cell r="Q21">
            <v>68.353999999999999</v>
          </cell>
          <cell r="R21">
            <v>68.353999999999999</v>
          </cell>
          <cell r="S21">
            <v>68.353999999999999</v>
          </cell>
          <cell r="T21">
            <v>68.353999999999999</v>
          </cell>
          <cell r="U21">
            <v>68.353999999999999</v>
          </cell>
          <cell r="V21">
            <v>68.353999999999999</v>
          </cell>
          <cell r="W21">
            <v>68.353999999999999</v>
          </cell>
          <cell r="X21">
            <v>68.353999999999999</v>
          </cell>
          <cell r="Y21">
            <v>68.353999999999999</v>
          </cell>
          <cell r="Z21">
            <v>68.353999999999999</v>
          </cell>
          <cell r="AA21">
            <v>68.353999999999999</v>
          </cell>
          <cell r="AB21">
            <v>68.353999999999999</v>
          </cell>
          <cell r="AC21">
            <v>68.353999999999999</v>
          </cell>
          <cell r="AD21">
            <v>68.353999999999999</v>
          </cell>
          <cell r="AE21">
            <v>68.353999999999999</v>
          </cell>
          <cell r="AF21">
            <v>68.353999999999999</v>
          </cell>
          <cell r="AG21">
            <v>68.353999999999999</v>
          </cell>
        </row>
        <row r="22">
          <cell r="A22">
            <v>12</v>
          </cell>
          <cell r="B22" t="str">
            <v>Тариф на теплоэнергию, руб./Гкал )</v>
          </cell>
          <cell r="D22">
            <v>0</v>
          </cell>
          <cell r="E22">
            <v>0</v>
          </cell>
          <cell r="F22">
            <v>470.334943764228</v>
          </cell>
          <cell r="G22">
            <v>470.334943764228</v>
          </cell>
          <cell r="H22">
            <v>470.334943764228</v>
          </cell>
          <cell r="I22">
            <v>470.334943764228</v>
          </cell>
          <cell r="J22">
            <v>543.1438180802877</v>
          </cell>
          <cell r="K22">
            <v>543.1438180802877</v>
          </cell>
          <cell r="L22">
            <v>543.1438180802877</v>
          </cell>
          <cell r="M22">
            <v>543.1438180802877</v>
          </cell>
          <cell r="N22">
            <v>543.1438180802877</v>
          </cell>
          <cell r="O22">
            <v>606.92217308877321</v>
          </cell>
          <cell r="P22">
            <v>606.92217308877321</v>
          </cell>
          <cell r="Q22">
            <v>606.92217308877321</v>
          </cell>
          <cell r="R22">
            <v>606.92217308877321</v>
          </cell>
          <cell r="S22">
            <v>606.92217308877321</v>
          </cell>
          <cell r="T22">
            <v>679.42090981196816</v>
          </cell>
          <cell r="U22">
            <v>679.42090981196816</v>
          </cell>
          <cell r="V22">
            <v>679.42090981196816</v>
          </cell>
          <cell r="W22">
            <v>679.42090981196816</v>
          </cell>
          <cell r="X22">
            <v>679.42090981196816</v>
          </cell>
          <cell r="Y22">
            <v>679.42090981196816</v>
          </cell>
          <cell r="Z22">
            <v>679.42090981196816</v>
          </cell>
          <cell r="AA22">
            <v>679.42090981196816</v>
          </cell>
          <cell r="AB22">
            <v>679.42090981196816</v>
          </cell>
          <cell r="AC22">
            <v>679.42090981196816</v>
          </cell>
          <cell r="AD22">
            <v>679.42090981196816</v>
          </cell>
          <cell r="AE22">
            <v>679.42090981196816</v>
          </cell>
          <cell r="AF22">
            <v>679.42090981196816</v>
          </cell>
          <cell r="AG22">
            <v>679.42090981196816</v>
          </cell>
        </row>
        <row r="23">
          <cell r="A23">
            <v>13</v>
          </cell>
          <cell r="B23" t="str">
            <v>Выручка от реализации теплоэнергии, млн.руб. )</v>
          </cell>
          <cell r="D23">
            <v>0</v>
          </cell>
          <cell r="E23">
            <v>0</v>
          </cell>
          <cell r="F23">
            <v>13.395531144191684</v>
          </cell>
          <cell r="G23">
            <v>32.149274746060037</v>
          </cell>
          <cell r="H23">
            <v>32.149274746060037</v>
          </cell>
          <cell r="I23">
            <v>32.149274746060037</v>
          </cell>
          <cell r="J23">
            <v>37.126052541059991</v>
          </cell>
          <cell r="K23">
            <v>37.126052541059991</v>
          </cell>
          <cell r="L23">
            <v>37.126052541059991</v>
          </cell>
          <cell r="M23">
            <v>37.126052541059991</v>
          </cell>
          <cell r="N23">
            <v>37.126052541059991</v>
          </cell>
          <cell r="O23">
            <v>41.485558219310008</v>
          </cell>
          <cell r="P23">
            <v>41.485558219310008</v>
          </cell>
          <cell r="Q23">
            <v>41.485558219310008</v>
          </cell>
          <cell r="R23">
            <v>41.485558219310008</v>
          </cell>
          <cell r="S23">
            <v>41.485558219310008</v>
          </cell>
          <cell r="T23">
            <v>46.44113686928727</v>
          </cell>
          <cell r="U23">
            <v>46.44113686928727</v>
          </cell>
          <cell r="V23">
            <v>46.44113686928727</v>
          </cell>
          <cell r="W23">
            <v>46.44113686928727</v>
          </cell>
          <cell r="X23">
            <v>46.44113686928727</v>
          </cell>
          <cell r="Y23">
            <v>46.44113686928727</v>
          </cell>
          <cell r="Z23">
            <v>46.44113686928727</v>
          </cell>
          <cell r="AA23">
            <v>46.44113686928727</v>
          </cell>
          <cell r="AB23">
            <v>46.44113686928727</v>
          </cell>
          <cell r="AC23">
            <v>46.44113686928727</v>
          </cell>
          <cell r="AD23">
            <v>46.44113686928727</v>
          </cell>
          <cell r="AE23">
            <v>46.44113686928727</v>
          </cell>
          <cell r="AF23">
            <v>46.44113686928727</v>
          </cell>
          <cell r="AG23">
            <v>46.44113686928727</v>
          </cell>
        </row>
        <row r="27">
          <cell r="A27">
            <v>14</v>
          </cell>
          <cell r="B27" t="str">
            <v>Суммарная выручка от реализации, млн.руб.)</v>
          </cell>
          <cell r="D27">
            <v>0</v>
          </cell>
          <cell r="E27">
            <v>0</v>
          </cell>
          <cell r="F27">
            <v>944.59412264419154</v>
          </cell>
          <cell r="G27">
            <v>2267.0258943460603</v>
          </cell>
          <cell r="H27">
            <v>2267.0258943460603</v>
          </cell>
          <cell r="I27">
            <v>2267.0258943460603</v>
          </cell>
          <cell r="J27">
            <v>2386.0828068720143</v>
          </cell>
          <cell r="K27">
            <v>2386.0828068720143</v>
          </cell>
          <cell r="L27">
            <v>2386.0828068720143</v>
          </cell>
          <cell r="M27">
            <v>2386.0828068720143</v>
          </cell>
          <cell r="N27">
            <v>2386.0828068720143</v>
          </cell>
          <cell r="O27">
            <v>2471.3474706276625</v>
          </cell>
          <cell r="P27">
            <v>2471.3474706276625</v>
          </cell>
          <cell r="Q27">
            <v>2471.3474706276625</v>
          </cell>
          <cell r="R27">
            <v>2471.3474706276625</v>
          </cell>
          <cell r="S27">
            <v>2471.3474706276625</v>
          </cell>
          <cell r="T27">
            <v>2547.3266479405102</v>
          </cell>
          <cell r="U27">
            <v>2547.3266479405102</v>
          </cell>
          <cell r="V27">
            <v>2547.3266479405102</v>
          </cell>
          <cell r="W27">
            <v>2547.3266479405102</v>
          </cell>
          <cell r="X27">
            <v>2547.3266479405102</v>
          </cell>
          <cell r="Y27">
            <v>2547.3266479405102</v>
          </cell>
          <cell r="Z27">
            <v>2547.3266479405102</v>
          </cell>
          <cell r="AA27">
            <v>2547.3266479405102</v>
          </cell>
          <cell r="AB27">
            <v>2547.3266479405102</v>
          </cell>
          <cell r="AC27">
            <v>2547.3266479405102</v>
          </cell>
          <cell r="AD27">
            <v>2547.3266479405102</v>
          </cell>
          <cell r="AE27">
            <v>2547.3266479405102</v>
          </cell>
          <cell r="AF27">
            <v>2547.3266479405102</v>
          </cell>
          <cell r="AG27">
            <v>2547.3266479405102</v>
          </cell>
        </row>
      </sheetData>
      <sheetData sheetId="5" refreshError="1"/>
      <sheetData sheetId="6" refreshError="1"/>
      <sheetData sheetId="7" refreshError="1"/>
      <sheetData sheetId="8" refreshError="1"/>
      <sheetData sheetId="9" refreshError="1">
        <row r="6">
          <cell r="B6" t="str">
            <v xml:space="preserve">   на производство теплоэнергии, кг/Гкал</v>
          </cell>
          <cell r="C6">
            <v>0</v>
          </cell>
          <cell r="D6">
            <v>0</v>
          </cell>
          <cell r="E6">
            <v>163.197</v>
          </cell>
          <cell r="F6">
            <v>163.197</v>
          </cell>
          <cell r="G6">
            <v>163.197</v>
          </cell>
          <cell r="H6">
            <v>163.197</v>
          </cell>
          <cell r="I6">
            <v>163.197</v>
          </cell>
          <cell r="J6">
            <v>163.197</v>
          </cell>
          <cell r="K6">
            <v>163.197</v>
          </cell>
          <cell r="L6">
            <v>163.197</v>
          </cell>
          <cell r="M6">
            <v>163.197</v>
          </cell>
          <cell r="N6">
            <v>163.197</v>
          </cell>
          <cell r="O6">
            <v>163.197</v>
          </cell>
          <cell r="P6">
            <v>163.197</v>
          </cell>
          <cell r="Q6">
            <v>163.197</v>
          </cell>
          <cell r="R6">
            <v>163.197</v>
          </cell>
          <cell r="S6">
            <v>163.197</v>
          </cell>
          <cell r="T6">
            <v>163.197</v>
          </cell>
          <cell r="U6">
            <v>163.197</v>
          </cell>
          <cell r="V6">
            <v>163.197</v>
          </cell>
          <cell r="W6">
            <v>163.197</v>
          </cell>
          <cell r="X6">
            <v>163.197</v>
          </cell>
          <cell r="Y6">
            <v>163.197</v>
          </cell>
          <cell r="Z6">
            <v>163.197</v>
          </cell>
          <cell r="AA6">
            <v>163.197</v>
          </cell>
          <cell r="AB6">
            <v>163.197</v>
          </cell>
          <cell r="AC6">
            <v>163.197</v>
          </cell>
          <cell r="AD6">
            <v>163.197</v>
          </cell>
          <cell r="AE6">
            <v>163.197</v>
          </cell>
          <cell r="AF6">
            <v>163.197</v>
          </cell>
        </row>
        <row r="9">
          <cell r="B9" t="str">
            <v xml:space="preserve">   на производство теплоэнергии, тыс.т у.т.</v>
          </cell>
          <cell r="C9">
            <v>0</v>
          </cell>
          <cell r="D9">
            <v>0</v>
          </cell>
          <cell r="E9">
            <v>6.5908333333333342</v>
          </cell>
          <cell r="F9">
            <v>15.818000000000001</v>
          </cell>
          <cell r="G9">
            <v>15.818000000000001</v>
          </cell>
          <cell r="H9">
            <v>15.818000000000001</v>
          </cell>
          <cell r="I9">
            <v>15.818000000000001</v>
          </cell>
          <cell r="J9">
            <v>15.818000000000001</v>
          </cell>
          <cell r="K9">
            <v>15.818000000000001</v>
          </cell>
          <cell r="L9">
            <v>15.818000000000001</v>
          </cell>
          <cell r="M9">
            <v>15.818000000000001</v>
          </cell>
          <cell r="N9">
            <v>15.818000000000001</v>
          </cell>
          <cell r="O9">
            <v>15.818000000000001</v>
          </cell>
          <cell r="P9">
            <v>15.818000000000001</v>
          </cell>
          <cell r="Q9">
            <v>15.818000000000001</v>
          </cell>
          <cell r="R9">
            <v>15.818000000000001</v>
          </cell>
          <cell r="S9">
            <v>15.818000000000001</v>
          </cell>
          <cell r="T9">
            <v>15.818000000000001</v>
          </cell>
          <cell r="U9">
            <v>15.818000000000001</v>
          </cell>
          <cell r="V9">
            <v>15.818000000000001</v>
          </cell>
          <cell r="W9">
            <v>15.818000000000001</v>
          </cell>
          <cell r="X9">
            <v>15.818000000000001</v>
          </cell>
          <cell r="Y9">
            <v>15.818000000000001</v>
          </cell>
          <cell r="Z9">
            <v>15.818000000000001</v>
          </cell>
          <cell r="AA9">
            <v>15.818000000000001</v>
          </cell>
          <cell r="AB9">
            <v>15.818000000000001</v>
          </cell>
          <cell r="AC9">
            <v>15.818000000000001</v>
          </cell>
          <cell r="AD9">
            <v>15.818000000000001</v>
          </cell>
          <cell r="AE9">
            <v>15.818000000000001</v>
          </cell>
          <cell r="AF9">
            <v>15.818000000000001</v>
          </cell>
        </row>
        <row r="10">
          <cell r="A10">
            <v>3</v>
          </cell>
          <cell r="B10" t="str">
            <v>Суммарный расход топлива на производство электро- и теплоэнергии, тыс.т у.т.</v>
          </cell>
          <cell r="C10">
            <v>0</v>
          </cell>
          <cell r="D10">
            <v>0</v>
          </cell>
          <cell r="E10">
            <v>297.13749999999999</v>
          </cell>
          <cell r="F10">
            <v>713.13</v>
          </cell>
          <cell r="G10">
            <v>713.13</v>
          </cell>
          <cell r="H10">
            <v>713.13</v>
          </cell>
          <cell r="I10">
            <v>713.13</v>
          </cell>
          <cell r="J10">
            <v>713.13</v>
          </cell>
          <cell r="K10">
            <v>713.13</v>
          </cell>
          <cell r="L10">
            <v>713.13</v>
          </cell>
          <cell r="M10">
            <v>713.13</v>
          </cell>
          <cell r="N10">
            <v>713.13</v>
          </cell>
          <cell r="O10">
            <v>713.13</v>
          </cell>
          <cell r="P10">
            <v>713.13</v>
          </cell>
          <cell r="Q10">
            <v>713.13</v>
          </cell>
          <cell r="R10">
            <v>713.13</v>
          </cell>
          <cell r="S10">
            <v>713.13</v>
          </cell>
          <cell r="T10">
            <v>713.12999999999988</v>
          </cell>
          <cell r="U10">
            <v>713.12999999999988</v>
          </cell>
          <cell r="V10">
            <v>713.12999999999988</v>
          </cell>
          <cell r="W10">
            <v>713.12999999999988</v>
          </cell>
          <cell r="X10">
            <v>713.12999999999988</v>
          </cell>
          <cell r="Y10">
            <v>713.12999999999988</v>
          </cell>
          <cell r="Z10">
            <v>713.12999999999988</v>
          </cell>
          <cell r="AA10">
            <v>713.12999999999988</v>
          </cell>
          <cell r="AB10">
            <v>713.12999999999988</v>
          </cell>
          <cell r="AC10">
            <v>713.12999999999988</v>
          </cell>
          <cell r="AD10">
            <v>713.12999999999988</v>
          </cell>
          <cell r="AE10">
            <v>713.12999999999988</v>
          </cell>
          <cell r="AF10">
            <v>713.12999999999988</v>
          </cell>
        </row>
      </sheetData>
      <sheetData sheetId="10" refreshError="1"/>
      <sheetData sheetId="11" refreshError="1"/>
      <sheetData sheetId="12" refreshError="1"/>
      <sheetData sheetId="13" refreshError="1"/>
      <sheetData sheetId="14" refreshError="1"/>
      <sheetData sheetId="15" refreshError="1"/>
      <sheetData sheetId="16" refreshError="1">
        <row r="21">
          <cell r="C21">
            <v>5407.5889252754841</v>
          </cell>
        </row>
      </sheetData>
      <sheetData sheetId="17" refreshError="1"/>
      <sheetData sheetId="18" refreshError="1"/>
      <sheetData sheetId="19" refreshError="1"/>
      <sheetData sheetId="20" refreshError="1"/>
      <sheetData sheetId="21" refreshError="1">
        <row r="21">
          <cell r="K21">
            <v>14.291016337299293</v>
          </cell>
        </row>
      </sheetData>
      <sheetData sheetId="22" refreshError="1"/>
      <sheetData sheetId="23" refreshError="1">
        <row r="9">
          <cell r="B9" t="str">
            <v xml:space="preserve"> - тепловая</v>
          </cell>
          <cell r="C9" t="str">
            <v>Гкал./час</v>
          </cell>
          <cell r="D9">
            <v>27.5</v>
          </cell>
        </row>
        <row r="17">
          <cell r="B17" t="str">
            <v>в натуральном выражениии:</v>
          </cell>
        </row>
        <row r="19">
          <cell r="B19" t="str">
            <v xml:space="preserve"> - теплоэнергии с коллекторов</v>
          </cell>
          <cell r="C19" t="str">
            <v>тыс.Гкал/год</v>
          </cell>
          <cell r="D19">
            <v>68.353999999999999</v>
          </cell>
        </row>
        <row r="20">
          <cell r="B20" t="str">
            <v>в стоимостном выражении:</v>
          </cell>
        </row>
        <row r="22">
          <cell r="B22" t="str">
            <v xml:space="preserve"> - теплоэнергии с коллекторов</v>
          </cell>
          <cell r="C22" t="str">
            <v>млн.$(млн.руб)</v>
          </cell>
          <cell r="D22">
            <v>32.149274746060037</v>
          </cell>
          <cell r="E22" t="str">
            <v>(0,98)</v>
          </cell>
        </row>
        <row r="23">
          <cell r="B23" t="str">
            <v>Всего</v>
          </cell>
          <cell r="C23" t="str">
            <v>млн.$(млн.руб)</v>
          </cell>
          <cell r="D23">
            <v>2267.0258943460603</v>
          </cell>
          <cell r="E23" t="str">
            <v>(68,99)</v>
          </cell>
        </row>
        <row r="27">
          <cell r="B27" t="str">
            <v xml:space="preserve"> - на отпущенную теплоэнергию</v>
          </cell>
          <cell r="C27" t="str">
            <v>кг/гкал</v>
          </cell>
          <cell r="D27">
            <v>163.197</v>
          </cell>
        </row>
        <row r="32">
          <cell r="B32" t="str">
            <v>в натуральном выражении:</v>
          </cell>
        </row>
        <row r="34">
          <cell r="B34" t="str">
            <v xml:space="preserve"> - теплоэнергии </v>
          </cell>
          <cell r="C34" t="str">
            <v>тыс.Гкал/чел.</v>
          </cell>
          <cell r="D34">
            <v>0.27017391304347826</v>
          </cell>
        </row>
        <row r="55">
          <cell r="A55">
            <v>17</v>
          </cell>
          <cell r="B55" t="str">
            <v>Себестоимость продукции в год нормальной эксплуатации:</v>
          </cell>
        </row>
        <row r="57">
          <cell r="B57" t="str">
            <v xml:space="preserve"> - теплоэнергии </v>
          </cell>
          <cell r="C57" t="str">
            <v>$/Гкал (тыс.руб/Гкал)</v>
          </cell>
          <cell r="D57">
            <v>427.57722160384361</v>
          </cell>
          <cell r="E57" t="str">
            <v>(13,01)</v>
          </cell>
        </row>
      </sheetData>
      <sheetData sheetId="24" refreshError="1"/>
      <sheetData sheetId="25" refreshError="1"/>
      <sheetData sheetId="26" refreshError="1"/>
      <sheetData sheetId="27" refreshError="1"/>
      <sheetData sheetId="28" refreshError="1"/>
      <sheetData sheetId="29" refreshError="1">
        <row r="21">
          <cell r="A21" t="str">
            <v/>
          </cell>
        </row>
        <row r="23">
          <cell r="A23" t="str">
            <v>A1:AD1</v>
          </cell>
        </row>
        <row r="79">
          <cell r="A79" t="str">
            <v>&amp;L&amp;10E:Network2РАЗДЕЛ_8_ИВАНОВО[Приложения.xls]Чувства&amp;D</v>
          </cell>
        </row>
      </sheetData>
      <sheetData sheetId="30" refreshError="1">
        <row r="33">
          <cell r="B33" t="str">
            <v>Калининградская ТЭЦ-2. Пусковой комплекс № 1. Блок №1 ПГУ-450</v>
          </cell>
        </row>
        <row r="35">
          <cell r="B35" t="str">
            <v>ккк</v>
          </cell>
        </row>
        <row r="36">
          <cell r="C36">
            <v>0</v>
          </cell>
        </row>
        <row r="37">
          <cell r="C3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sheetData sheetId="74"/>
      <sheetData sheetId="75"/>
      <sheetData sheetId="7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проект"/>
      <sheetName val="КАЛЕДАРНЫЙ ПЛАН"/>
      <sheetName val="СВОДНАЯ СМЕТА (2)"/>
      <sheetName val="Смета 3 Командировочные, ТКЗ и "/>
      <sheetName val="См-2 Шатурс сети  проект работы"/>
      <sheetName val="См-1 Шатурские сети изыскание"/>
      <sheetName val="Лист1"/>
      <sheetName val="Лист2"/>
      <sheetName val="Лист3"/>
      <sheetName val="См_2 Шатурс сети  проект работы"/>
      <sheetName val="HO_hrs"/>
      <sheetName val="ИТ-бюджет"/>
      <sheetName val="См.1"/>
      <sheetName val="SHPZ"/>
      <sheetName val="4НКУ"/>
      <sheetName val="Производство электроэнергии"/>
      <sheetName val="Заголовок"/>
      <sheetName val="Баланс"/>
      <sheetName val="СБП_Списки"/>
      <sheetName val="БИ-2-18-П"/>
      <sheetName val="БИ-2-19-П"/>
      <sheetName val="БИ-2-7-П"/>
      <sheetName val="БИ-2-9-П"/>
      <sheetName val="БИ-2-14-П"/>
      <sheetName val="БИ-2-16-П"/>
      <sheetName val="Справочники"/>
      <sheetName val="Т-18-Инвестиции"/>
      <sheetName val="Закупки центр"/>
      <sheetName val="t_настройки"/>
      <sheetName val="Таб1.1"/>
      <sheetName val="Лист"/>
      <sheetName val="FES"/>
      <sheetName val="TEHSHEET"/>
      <sheetName val="Организации"/>
      <sheetName val="Огл. Графиков"/>
      <sheetName val="рабочий"/>
      <sheetName val="Текущие цены"/>
      <sheetName val="навигация"/>
      <sheetName val="окраска"/>
      <sheetName val="Т12"/>
      <sheetName val="Т3"/>
      <sheetName val=""/>
      <sheetName val="Смета2 проект. раб."/>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 val="База"/>
      <sheetName val="Титульный"/>
      <sheetName val="Adjustments"/>
      <sheetName val="Предлагаемая новая форма СТРС"/>
      <sheetName val="Свод"/>
      <sheetName val="t_настрой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 val="Исходные данные"/>
      <sheetName val="Общехозяйственные расходы"/>
      <sheetName val="Штатное"/>
      <sheetName val="I"/>
      <sheetName val="Управление"/>
      <sheetName val="multilats"/>
      <sheetName val="Свод"/>
      <sheetName val="TECHSHEET"/>
      <sheetName val="Б.мчас (П)"/>
      <sheetName val="Гр(27.07.00)5Х"/>
      <sheetName val="9 Смета затрат"/>
      <sheetName val="P2.1"/>
      <sheetName val="заявка_на_произ"/>
      <sheetName val="темпы роста"/>
      <sheetName val="00"/>
      <sheetName val="Услуги АТЦ"/>
      <sheetName val="СВОД ЗАТРАТ"/>
      <sheetName val="Цены"/>
      <sheetName val="MAIN"/>
      <sheetName val="ЗП (админ)"/>
      <sheetName val="УПРАВЛЕНИЕ11"/>
      <sheetName val="system"/>
      <sheetName val="Проект"/>
      <sheetName val="Содержание"/>
      <sheetName val="Служебный"/>
      <sheetName val="Таблица9"/>
      <sheetName val="Таблица14"/>
      <sheetName val="Таблица1"/>
      <sheetName val="ТехЭк"/>
      <sheetName val="общий"/>
      <sheetName val="Таблица2"/>
      <sheetName val="Таблица5"/>
      <sheetName val="REESTR_MO"/>
      <sheetName val="Титульный"/>
      <sheetName val="таблица7 (технол.нужды)"/>
      <sheetName val="таблица7 (хоз.нужды)"/>
      <sheetName val="TEHSHEET"/>
      <sheetName val="Стр1"/>
      <sheetName val="Список"/>
      <sheetName val="2002(v1)"/>
      <sheetName val="Реестр"/>
      <sheetName val="Вариант1"/>
      <sheetName val="Топливо_пр_гК"/>
      <sheetName val="Под_воды_пр_г"/>
      <sheetName val="Пр_ст_вод_пр_г"/>
      <sheetName val="Топливо_пр_гВ "/>
      <sheetName val="Реаг_пр_годВ"/>
      <sheetName val="Реаг_пр_годК"/>
      <sheetName val="Лист17"/>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Lists"/>
      <sheetName val="1"/>
      <sheetName val="топография"/>
      <sheetName val="Прочти меня!"/>
      <sheetName val="#ССЫЛКА"/>
      <sheetName val="Прочти_меня!"/>
      <sheetName val="2002(v2)"/>
      <sheetName val="1999-veca"/>
      <sheetName val="Реж_НКК"/>
      <sheetName val="ДАО"/>
      <sheetName val="влад-таблица"/>
      <sheetName val="Заявка"/>
      <sheetName val="Лист3"/>
      <sheetName val="МАТЕР.433,452"/>
      <sheetName val="Исх"/>
      <sheetName val="RAB"/>
      <sheetName val=""/>
      <sheetName val="Прочти_меня!1"/>
      <sheetName val="12июля"/>
      <sheetName val="Dati Caricati"/>
      <sheetName val="Дебиторка"/>
      <sheetName val="пл. 2001 цехов и УГС"/>
      <sheetName val="справочник"/>
      <sheetName val="Работы на объектах"/>
      <sheetName val="Adjustment schedule"/>
      <sheetName val="август"/>
      <sheetName val="BS_ias"/>
      <sheetName val="Сумм"/>
      <sheetName val="1.10.96"/>
      <sheetName val="план"/>
      <sheetName val="Россия-экспорт"/>
      <sheetName val="ФОРМА по 1-12 (2015г.)"/>
      <sheetName val="ИЦП9900"/>
      <sheetName val="1 ГКПЗ 2011 "/>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Списки"/>
      <sheetName val="Прил.17 Вспом инфо"/>
      <sheetName val="Мощность"/>
      <sheetName val="2.Инфо"/>
      <sheetName val="Валюты"/>
      <sheetName val="sys"/>
      <sheetName val="Справочники"/>
      <sheetName val="КЗ"/>
      <sheetName val="РЕЕСТР_СИ"/>
      <sheetName val="27_Коммерч.расходы"/>
      <sheetName val="Форма1"/>
      <sheetName val="Форма2"/>
      <sheetName val="интерфейс"/>
      <sheetName val="Материалы план"/>
      <sheetName val="Материалы"/>
      <sheetName val="tech"/>
      <sheetName val="REESTR_ORG"/>
      <sheetName val="НВВ по уровням"/>
      <sheetName val="REESTR"/>
      <sheetName val="Восстановл_Лист7"/>
      <sheetName val="Восстановл_Лист15"/>
      <sheetName val="Восстановл_Лист11"/>
      <sheetName val="Восстановл_Лист21"/>
      <sheetName val="Лист визирования"/>
      <sheetName val="ПОДПИСИ"/>
      <sheetName val="М_1"/>
      <sheetName val="транс. налог ауп"/>
      <sheetName val="6.11 новый"/>
      <sheetName val="пр_5_1"/>
      <sheetName val="Смета"/>
      <sheetName val="Подрядчики"/>
      <sheetName val="НВВ_по_уровням"/>
      <sheetName val="Info"/>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29"/>
      <sheetName val="20"/>
      <sheetName val="21"/>
      <sheetName val="26"/>
      <sheetName val="27"/>
      <sheetName val="28"/>
      <sheetName val="19"/>
      <sheetName val="22"/>
      <sheetName val="ЭСО"/>
      <sheetName val="сбыт"/>
      <sheetName val="Ген. не уч. ОРЭМ"/>
      <sheetName val="Списки"/>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Архангельский "/>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
          <cell r="C4" t="str">
            <v>Признак</v>
          </cell>
        </row>
      </sheetData>
      <sheetData sheetId="74" refreshError="1"/>
      <sheetData sheetId="75" refreshError="1"/>
      <sheetData sheetId="76" refreshError="1"/>
      <sheetData sheetId="7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 val="Объекты"/>
      <sheetName val="лист"/>
      <sheetName val="навигация"/>
      <sheetName val="Т12"/>
      <sheetName val="т3"/>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 val="Параметры"/>
      <sheetName val="Производство электроэнергии"/>
      <sheetName val="структура"/>
      <sheetName val="Т11"/>
      <sheetName val="Т19.1"/>
      <sheetName val="Т1"/>
      <sheetName val="Т2"/>
      <sheetName val="Т6"/>
      <sheetName val="Т7"/>
      <sheetName val="Т8"/>
      <sheetName val="Ш_Передача_ЭЭ"/>
      <sheetName val="Сводка - лизинг"/>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 val="Скорр_АБП_на 2009г_Твер_140709_"/>
      <sheetName val="FST5"/>
      <sheetName val="Заголовок"/>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 план"/>
      <sheetName val="Свод"/>
      <sheetName val="См.1"/>
      <sheetName val="2рз"/>
      <sheetName val="3конф"/>
      <sheetName val="4НКУ"/>
      <sheetName val="Лист1"/>
      <sheetName val="СМЕТА1."/>
      <sheetName val="См.1 от блока"/>
      <sheetName val="ИТ-бюджет"/>
      <sheetName val="Рейтинг"/>
      <sheetName val="Содержание"/>
      <sheetName val="Служебный"/>
      <sheetName val="Таблица9"/>
      <sheetName val="Таблица14"/>
      <sheetName val="Таблица1"/>
      <sheetName val="ТехЭк"/>
      <sheetName val="общий"/>
      <sheetName val="Таблица2"/>
      <sheetName val="Таблица5"/>
      <sheetName val="A"/>
    </sheetNames>
    <sheetDataSet>
      <sheetData sheetId="0">
        <row r="66">
          <cell r="AN66">
            <v>41889470.38848</v>
          </cell>
        </row>
      </sheetData>
      <sheetData sheetId="1">
        <row r="26">
          <cell r="AO26">
            <v>995683.34519999975</v>
          </cell>
        </row>
      </sheetData>
      <sheetData sheetId="2">
        <row r="66">
          <cell r="AN66">
            <v>41889470.38848</v>
          </cell>
        </row>
        <row r="67">
          <cell r="AN67">
            <v>18118283.040000003</v>
          </cell>
        </row>
      </sheetData>
      <sheetData sheetId="3">
        <row r="26">
          <cell r="AO26">
            <v>995683.34519999975</v>
          </cell>
        </row>
      </sheetData>
      <sheetData sheetId="4">
        <row r="26">
          <cell r="AO26">
            <v>995683.34519999975</v>
          </cell>
        </row>
      </sheetData>
      <sheetData sheetId="5">
        <row r="26">
          <cell r="AO26">
            <v>995683.34519999975</v>
          </cell>
        </row>
        <row r="30">
          <cell r="AH30">
            <v>401485</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 val="Объекты"/>
      <sheetName val="сведения"/>
      <sheetName val="6 Списки"/>
      <sheetName val="18.2"/>
      <sheetName val="База"/>
      <sheetName val="данные"/>
      <sheetName val="Exhibit"/>
      <sheetName val="Setup"/>
      <sheetName val="4"/>
      <sheetName val="Настр"/>
      <sheetName val="СНГДУ"/>
      <sheetName val="sapactivexlhiddensheet"/>
      <sheetName val="Assumptions"/>
      <sheetName val="Исходные"/>
      <sheetName val="SET"/>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 val="Баланс энергии"/>
      <sheetName val="УПХ"/>
      <sheetName val="Транспортн"/>
      <sheetName val="П.1.16. оплата труда ОПР"/>
      <sheetName val="УНПХ"/>
      <sheetName val="Первоначально"/>
      <sheetName val="Bendra"/>
      <sheetName val="10"/>
      <sheetName val="12"/>
      <sheetName val="18.1"/>
      <sheetName val="19.1.1"/>
      <sheetName val="19.1.2"/>
      <sheetName val="19.2"/>
      <sheetName val="2.1"/>
      <sheetName val="21.1"/>
      <sheetName val="21.2.1"/>
      <sheetName val="21.2.2"/>
      <sheetName val="21.4"/>
      <sheetName val="28.3"/>
      <sheetName val="7"/>
      <sheetName val="1.1"/>
      <sheetName val="1.2"/>
      <sheetName val="14"/>
      <sheetName val="18.2"/>
      <sheetName val="18"/>
      <sheetName val="2.2"/>
      <sheetName val="20.1"/>
      <sheetName val="21.3"/>
      <sheetName val="24.1"/>
      <sheetName val="25.1"/>
      <sheetName val="28.1"/>
      <sheetName val="28.2"/>
      <sheetName val="8"/>
      <sheetName val="P2.1"/>
      <sheetName val="P2.2"/>
      <sheetName val="2007 (Min)"/>
      <sheetName val="2007 (Max)"/>
      <sheetName val="2006"/>
      <sheetName val="13"/>
      <sheetName val="15"/>
      <sheetName val="4.1"/>
      <sheetName val="База"/>
      <sheetName val="таб_1"/>
      <sheetName val="ESTI."/>
      <sheetName val="DI-ESTI"/>
      <sheetName val="сведения"/>
      <sheetName val="new-panel"/>
      <sheetName val="共機計算"/>
      <sheetName val="共機J"/>
      <sheetName val="Cash flow"/>
      <sheetName val="Калькуляция кв"/>
      <sheetName val="Контроль"/>
      <sheetName val="П 4"/>
      <sheetName val="reestr_start"/>
      <sheetName val="G2TempShee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sheetData sheetId="322"/>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проект"/>
      <sheetName val="КАЛЕДАРНЫЙ ПЛАН"/>
      <sheetName val="СВОДНАЯ СМЕТА (2)"/>
      <sheetName val="Смета 3 Командировочные, ТКЗ и "/>
      <sheetName val="См-2 Шатурс сети  проект работы"/>
      <sheetName val="См-1 Шатурские сети изыскание"/>
      <sheetName val="Лист1"/>
      <sheetName val="Лист2"/>
      <sheetName val="Лист3"/>
      <sheetName val="Закупки центр"/>
      <sheetName val="БФ-2-8-П"/>
      <sheetName val="БФ-2-13-П"/>
      <sheetName val="РБП"/>
      <sheetName val="ИТ-бюджет"/>
      <sheetName val="ПС рек"/>
      <sheetName val="t_настройки"/>
      <sheetName val="ПВР_9"/>
      <sheetName val="ЛЭП нов"/>
      <sheetName val="расшифровка"/>
      <sheetName val="Source"/>
      <sheetName val="Олимпстрой декабрь 2010"/>
      <sheetName val="ПП"/>
      <sheetName val="Огл. Графиков"/>
      <sheetName val="XLR_NoRangeSheet"/>
      <sheetName val="Pile径1m･27"/>
      <sheetName val="Рейтинг"/>
      <sheetName val="Содержание"/>
      <sheetName val="Гр5(о)"/>
      <sheetName val="рабочий"/>
      <sheetName val="Текущие цены"/>
      <sheetName val="Служебный"/>
      <sheetName val="Таблица9"/>
      <sheetName val="Таблица14"/>
      <sheetName val="окраска"/>
      <sheetName val="Таблица1"/>
      <sheetName val="ТехЭк"/>
      <sheetName val="общий"/>
      <sheetName val="Таблица2"/>
      <sheetName val="Таблица5"/>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 val="ИТ-бюджет"/>
      <sheetName val="FES"/>
      <sheetName val="1.6"/>
      <sheetName val="FST5"/>
      <sheetName val="Справочники"/>
      <sheetName val="29"/>
      <sheetName val="20"/>
      <sheetName val="21"/>
      <sheetName val="23"/>
      <sheetName val="25"/>
      <sheetName val="26"/>
      <sheetName val="27"/>
      <sheetName val="28"/>
      <sheetName val="19"/>
      <sheetName val="22"/>
      <sheetName val="24"/>
      <sheetName val="ONEX_SIM"/>
      <sheetName val="ф сплавы"/>
      <sheetName val="цены цехов"/>
      <sheetName val="Гр5(о)"/>
      <sheetName val="коэфф"/>
      <sheetName val="перекрестка"/>
      <sheetName val="16"/>
      <sheetName val="18.2"/>
      <sheetName val="4"/>
      <sheetName val="6"/>
      <sheetName val="15"/>
      <sheetName val="17.1"/>
      <sheetName val="2.3"/>
      <sheetName val="P2.1"/>
      <sheetName val="регионы"/>
      <sheetName val="TOPLIWO"/>
      <sheetName val="IBASE"/>
      <sheetName val="A"/>
      <sheetName val="См.1"/>
      <sheetName val="4НКУ"/>
      <sheetName val="БФ-2-13-П"/>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СписочнаяЧисленность"/>
      <sheetName val="Temp_TOV"/>
      <sheetName val="ф.2 за 4 кв.2005"/>
      <sheetName val="БФ-2-8-П"/>
      <sheetName val="FEK 2002.Н"/>
      <sheetName val="Приложение 2.1"/>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Титульный лист С-П"/>
      <sheetName val="ФИНПЛАН"/>
      <sheetName val="2002(v1)"/>
      <sheetName val="13"/>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2007"/>
      <sheetName val="Дебет_Кредит"/>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sapactivexlhiddensheet"/>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регионы"/>
      <sheetName val="на 1 тут"/>
      <sheetName val="Договоры"/>
      <sheetName val="ОПФ"/>
      <sheetName val="ДДС_Статьи"/>
      <sheetName val="коэфф"/>
      <sheetName val="сценарные условия ОГК"/>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Выгрузка"/>
      <sheetName val="Данные ОАО"/>
      <sheetName val="Прил1"/>
      <sheetName val="мониторинг"/>
      <sheetName val="МО"/>
      <sheetName val="лист2"/>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Пер-Вл"/>
      <sheetName val="взз"/>
      <sheetName val="PriceListAP"/>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 val="Расчёт расходов"/>
      <sheetName val="НВВ по уровням"/>
      <sheetName val="июль2006"/>
      <sheetName val="эл.энергия"/>
      <sheetName val="Свод расчет"/>
      <sheetName val="Дебиторы"/>
      <sheetName val="НФИк"/>
      <sheetName val="хоз_расходы"/>
      <sheetName val="Group_221"/>
      <sheetName val="с теми же формулами"/>
      <sheetName val="2.3"/>
      <sheetName val="тех.лист"/>
      <sheetName val="Оперативный факт за январь 2010"/>
      <sheetName val="техлист"/>
      <sheetName val="Производственные"/>
      <sheetName val="Титул"/>
      <sheetName val="ГАЗ"/>
      <sheetName val="п1_12"/>
      <sheetName val="п1_9"/>
      <sheetName val="топливо"/>
      <sheetName val="п1_10"/>
      <sheetName val="Свод__табл_9"/>
      <sheetName val="Отпуск_ээ9"/>
      <sheetName val="Вспом__мат-лы9"/>
      <sheetName val="Прочие_затраты9"/>
      <sheetName val="ИТОГИ__по_Н,Р,Э,Q9"/>
      <sheetName val="эл_ст9"/>
      <sheetName val="Производство_электроэнергии9"/>
      <sheetName val="18_19"/>
      <sheetName val="19_1_19"/>
      <sheetName val="19_1_29"/>
      <sheetName val="19_29"/>
      <sheetName val="2_19"/>
      <sheetName val="21_19"/>
      <sheetName val="21_2_19"/>
      <sheetName val="21_2_29"/>
      <sheetName val="21_49"/>
      <sheetName val="28_39"/>
      <sheetName val="1_19"/>
      <sheetName val="1_29"/>
      <sheetName val="18_29"/>
      <sheetName val="2_29"/>
      <sheetName val="20_19"/>
      <sheetName val="21_39"/>
      <sheetName val="24_19"/>
      <sheetName val="25_19"/>
      <sheetName val="28_19"/>
      <sheetName val="28_29"/>
      <sheetName val="P2_19"/>
      <sheetName val="P2_29"/>
      <sheetName val="УЗ-21(1кв_)_(2)9"/>
      <sheetName val="УЗ-22(3кв_)_(2)9"/>
      <sheetName val="Калькуляция_кв9"/>
      <sheetName val="Balance_Sheet9"/>
      <sheetName val="инвестиции_20079"/>
      <sheetName val="хар-ка_земли_1_8"/>
      <sheetName val="Приложение_18"/>
      <sheetName val="факт_2009_года8"/>
      <sheetName val="Факт_2010_года8"/>
      <sheetName val="План_на_2011_год8"/>
      <sheetName val="1_119"/>
      <sheetName val="ф_2_за_4_кв_20058"/>
      <sheetName val="FEK_2002_Н8"/>
      <sheetName val="Приложение_2_18"/>
      <sheetName val="Титульный_лист_С-П8"/>
      <sheetName val="17_18"/>
      <sheetName val="Услуги_ПХ8"/>
      <sheetName val="_накладные_расходы8"/>
      <sheetName val="Ожид_ФР8"/>
      <sheetName val="жилой_фонд8"/>
      <sheetName val="Фин_план8"/>
      <sheetName val="Исходные_данные_и_тариф_ЭЛЕКТР5"/>
      <sheetName val="Справочник_затрат_СБ5"/>
      <sheetName val="Коды_статей5"/>
      <sheetName val="исходные_данные5"/>
      <sheetName val="Тарифы__ЗН5"/>
      <sheetName val="Тарифы__СК5"/>
      <sheetName val="расчет_тарифов5"/>
      <sheetName val="РСД_ИА_5"/>
      <sheetName val="1_19_1_произв_тэ5"/>
      <sheetName val="План_Газпрома5"/>
      <sheetName val="01-02_(БДиР_Общества)5"/>
      <sheetName val="Внеш_Совме5"/>
      <sheetName val="AddList_5"/>
      <sheetName val="Стоимость_ЭЭ2"/>
      <sheetName val="Расчёт_НВВ_по_RAB2"/>
      <sheetName val="ОХЗ_КТС2"/>
      <sheetName val="Закупки_центр2"/>
      <sheetName val="УЗ-21(2002):УЗ-22(3кв_)_(2)2"/>
      <sheetName val="на_1_тут2"/>
      <sheetName val="сценарные_условия_ОГК2"/>
      <sheetName val="Данные_ОАО2"/>
      <sheetName val="баланс_энергии2"/>
      <sheetName val="ремонты_20102"/>
      <sheetName val="п_1_20__расшифровка_квл_20102"/>
      <sheetName val="соц_характер2"/>
      <sheetName val="баланс_мощности2"/>
      <sheetName val="амортизация_по_уровням_напряже2"/>
      <sheetName val="п_1_16__оплата_труда2"/>
      <sheetName val="сводная_ремонт2"/>
      <sheetName val="проч_прямые2"/>
      <sheetName val="квл_сводная2"/>
      <sheetName val="н_на_им2"/>
      <sheetName val="п_1_18__калькуляция2"/>
      <sheetName val="п_1_21_прибыль2"/>
      <sheetName val="п_1_242"/>
      <sheetName val="п_1_252"/>
      <sheetName val="п2_12"/>
      <sheetName val="п_1_172"/>
      <sheetName val="Огл__Графиков2"/>
      <sheetName val="Текущие_цены2"/>
      <sheetName val="транспортный_налог2"/>
      <sheetName val="_квл_2012-2014_2"/>
      <sheetName val="П_1_16__оплата_труда_ОПР2"/>
      <sheetName val="Амортизация_по_уровням_напр-я2"/>
      <sheetName val="[FEK_2002_Н_xls][FEK_2002_Н_xl2"/>
      <sheetName val="Сводная_ЭЛЦЕХ2"/>
      <sheetName val="Сводная_КТЦ2"/>
      <sheetName val="ремонт_кровли_гл_корпуса2"/>
      <sheetName val="ремонт_зд_электрофильтров2"/>
      <sheetName val="Сводная_ТАИ2"/>
      <sheetName val="Покрытие_пастой2"/>
      <sheetName val="ГВС_20142"/>
      <sheetName val="Свод__табл_10"/>
      <sheetName val="Отпуск_ээ10"/>
      <sheetName val="Вспом__мат-лы10"/>
      <sheetName val="Прочие_затраты10"/>
      <sheetName val="ИТОГИ__по_Н,Р,Э,Q10"/>
      <sheetName val="эл_ст10"/>
      <sheetName val="Производство_электроэнергии10"/>
      <sheetName val="18_110"/>
      <sheetName val="19_1_110"/>
      <sheetName val="19_1_210"/>
      <sheetName val="19_210"/>
      <sheetName val="2_110"/>
      <sheetName val="21_110"/>
      <sheetName val="21_2_110"/>
      <sheetName val="21_2_210"/>
      <sheetName val="21_410"/>
      <sheetName val="28_310"/>
      <sheetName val="1_110"/>
      <sheetName val="1_210"/>
      <sheetName val="18_210"/>
      <sheetName val="2_210"/>
      <sheetName val="20_110"/>
      <sheetName val="21_310"/>
      <sheetName val="24_110"/>
      <sheetName val="25_110"/>
      <sheetName val="28_110"/>
      <sheetName val="28_210"/>
      <sheetName val="P2_110"/>
      <sheetName val="P2_210"/>
      <sheetName val="УЗ-21(1кв_)_(2)10"/>
      <sheetName val="УЗ-22(3кв_)_(2)10"/>
      <sheetName val="Калькуляция_кв10"/>
      <sheetName val="Balance_Sheet10"/>
      <sheetName val="инвестиции_200710"/>
      <sheetName val="хар-ка_земли_1_9"/>
      <sheetName val="Приложение_19"/>
      <sheetName val="факт_2009_года9"/>
      <sheetName val="Факт_2010_года9"/>
      <sheetName val="План_на_2011_год9"/>
      <sheetName val="1_1110"/>
      <sheetName val="ф_2_за_4_кв_20059"/>
      <sheetName val="FEK_2002_Н9"/>
      <sheetName val="Приложение_2_19"/>
      <sheetName val="Титульный_лист_С-П9"/>
      <sheetName val="17_19"/>
      <sheetName val="Услуги_ПХ9"/>
      <sheetName val="_накладные_расходы9"/>
      <sheetName val="Ожид_ФР9"/>
      <sheetName val="жилой_фонд9"/>
      <sheetName val="Фин_план9"/>
      <sheetName val="Исходные_данные_и_тариф_ЭЛЕКТР6"/>
      <sheetName val="Справочник_затрат_СБ6"/>
      <sheetName val="Коды_статей6"/>
      <sheetName val="исходные_данные6"/>
      <sheetName val="Тарифы__ЗН6"/>
      <sheetName val="Тарифы__СК6"/>
      <sheetName val="расчет_тарифов6"/>
      <sheetName val="РСД_ИА_6"/>
      <sheetName val="1_19_1_произв_тэ6"/>
      <sheetName val="План_Газпрома6"/>
      <sheetName val="01-02_(БДиР_Общества)6"/>
      <sheetName val="Внеш_Совме6"/>
      <sheetName val="AddList_6"/>
      <sheetName val="Стоимость_ЭЭ3"/>
      <sheetName val="Расчёт_НВВ_по_RAB3"/>
      <sheetName val="ОХЗ_КТС3"/>
      <sheetName val="Закупки_центр3"/>
      <sheetName val="УЗ-21(2002):УЗ-22(3кв_)_(2)3"/>
      <sheetName val="на_1_тут3"/>
      <sheetName val="сценарные_условия_ОГК3"/>
      <sheetName val="Данные_ОАО3"/>
      <sheetName val="баланс_энергии3"/>
      <sheetName val="ремонты_20103"/>
      <sheetName val="п_1_20__расшифровка_квл_20103"/>
      <sheetName val="соц_характер3"/>
      <sheetName val="баланс_мощности3"/>
      <sheetName val="амортизация_по_уровням_напряже3"/>
      <sheetName val="п_1_16__оплата_труда3"/>
      <sheetName val="сводная_ремонт3"/>
      <sheetName val="проч_прямые3"/>
      <sheetName val="квл_сводная3"/>
      <sheetName val="н_на_им3"/>
      <sheetName val="п_1_18__калькуляция3"/>
      <sheetName val="п_1_21_прибыль3"/>
      <sheetName val="п_1_243"/>
      <sheetName val="п_1_253"/>
      <sheetName val="п2_13"/>
      <sheetName val="п_1_173"/>
      <sheetName val="Огл__Графиков3"/>
      <sheetName val="Текущие_цены3"/>
      <sheetName val="транспортный_налог3"/>
      <sheetName val="_квл_2012-2014_3"/>
      <sheetName val="П_1_16__оплата_труда_ОПР3"/>
      <sheetName val="Амортизация_по_уровням_напр-я3"/>
      <sheetName val="[FEK_2002_Н_xls][FEK_2002_Н_xl3"/>
      <sheetName val="Сводная_ЭЛЦЕХ3"/>
      <sheetName val="Сводная_КТЦ3"/>
      <sheetName val="ремонт_кровли_гл_корпуса3"/>
      <sheetName val="ремонт_зд_электрофильтров3"/>
      <sheetName val="Сводная_ТАИ3"/>
      <sheetName val="Покрытие_пастой3"/>
      <sheetName val="ГВС_20143"/>
      <sheetName val="Свод__табл_11"/>
      <sheetName val="Отпуск_ээ11"/>
      <sheetName val="Вспом__мат-лы11"/>
      <sheetName val="Прочие_затраты11"/>
      <sheetName val="ИТОГИ__по_Н,Р,Э,Q11"/>
      <sheetName val="эл_ст11"/>
      <sheetName val="Производство_электроэнергии11"/>
      <sheetName val="18_111"/>
      <sheetName val="19_1_111"/>
      <sheetName val="19_1_211"/>
      <sheetName val="19_211"/>
      <sheetName val="2_111"/>
      <sheetName val="21_111"/>
      <sheetName val="21_2_111"/>
      <sheetName val="21_2_211"/>
      <sheetName val="21_411"/>
      <sheetName val="28_311"/>
      <sheetName val="1_120"/>
      <sheetName val="1_211"/>
      <sheetName val="18_211"/>
      <sheetName val="2_211"/>
      <sheetName val="20_111"/>
      <sheetName val="21_311"/>
      <sheetName val="24_111"/>
      <sheetName val="25_111"/>
      <sheetName val="28_111"/>
      <sheetName val="28_211"/>
      <sheetName val="P2_111"/>
      <sheetName val="P2_211"/>
      <sheetName val="УЗ-21(1кв_)_(2)11"/>
      <sheetName val="УЗ-22(3кв_)_(2)11"/>
      <sheetName val="Калькуляция_кв11"/>
      <sheetName val="Balance_Sheet11"/>
      <sheetName val="инвестиции_200711"/>
      <sheetName val="хар-ка_земли_1_10"/>
      <sheetName val="Приложение_110"/>
      <sheetName val="факт_2009_года10"/>
      <sheetName val="Факт_2010_года10"/>
      <sheetName val="План_на_2011_год10"/>
      <sheetName val="1_1111"/>
      <sheetName val="ф_2_за_4_кв_200510"/>
      <sheetName val="FEK_2002_Н10"/>
      <sheetName val="Приложение_2_110"/>
      <sheetName val="Титульный_лист_С-П10"/>
      <sheetName val="17_110"/>
      <sheetName val="Услуги_ПХ10"/>
      <sheetName val="_накладные_расходы10"/>
      <sheetName val="Ожид_ФР10"/>
      <sheetName val="жилой_фонд10"/>
      <sheetName val="Фин_план10"/>
      <sheetName val="Исходные_данные_и_тариф_ЭЛЕКТР7"/>
      <sheetName val="Справочник_затрат_СБ7"/>
      <sheetName val="Коды_статей7"/>
      <sheetName val="исходные_данные7"/>
      <sheetName val="Тарифы__ЗН7"/>
      <sheetName val="Тарифы__СК7"/>
      <sheetName val="расчет_тарифов7"/>
      <sheetName val="РСД_ИА_7"/>
      <sheetName val="1_19_1_произв_тэ7"/>
      <sheetName val="План_Газпрома7"/>
      <sheetName val="01-02_(БДиР_Общества)7"/>
      <sheetName val="Внеш_Совме7"/>
      <sheetName val="AddList_7"/>
      <sheetName val="Стоимость_ЭЭ4"/>
      <sheetName val="Расчёт_НВВ_по_RAB4"/>
      <sheetName val="ОХЗ_КТС4"/>
      <sheetName val="Закупки_центр4"/>
      <sheetName val="УЗ-21(2002):УЗ-22(3кв_)_(2)4"/>
      <sheetName val="на_1_тут4"/>
      <sheetName val="сценарные_условия_ОГК4"/>
      <sheetName val="Данные_ОАО4"/>
      <sheetName val="баланс_энергии4"/>
      <sheetName val="ремонты_20104"/>
      <sheetName val="п_1_20__расшифровка_квл_20104"/>
      <sheetName val="соц_характер4"/>
      <sheetName val="баланс_мощности4"/>
      <sheetName val="амортизация_по_уровням_напряже4"/>
      <sheetName val="п_1_16__оплата_труда4"/>
      <sheetName val="сводная_ремонт4"/>
      <sheetName val="проч_прямые4"/>
      <sheetName val="квл_сводная4"/>
      <sheetName val="н_на_им4"/>
      <sheetName val="п_1_18__калькуляция4"/>
      <sheetName val="п_1_21_прибыль4"/>
      <sheetName val="п_1_244"/>
      <sheetName val="п_1_254"/>
      <sheetName val="п2_14"/>
      <sheetName val="п_1_174"/>
      <sheetName val="Огл__Графиков4"/>
      <sheetName val="Текущие_цены4"/>
      <sheetName val="транспортный_налог4"/>
      <sheetName val="_квл_2012-2014_4"/>
      <sheetName val="П_1_16__оплата_труда_ОПР4"/>
      <sheetName val="Амортизация_по_уровням_напр-я4"/>
      <sheetName val="[FEK_2002_Н_xls][FEK_2002_Н_xl4"/>
      <sheetName val="Сводная_ЭЛЦЕХ4"/>
      <sheetName val="Сводная_КТЦ4"/>
      <sheetName val="ремонт_кровли_гл_корпуса4"/>
      <sheetName val="ремонт_зд_электрофильтров4"/>
      <sheetName val="Сводная_ТАИ4"/>
      <sheetName val="Покрытие_пастой4"/>
      <sheetName val="ГВС_20144"/>
      <sheetName val="AP_MVT"/>
      <sheetName val="CH_ACC"/>
      <sheetName val="mtl$-inter"/>
      <sheetName val="ээ"/>
      <sheetName val="6 Списки"/>
      <sheetName val="ras bs"/>
      <sheetName val="топливо2009"/>
      <sheetName val="2009"/>
      <sheetName val="ИД2016"/>
      <sheetName val="A"/>
      <sheetName val="сиз"/>
      <sheetName val="Проводки_02"/>
      <sheetName val="АКРасч"/>
      <sheetName val="valuations"/>
      <sheetName val="Форма сетевой график ЭРСБ"/>
      <sheetName val="Info"/>
      <sheetName val="Grouplist"/>
      <sheetName val="Индексы_"/>
      <sheetName val="Общехозяйственные_расходы"/>
      <sheetName val="реестр_жф_население"/>
      <sheetName val="Тепло_свод"/>
      <sheetName val="Цеховые_расходы_ТС"/>
      <sheetName val="Заявка_ГВК_ВО_2014"/>
      <sheetName val="Заявка_ГВК_ВС_2014"/>
      <sheetName val="Com0226"/>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2">
          <cell r="A2">
            <v>1.0489999999999999</v>
          </cell>
        </row>
      </sheetData>
      <sheetData sheetId="472">
        <row r="2">
          <cell r="A2">
            <v>1.0489999999999999</v>
          </cell>
        </row>
      </sheetData>
      <sheetData sheetId="473">
        <row r="2">
          <cell r="A2">
            <v>1.0489999999999999</v>
          </cell>
        </row>
      </sheetData>
      <sheetData sheetId="474">
        <row r="2">
          <cell r="A2">
            <v>1.0489999999999999</v>
          </cell>
        </row>
      </sheetData>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ow r="2">
          <cell r="A2">
            <v>1.0489999999999999</v>
          </cell>
        </row>
      </sheetData>
      <sheetData sheetId="510">
        <row r="2">
          <cell r="A2">
            <v>1.0489999999999999</v>
          </cell>
        </row>
      </sheetData>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ow r="2">
          <cell r="A2">
            <v>1.0489999999999999</v>
          </cell>
        </row>
      </sheetData>
      <sheetData sheetId="535">
        <row r="2">
          <cell r="A2">
            <v>1.0489999999999999</v>
          </cell>
        </row>
      </sheetData>
      <sheetData sheetId="536">
        <row r="2">
          <cell r="A2">
            <v>1.0489999999999999</v>
          </cell>
        </row>
      </sheetData>
      <sheetData sheetId="537">
        <row r="2">
          <cell r="A2">
            <v>1.0489999999999999</v>
          </cell>
        </row>
      </sheetData>
      <sheetData sheetId="538">
        <row r="2">
          <cell r="A2">
            <v>1.0489999999999999</v>
          </cell>
        </row>
      </sheetData>
      <sheetData sheetId="539">
        <row r="2">
          <cell r="A2">
            <v>1.0489999999999999</v>
          </cell>
        </row>
      </sheetData>
      <sheetData sheetId="540">
        <row r="2">
          <cell r="A2">
            <v>1.0489999999999999</v>
          </cell>
        </row>
      </sheetData>
      <sheetData sheetId="541">
        <row r="2">
          <cell r="A2">
            <v>1.0489999999999999</v>
          </cell>
        </row>
      </sheetData>
      <sheetData sheetId="542">
        <row r="2">
          <cell r="A2">
            <v>1.0489999999999999</v>
          </cell>
        </row>
      </sheetData>
      <sheetData sheetId="543">
        <row r="2">
          <cell r="A2">
            <v>1.0489999999999999</v>
          </cell>
        </row>
      </sheetData>
      <sheetData sheetId="544">
        <row r="2">
          <cell r="A2">
            <v>1.0489999999999999</v>
          </cell>
        </row>
      </sheetData>
      <sheetData sheetId="545">
        <row r="2">
          <cell r="A2">
            <v>1.0489999999999999</v>
          </cell>
        </row>
      </sheetData>
      <sheetData sheetId="546">
        <row r="2">
          <cell r="A2">
            <v>1.0489999999999999</v>
          </cell>
        </row>
      </sheetData>
      <sheetData sheetId="547">
        <row r="2">
          <cell r="A2">
            <v>1.0489999999999999</v>
          </cell>
        </row>
      </sheetData>
      <sheetData sheetId="548">
        <row r="2">
          <cell r="A2">
            <v>1.0489999999999999</v>
          </cell>
        </row>
      </sheetData>
      <sheetData sheetId="549">
        <row r="2">
          <cell r="A2">
            <v>1.0489999999999999</v>
          </cell>
        </row>
      </sheetData>
      <sheetData sheetId="550">
        <row r="2">
          <cell r="A2">
            <v>1.0489999999999999</v>
          </cell>
        </row>
      </sheetData>
      <sheetData sheetId="551">
        <row r="2">
          <cell r="A2">
            <v>1.0489999999999999</v>
          </cell>
        </row>
      </sheetData>
      <sheetData sheetId="552">
        <row r="2">
          <cell r="A2">
            <v>1.0489999999999999</v>
          </cell>
        </row>
      </sheetData>
      <sheetData sheetId="553">
        <row r="2">
          <cell r="A2">
            <v>1.0489999999999999</v>
          </cell>
        </row>
      </sheetData>
      <sheetData sheetId="554">
        <row r="2">
          <cell r="A2">
            <v>1.0489999999999999</v>
          </cell>
        </row>
      </sheetData>
      <sheetData sheetId="555">
        <row r="2">
          <cell r="A2">
            <v>1.0489999999999999</v>
          </cell>
        </row>
      </sheetData>
      <sheetData sheetId="556">
        <row r="2">
          <cell r="A2">
            <v>1.0489999999999999</v>
          </cell>
        </row>
      </sheetData>
      <sheetData sheetId="557">
        <row r="2">
          <cell r="A2">
            <v>1.0489999999999999</v>
          </cell>
        </row>
      </sheetData>
      <sheetData sheetId="558">
        <row r="2">
          <cell r="A2">
            <v>1.0489999999999999</v>
          </cell>
        </row>
      </sheetData>
      <sheetData sheetId="559">
        <row r="2">
          <cell r="A2">
            <v>1.0489999999999999</v>
          </cell>
        </row>
      </sheetData>
      <sheetData sheetId="560">
        <row r="2">
          <cell r="A2">
            <v>1.0489999999999999</v>
          </cell>
        </row>
      </sheetData>
      <sheetData sheetId="561">
        <row r="2">
          <cell r="A2">
            <v>1.0489999999999999</v>
          </cell>
        </row>
      </sheetData>
      <sheetData sheetId="562">
        <row r="2">
          <cell r="A2">
            <v>1.0489999999999999</v>
          </cell>
        </row>
      </sheetData>
      <sheetData sheetId="563">
        <row r="2">
          <cell r="A2">
            <v>1.0489999999999999</v>
          </cell>
        </row>
      </sheetData>
      <sheetData sheetId="564">
        <row r="2">
          <cell r="A2">
            <v>1.0489999999999999</v>
          </cell>
        </row>
      </sheetData>
      <sheetData sheetId="565">
        <row r="2">
          <cell r="A2">
            <v>1.0489999999999999</v>
          </cell>
        </row>
      </sheetData>
      <sheetData sheetId="566">
        <row r="2">
          <cell r="A2">
            <v>1.0489999999999999</v>
          </cell>
        </row>
      </sheetData>
      <sheetData sheetId="567">
        <row r="2">
          <cell r="A2">
            <v>1.0489999999999999</v>
          </cell>
        </row>
      </sheetData>
      <sheetData sheetId="568">
        <row r="2">
          <cell r="A2">
            <v>1.0489999999999999</v>
          </cell>
        </row>
      </sheetData>
      <sheetData sheetId="569">
        <row r="2">
          <cell r="A2">
            <v>1.0489999999999999</v>
          </cell>
        </row>
      </sheetData>
      <sheetData sheetId="570">
        <row r="2">
          <cell r="A2">
            <v>1.0489999999999999</v>
          </cell>
        </row>
      </sheetData>
      <sheetData sheetId="571">
        <row r="2">
          <cell r="A2">
            <v>1.0489999999999999</v>
          </cell>
        </row>
      </sheetData>
      <sheetData sheetId="572">
        <row r="2">
          <cell r="A2">
            <v>1.0489999999999999</v>
          </cell>
        </row>
      </sheetData>
      <sheetData sheetId="573">
        <row r="2">
          <cell r="A2">
            <v>1.0489999999999999</v>
          </cell>
        </row>
      </sheetData>
      <sheetData sheetId="574">
        <row r="2">
          <cell r="A2">
            <v>1.0489999999999999</v>
          </cell>
        </row>
      </sheetData>
      <sheetData sheetId="575">
        <row r="2">
          <cell r="A2">
            <v>1.0489999999999999</v>
          </cell>
        </row>
      </sheetData>
      <sheetData sheetId="576">
        <row r="2">
          <cell r="A2">
            <v>1.0489999999999999</v>
          </cell>
        </row>
      </sheetData>
      <sheetData sheetId="577">
        <row r="2">
          <cell r="A2">
            <v>1.0489999999999999</v>
          </cell>
        </row>
      </sheetData>
      <sheetData sheetId="578">
        <row r="2">
          <cell r="A2">
            <v>1.0489999999999999</v>
          </cell>
        </row>
      </sheetData>
      <sheetData sheetId="579">
        <row r="2">
          <cell r="A2">
            <v>1.0489999999999999</v>
          </cell>
        </row>
      </sheetData>
      <sheetData sheetId="580">
        <row r="2">
          <cell r="A2">
            <v>1.0489999999999999</v>
          </cell>
        </row>
      </sheetData>
      <sheetData sheetId="581">
        <row r="2">
          <cell r="A2">
            <v>1.0489999999999999</v>
          </cell>
        </row>
      </sheetData>
      <sheetData sheetId="582">
        <row r="2">
          <cell r="A2">
            <v>1.0489999999999999</v>
          </cell>
        </row>
      </sheetData>
      <sheetData sheetId="583">
        <row r="2">
          <cell r="A2">
            <v>1.0489999999999999</v>
          </cell>
        </row>
      </sheetData>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ow r="2">
          <cell r="A2">
            <v>1.0489999999999999</v>
          </cell>
        </row>
      </sheetData>
      <sheetData sheetId="675">
        <row r="2">
          <cell r="A2">
            <v>1.0489999999999999</v>
          </cell>
        </row>
      </sheetData>
      <sheetData sheetId="676">
        <row r="2">
          <cell r="A2">
            <v>1.0489999999999999</v>
          </cell>
        </row>
      </sheetData>
      <sheetData sheetId="677">
        <row r="2">
          <cell r="A2">
            <v>1.0489999999999999</v>
          </cell>
        </row>
      </sheetData>
      <sheetData sheetId="678">
        <row r="2">
          <cell r="A2">
            <v>1.0489999999999999</v>
          </cell>
        </row>
      </sheetData>
      <sheetData sheetId="679">
        <row r="2">
          <cell r="A2">
            <v>1.0489999999999999</v>
          </cell>
        </row>
      </sheetData>
      <sheetData sheetId="680">
        <row r="2">
          <cell r="A2">
            <v>1.0489999999999999</v>
          </cell>
        </row>
      </sheetData>
      <sheetData sheetId="681">
        <row r="2">
          <cell r="A2">
            <v>1.0489999999999999</v>
          </cell>
        </row>
      </sheetData>
      <sheetData sheetId="682">
        <row r="2">
          <cell r="A2">
            <v>1.0489999999999999</v>
          </cell>
        </row>
      </sheetData>
      <sheetData sheetId="683">
        <row r="2">
          <cell r="A2">
            <v>1.0489999999999999</v>
          </cell>
        </row>
      </sheetData>
      <sheetData sheetId="684">
        <row r="2">
          <cell r="A2">
            <v>1.0489999999999999</v>
          </cell>
        </row>
      </sheetData>
      <sheetData sheetId="685">
        <row r="2">
          <cell r="A2">
            <v>1.0489999999999999</v>
          </cell>
        </row>
      </sheetData>
      <sheetData sheetId="686">
        <row r="2">
          <cell r="A2">
            <v>1.0489999999999999</v>
          </cell>
        </row>
      </sheetData>
      <sheetData sheetId="687">
        <row r="2">
          <cell r="A2">
            <v>1.0489999999999999</v>
          </cell>
        </row>
      </sheetData>
      <sheetData sheetId="688">
        <row r="2">
          <cell r="A2">
            <v>1.0489999999999999</v>
          </cell>
        </row>
      </sheetData>
      <sheetData sheetId="689">
        <row r="2">
          <cell r="A2">
            <v>1.0489999999999999</v>
          </cell>
        </row>
      </sheetData>
      <sheetData sheetId="690">
        <row r="2">
          <cell r="A2">
            <v>1.0489999999999999</v>
          </cell>
        </row>
      </sheetData>
      <sheetData sheetId="691">
        <row r="2">
          <cell r="A2">
            <v>1.0489999999999999</v>
          </cell>
        </row>
      </sheetData>
      <sheetData sheetId="692">
        <row r="2">
          <cell r="A2">
            <v>1.0489999999999999</v>
          </cell>
        </row>
      </sheetData>
      <sheetData sheetId="693">
        <row r="2">
          <cell r="A2">
            <v>1.0489999999999999</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ow r="2">
          <cell r="A2">
            <v>1.0489999999999999</v>
          </cell>
        </row>
      </sheetData>
      <sheetData sheetId="728">
        <row r="2">
          <cell r="A2">
            <v>1.0489999999999999</v>
          </cell>
        </row>
      </sheetData>
      <sheetData sheetId="729"/>
      <sheetData sheetId="730">
        <row r="2">
          <cell r="A2">
            <v>1.0489999999999999</v>
          </cell>
        </row>
      </sheetData>
      <sheetData sheetId="731">
        <row r="2">
          <cell r="A2">
            <v>1.0489999999999999</v>
          </cell>
        </row>
      </sheetData>
      <sheetData sheetId="732">
        <row r="2">
          <cell r="A2">
            <v>1.0489999999999999</v>
          </cell>
        </row>
      </sheetData>
      <sheetData sheetId="733">
        <row r="2">
          <cell r="A2">
            <v>1.0489999999999999</v>
          </cell>
        </row>
      </sheetData>
      <sheetData sheetId="734">
        <row r="2">
          <cell r="A2">
            <v>1.0489999999999999</v>
          </cell>
        </row>
      </sheetData>
      <sheetData sheetId="735">
        <row r="2">
          <cell r="A2">
            <v>1.0489999999999999</v>
          </cell>
        </row>
      </sheetData>
      <sheetData sheetId="736">
        <row r="2">
          <cell r="A2">
            <v>1.0489999999999999</v>
          </cell>
        </row>
      </sheetData>
      <sheetData sheetId="737">
        <row r="2">
          <cell r="A2">
            <v>1.0489999999999999</v>
          </cell>
        </row>
      </sheetData>
      <sheetData sheetId="738">
        <row r="2">
          <cell r="A2">
            <v>1.0489999999999999</v>
          </cell>
        </row>
      </sheetData>
      <sheetData sheetId="739">
        <row r="2">
          <cell r="A2">
            <v>1.0489999999999999</v>
          </cell>
        </row>
      </sheetData>
      <sheetData sheetId="740">
        <row r="2">
          <cell r="A2">
            <v>1.0489999999999999</v>
          </cell>
        </row>
      </sheetData>
      <sheetData sheetId="741">
        <row r="2">
          <cell r="A2">
            <v>1.0489999999999999</v>
          </cell>
        </row>
      </sheetData>
      <sheetData sheetId="742">
        <row r="2">
          <cell r="A2">
            <v>1.0489999999999999</v>
          </cell>
        </row>
      </sheetData>
      <sheetData sheetId="743">
        <row r="2">
          <cell r="A2">
            <v>1.0489999999999999</v>
          </cell>
        </row>
      </sheetData>
      <sheetData sheetId="744">
        <row r="2">
          <cell r="A2">
            <v>1.0489999999999999</v>
          </cell>
        </row>
      </sheetData>
      <sheetData sheetId="745">
        <row r="2">
          <cell r="A2">
            <v>1.0489999999999999</v>
          </cell>
        </row>
      </sheetData>
      <sheetData sheetId="746">
        <row r="2">
          <cell r="A2">
            <v>1.0489999999999999</v>
          </cell>
        </row>
      </sheetData>
      <sheetData sheetId="747">
        <row r="2">
          <cell r="A2">
            <v>1.0489999999999999</v>
          </cell>
        </row>
      </sheetData>
      <sheetData sheetId="748">
        <row r="2">
          <cell r="A2">
            <v>1.0489999999999999</v>
          </cell>
        </row>
      </sheetData>
      <sheetData sheetId="749">
        <row r="2">
          <cell r="A2">
            <v>1.0489999999999999</v>
          </cell>
        </row>
      </sheetData>
      <sheetData sheetId="750">
        <row r="2">
          <cell r="A2">
            <v>1.0489999999999999</v>
          </cell>
        </row>
      </sheetData>
      <sheetData sheetId="751">
        <row r="2">
          <cell r="A2">
            <v>1.0489999999999999</v>
          </cell>
        </row>
      </sheetData>
      <sheetData sheetId="752">
        <row r="2">
          <cell r="A2">
            <v>1.0489999999999999</v>
          </cell>
        </row>
      </sheetData>
      <sheetData sheetId="753">
        <row r="2">
          <cell r="A2">
            <v>1.0489999999999999</v>
          </cell>
        </row>
      </sheetData>
      <sheetData sheetId="754">
        <row r="2">
          <cell r="A2">
            <v>1.0489999999999999</v>
          </cell>
        </row>
      </sheetData>
      <sheetData sheetId="755">
        <row r="2">
          <cell r="A2">
            <v>1.0489999999999999</v>
          </cell>
        </row>
      </sheetData>
      <sheetData sheetId="756">
        <row r="2">
          <cell r="A2">
            <v>1.0489999999999999</v>
          </cell>
        </row>
      </sheetData>
      <sheetData sheetId="757">
        <row r="2">
          <cell r="A2">
            <v>1.0489999999999999</v>
          </cell>
        </row>
      </sheetData>
      <sheetData sheetId="758">
        <row r="2">
          <cell r="A2">
            <v>1.0489999999999999</v>
          </cell>
        </row>
      </sheetData>
      <sheetData sheetId="759">
        <row r="2">
          <cell r="A2">
            <v>1.0489999999999999</v>
          </cell>
        </row>
      </sheetData>
      <sheetData sheetId="760">
        <row r="2">
          <cell r="A2">
            <v>1.0489999999999999</v>
          </cell>
        </row>
      </sheetData>
      <sheetData sheetId="761">
        <row r="2">
          <cell r="A2">
            <v>1.0489999999999999</v>
          </cell>
        </row>
      </sheetData>
      <sheetData sheetId="762">
        <row r="2">
          <cell r="A2">
            <v>1.0489999999999999</v>
          </cell>
        </row>
      </sheetData>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row r="2">
          <cell r="A2">
            <v>1.0489999999999999</v>
          </cell>
        </row>
      </sheetData>
      <sheetData sheetId="769">
        <row r="2">
          <cell r="A2">
            <v>1.0489999999999999</v>
          </cell>
        </row>
      </sheetData>
      <sheetData sheetId="770">
        <row r="2">
          <cell r="A2">
            <v>1.0489999999999999</v>
          </cell>
        </row>
      </sheetData>
      <sheetData sheetId="771">
        <row r="2">
          <cell r="A2">
            <v>1.0489999999999999</v>
          </cell>
        </row>
      </sheetData>
      <sheetData sheetId="772">
        <row r="2">
          <cell r="A2">
            <v>1.0489999999999999</v>
          </cell>
        </row>
      </sheetData>
      <sheetData sheetId="773">
        <row r="2">
          <cell r="A2">
            <v>1.0489999999999999</v>
          </cell>
        </row>
      </sheetData>
      <sheetData sheetId="774">
        <row r="2">
          <cell r="A2">
            <v>1.0489999999999999</v>
          </cell>
        </row>
      </sheetData>
      <sheetData sheetId="775">
        <row r="2">
          <cell r="A2">
            <v>1.0489999999999999</v>
          </cell>
        </row>
      </sheetData>
      <sheetData sheetId="776">
        <row r="2">
          <cell r="A2">
            <v>1.0489999999999999</v>
          </cell>
        </row>
      </sheetData>
      <sheetData sheetId="777">
        <row r="2">
          <cell r="A2">
            <v>1.0489999999999999</v>
          </cell>
        </row>
      </sheetData>
      <sheetData sheetId="778">
        <row r="2">
          <cell r="A2">
            <v>1.0489999999999999</v>
          </cell>
        </row>
      </sheetData>
      <sheetData sheetId="779">
        <row r="2">
          <cell r="A2">
            <v>1.0489999999999999</v>
          </cell>
        </row>
      </sheetData>
      <sheetData sheetId="780">
        <row r="2">
          <cell r="A2">
            <v>1.0489999999999999</v>
          </cell>
        </row>
      </sheetData>
      <sheetData sheetId="781">
        <row r="2">
          <cell r="A2">
            <v>1.0489999999999999</v>
          </cell>
        </row>
      </sheetData>
      <sheetData sheetId="782">
        <row r="2">
          <cell r="A2">
            <v>1.0489999999999999</v>
          </cell>
        </row>
      </sheetData>
      <sheetData sheetId="783">
        <row r="2">
          <cell r="A2">
            <v>1.0489999999999999</v>
          </cell>
        </row>
      </sheetData>
      <sheetData sheetId="784">
        <row r="2">
          <cell r="A2">
            <v>1.0489999999999999</v>
          </cell>
        </row>
      </sheetData>
      <sheetData sheetId="785">
        <row r="2">
          <cell r="A2">
            <v>1.0489999999999999</v>
          </cell>
        </row>
      </sheetData>
      <sheetData sheetId="786">
        <row r="2">
          <cell r="A2">
            <v>1.0489999999999999</v>
          </cell>
        </row>
      </sheetData>
      <sheetData sheetId="787">
        <row r="2">
          <cell r="A2">
            <v>1.0489999999999999</v>
          </cell>
        </row>
      </sheetData>
      <sheetData sheetId="788">
        <row r="2">
          <cell r="A2">
            <v>1.0489999999999999</v>
          </cell>
        </row>
      </sheetData>
      <sheetData sheetId="789">
        <row r="2">
          <cell r="A2">
            <v>1.0489999999999999</v>
          </cell>
        </row>
      </sheetData>
      <sheetData sheetId="790">
        <row r="2">
          <cell r="A2">
            <v>1.0489999999999999</v>
          </cell>
        </row>
      </sheetData>
      <sheetData sheetId="791">
        <row r="2">
          <cell r="A2">
            <v>1.0489999999999999</v>
          </cell>
        </row>
      </sheetData>
      <sheetData sheetId="792">
        <row r="2">
          <cell r="A2">
            <v>1.0489999999999999</v>
          </cell>
        </row>
      </sheetData>
      <sheetData sheetId="793">
        <row r="2">
          <cell r="A2">
            <v>1.0489999999999999</v>
          </cell>
        </row>
      </sheetData>
      <sheetData sheetId="794">
        <row r="2">
          <cell r="A2">
            <v>1.0489999999999999</v>
          </cell>
        </row>
      </sheetData>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row r="2">
          <cell r="A2">
            <v>1.0489999999999999</v>
          </cell>
        </row>
      </sheetData>
      <sheetData sheetId="838">
        <row r="2">
          <cell r="A2">
            <v>1.0489999999999999</v>
          </cell>
        </row>
      </sheetData>
      <sheetData sheetId="839">
        <row r="2">
          <cell r="A2">
            <v>1.0489999999999999</v>
          </cell>
        </row>
      </sheetData>
      <sheetData sheetId="840"/>
      <sheetData sheetId="841">
        <row r="2">
          <cell r="A2">
            <v>1.0489999999999999</v>
          </cell>
        </row>
      </sheetData>
      <sheetData sheetId="842">
        <row r="2">
          <cell r="A2">
            <v>1.0489999999999999</v>
          </cell>
        </row>
      </sheetData>
      <sheetData sheetId="843">
        <row r="2">
          <cell r="A2">
            <v>1.0489999999999999</v>
          </cell>
        </row>
      </sheetData>
      <sheetData sheetId="844"/>
      <sheetData sheetId="845"/>
      <sheetData sheetId="846">
        <row r="2">
          <cell r="A2">
            <v>1.0489999999999999</v>
          </cell>
        </row>
      </sheetData>
      <sheetData sheetId="847">
        <row r="2">
          <cell r="A2">
            <v>1.0489999999999999</v>
          </cell>
        </row>
      </sheetData>
      <sheetData sheetId="848">
        <row r="2">
          <cell r="A2">
            <v>1.0489999999999999</v>
          </cell>
        </row>
      </sheetData>
      <sheetData sheetId="849">
        <row r="2">
          <cell r="A2">
            <v>1.0489999999999999</v>
          </cell>
        </row>
      </sheetData>
      <sheetData sheetId="850">
        <row r="2">
          <cell r="A2">
            <v>1.0489999999999999</v>
          </cell>
        </row>
      </sheetData>
      <sheetData sheetId="851"/>
      <sheetData sheetId="852"/>
      <sheetData sheetId="853"/>
      <sheetData sheetId="854"/>
      <sheetData sheetId="855">
        <row r="2">
          <cell r="A2">
            <v>1.0489999999999999</v>
          </cell>
        </row>
      </sheetData>
      <sheetData sheetId="856">
        <row r="2">
          <cell r="A2">
            <v>1.0489999999999999</v>
          </cell>
        </row>
      </sheetData>
      <sheetData sheetId="857">
        <row r="2">
          <cell r="A2">
            <v>1.0489999999999999</v>
          </cell>
        </row>
      </sheetData>
      <sheetData sheetId="858"/>
      <sheetData sheetId="859"/>
      <sheetData sheetId="860"/>
      <sheetData sheetId="861"/>
      <sheetData sheetId="862">
        <row r="2">
          <cell r="A2">
            <v>1.0489999999999999</v>
          </cell>
        </row>
      </sheetData>
      <sheetData sheetId="863">
        <row r="2">
          <cell r="A2">
            <v>1.0489999999999999</v>
          </cell>
        </row>
      </sheetData>
      <sheetData sheetId="864">
        <row r="2">
          <cell r="A2">
            <v>1.0489999999999999</v>
          </cell>
        </row>
      </sheetData>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ow r="2">
          <cell r="A2">
            <v>1.0489999999999999</v>
          </cell>
        </row>
      </sheetData>
      <sheetData sheetId="882">
        <row r="2">
          <cell r="A2">
            <v>1.0489999999999999</v>
          </cell>
        </row>
      </sheetData>
      <sheetData sheetId="883">
        <row r="2">
          <cell r="A2">
            <v>1.0489999999999999</v>
          </cell>
        </row>
      </sheetData>
      <sheetData sheetId="884">
        <row r="2">
          <cell r="A2">
            <v>1.0489999999999999</v>
          </cell>
        </row>
      </sheetData>
      <sheetData sheetId="885">
        <row r="2">
          <cell r="A2">
            <v>1.0489999999999999</v>
          </cell>
        </row>
      </sheetData>
      <sheetData sheetId="886">
        <row r="2">
          <cell r="A2">
            <v>1.0489999999999999</v>
          </cell>
        </row>
      </sheetData>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ow r="2">
          <cell r="A2">
            <v>1.0489999999999999</v>
          </cell>
        </row>
      </sheetData>
      <sheetData sheetId="897">
        <row r="2">
          <cell r="A2">
            <v>1.0489999999999999</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ow r="2">
          <cell r="A2">
            <v>1.0489999999999999</v>
          </cell>
        </row>
      </sheetData>
      <sheetData sheetId="909">
        <row r="2">
          <cell r="A2">
            <v>1.0489999999999999</v>
          </cell>
        </row>
      </sheetData>
      <sheetData sheetId="910">
        <row r="2">
          <cell r="A2">
            <v>1.0489999999999999</v>
          </cell>
        </row>
      </sheetData>
      <sheetData sheetId="911">
        <row r="2">
          <cell r="A2">
            <v>1.0489999999999999</v>
          </cell>
        </row>
      </sheetData>
      <sheetData sheetId="912">
        <row r="2">
          <cell r="A2">
            <v>1.0489999999999999</v>
          </cell>
        </row>
      </sheetData>
      <sheetData sheetId="913">
        <row r="2">
          <cell r="A2">
            <v>1.0489999999999999</v>
          </cell>
        </row>
      </sheetData>
      <sheetData sheetId="914">
        <row r="2">
          <cell r="A2">
            <v>1.0489999999999999</v>
          </cell>
        </row>
      </sheetData>
      <sheetData sheetId="915">
        <row r="2">
          <cell r="A2">
            <v>1.0489999999999999</v>
          </cell>
        </row>
      </sheetData>
      <sheetData sheetId="916">
        <row r="2">
          <cell r="A2">
            <v>1.0489999999999999</v>
          </cell>
        </row>
      </sheetData>
      <sheetData sheetId="917">
        <row r="2">
          <cell r="A2">
            <v>1.0489999999999999</v>
          </cell>
        </row>
      </sheetData>
      <sheetData sheetId="918">
        <row r="2">
          <cell r="A2">
            <v>1.0489999999999999</v>
          </cell>
        </row>
      </sheetData>
      <sheetData sheetId="919">
        <row r="2">
          <cell r="A2">
            <v>1.0489999999999999</v>
          </cell>
        </row>
      </sheetData>
      <sheetData sheetId="920">
        <row r="2">
          <cell r="A2">
            <v>1.0489999999999999</v>
          </cell>
        </row>
      </sheetData>
      <sheetData sheetId="921">
        <row r="2">
          <cell r="A2">
            <v>1.0489999999999999</v>
          </cell>
        </row>
      </sheetData>
      <sheetData sheetId="922">
        <row r="2">
          <cell r="A2">
            <v>1.0489999999999999</v>
          </cell>
        </row>
      </sheetData>
      <sheetData sheetId="923">
        <row r="2">
          <cell r="A2">
            <v>1.0489999999999999</v>
          </cell>
        </row>
      </sheetData>
      <sheetData sheetId="924">
        <row r="2">
          <cell r="A2">
            <v>1.0489999999999999</v>
          </cell>
        </row>
      </sheetData>
      <sheetData sheetId="925">
        <row r="2">
          <cell r="A2">
            <v>1.0489999999999999</v>
          </cell>
        </row>
      </sheetData>
      <sheetData sheetId="926">
        <row r="2">
          <cell r="A2">
            <v>1.0489999999999999</v>
          </cell>
        </row>
      </sheetData>
      <sheetData sheetId="927">
        <row r="2">
          <cell r="A2">
            <v>1.0489999999999999</v>
          </cell>
        </row>
      </sheetData>
      <sheetData sheetId="928">
        <row r="2">
          <cell r="A2">
            <v>1.0489999999999999</v>
          </cell>
        </row>
      </sheetData>
      <sheetData sheetId="929">
        <row r="2">
          <cell r="A2">
            <v>1.0489999999999999</v>
          </cell>
        </row>
      </sheetData>
      <sheetData sheetId="930">
        <row r="2">
          <cell r="A2">
            <v>1.0489999999999999</v>
          </cell>
        </row>
      </sheetData>
      <sheetData sheetId="931">
        <row r="2">
          <cell r="A2">
            <v>1.0489999999999999</v>
          </cell>
        </row>
      </sheetData>
      <sheetData sheetId="932">
        <row r="2">
          <cell r="A2">
            <v>1.0489999999999999</v>
          </cell>
        </row>
      </sheetData>
      <sheetData sheetId="933">
        <row r="2">
          <cell r="A2">
            <v>1.0489999999999999</v>
          </cell>
        </row>
      </sheetData>
      <sheetData sheetId="934">
        <row r="2">
          <cell r="A2">
            <v>1.0489999999999999</v>
          </cell>
        </row>
      </sheetData>
      <sheetData sheetId="935">
        <row r="2">
          <cell r="A2">
            <v>1.0489999999999999</v>
          </cell>
        </row>
      </sheetData>
      <sheetData sheetId="936">
        <row r="2">
          <cell r="A2">
            <v>1.0489999999999999</v>
          </cell>
        </row>
      </sheetData>
      <sheetData sheetId="937">
        <row r="2">
          <cell r="A2">
            <v>1.0489999999999999</v>
          </cell>
        </row>
      </sheetData>
      <sheetData sheetId="938">
        <row r="2">
          <cell r="A2">
            <v>1.0489999999999999</v>
          </cell>
        </row>
      </sheetData>
      <sheetData sheetId="939">
        <row r="2">
          <cell r="A2">
            <v>1.0489999999999999</v>
          </cell>
        </row>
      </sheetData>
      <sheetData sheetId="940">
        <row r="2">
          <cell r="A2">
            <v>1.0489999999999999</v>
          </cell>
        </row>
      </sheetData>
      <sheetData sheetId="941">
        <row r="2">
          <cell r="A2">
            <v>1.0489999999999999</v>
          </cell>
        </row>
      </sheetData>
      <sheetData sheetId="942">
        <row r="2">
          <cell r="A2">
            <v>1.0489999999999999</v>
          </cell>
        </row>
      </sheetData>
      <sheetData sheetId="943">
        <row r="2">
          <cell r="A2">
            <v>1.0489999999999999</v>
          </cell>
        </row>
      </sheetData>
      <sheetData sheetId="944">
        <row r="2">
          <cell r="A2">
            <v>1.0489999999999999</v>
          </cell>
        </row>
      </sheetData>
      <sheetData sheetId="945">
        <row r="2">
          <cell r="A2">
            <v>1.0489999999999999</v>
          </cell>
        </row>
      </sheetData>
      <sheetData sheetId="946">
        <row r="2">
          <cell r="A2">
            <v>1.0489999999999999</v>
          </cell>
        </row>
      </sheetData>
      <sheetData sheetId="947">
        <row r="2">
          <cell r="A2">
            <v>1.0489999999999999</v>
          </cell>
        </row>
      </sheetData>
      <sheetData sheetId="948">
        <row r="2">
          <cell r="A2">
            <v>1.0489999999999999</v>
          </cell>
        </row>
      </sheetData>
      <sheetData sheetId="949">
        <row r="2">
          <cell r="A2">
            <v>1.0489999999999999</v>
          </cell>
        </row>
      </sheetData>
      <sheetData sheetId="950">
        <row r="2">
          <cell r="A2">
            <v>1.0489999999999999</v>
          </cell>
        </row>
      </sheetData>
      <sheetData sheetId="951">
        <row r="2">
          <cell r="A2">
            <v>1.0489999999999999</v>
          </cell>
        </row>
      </sheetData>
      <sheetData sheetId="952">
        <row r="2">
          <cell r="A2">
            <v>1.0489999999999999</v>
          </cell>
        </row>
      </sheetData>
      <sheetData sheetId="953">
        <row r="2">
          <cell r="A2">
            <v>1.0489999999999999</v>
          </cell>
        </row>
      </sheetData>
      <sheetData sheetId="954">
        <row r="2">
          <cell r="A2">
            <v>1.0489999999999999</v>
          </cell>
        </row>
      </sheetData>
      <sheetData sheetId="955">
        <row r="2">
          <cell r="A2">
            <v>1.0489999999999999</v>
          </cell>
        </row>
      </sheetData>
      <sheetData sheetId="956">
        <row r="2">
          <cell r="A2">
            <v>1.0489999999999999</v>
          </cell>
        </row>
      </sheetData>
      <sheetData sheetId="957">
        <row r="2">
          <cell r="A2">
            <v>1.0489999999999999</v>
          </cell>
        </row>
      </sheetData>
      <sheetData sheetId="958">
        <row r="2">
          <cell r="A2">
            <v>1.0489999999999999</v>
          </cell>
        </row>
      </sheetData>
      <sheetData sheetId="959">
        <row r="2">
          <cell r="A2">
            <v>1.0489999999999999</v>
          </cell>
        </row>
      </sheetData>
      <sheetData sheetId="960">
        <row r="2">
          <cell r="A2">
            <v>1.0489999999999999</v>
          </cell>
        </row>
      </sheetData>
      <sheetData sheetId="961">
        <row r="2">
          <cell r="A2">
            <v>1.0489999999999999</v>
          </cell>
        </row>
      </sheetData>
      <sheetData sheetId="962">
        <row r="2">
          <cell r="A2">
            <v>1.0489999999999999</v>
          </cell>
        </row>
      </sheetData>
      <sheetData sheetId="963">
        <row r="2">
          <cell r="A2">
            <v>1.0489999999999999</v>
          </cell>
        </row>
      </sheetData>
      <sheetData sheetId="964">
        <row r="2">
          <cell r="A2">
            <v>1.0489999999999999</v>
          </cell>
        </row>
      </sheetData>
      <sheetData sheetId="965">
        <row r="2">
          <cell r="A2">
            <v>1.0489999999999999</v>
          </cell>
        </row>
      </sheetData>
      <sheetData sheetId="966">
        <row r="2">
          <cell r="A2">
            <v>1.0489999999999999</v>
          </cell>
        </row>
      </sheetData>
      <sheetData sheetId="967">
        <row r="2">
          <cell r="A2">
            <v>1.0489999999999999</v>
          </cell>
        </row>
      </sheetData>
      <sheetData sheetId="968">
        <row r="2">
          <cell r="A2">
            <v>1.0489999999999999</v>
          </cell>
        </row>
      </sheetData>
      <sheetData sheetId="969">
        <row r="2">
          <cell r="A2">
            <v>1.0489999999999999</v>
          </cell>
        </row>
      </sheetData>
      <sheetData sheetId="970">
        <row r="2">
          <cell r="A2">
            <v>1.0489999999999999</v>
          </cell>
        </row>
      </sheetData>
      <sheetData sheetId="971">
        <row r="2">
          <cell r="A2">
            <v>1.0489999999999999</v>
          </cell>
        </row>
      </sheetData>
      <sheetData sheetId="972">
        <row r="2">
          <cell r="A2">
            <v>1.0489999999999999</v>
          </cell>
        </row>
      </sheetData>
      <sheetData sheetId="973">
        <row r="2">
          <cell r="A2">
            <v>1.0489999999999999</v>
          </cell>
        </row>
      </sheetData>
      <sheetData sheetId="974">
        <row r="2">
          <cell r="A2">
            <v>1.0489999999999999</v>
          </cell>
        </row>
      </sheetData>
      <sheetData sheetId="975">
        <row r="2">
          <cell r="A2">
            <v>1.0489999999999999</v>
          </cell>
        </row>
      </sheetData>
      <sheetData sheetId="976">
        <row r="2">
          <cell r="A2">
            <v>1.0489999999999999</v>
          </cell>
        </row>
      </sheetData>
      <sheetData sheetId="977">
        <row r="2">
          <cell r="A2">
            <v>1.0489999999999999</v>
          </cell>
        </row>
      </sheetData>
      <sheetData sheetId="978">
        <row r="2">
          <cell r="A2">
            <v>1.0489999999999999</v>
          </cell>
        </row>
      </sheetData>
      <sheetData sheetId="979">
        <row r="2">
          <cell r="A2">
            <v>1.0489999999999999</v>
          </cell>
        </row>
      </sheetData>
      <sheetData sheetId="980">
        <row r="2">
          <cell r="A2">
            <v>1.0489999999999999</v>
          </cell>
        </row>
      </sheetData>
      <sheetData sheetId="981">
        <row r="2">
          <cell r="A2">
            <v>1.0489999999999999</v>
          </cell>
        </row>
      </sheetData>
      <sheetData sheetId="982">
        <row r="2">
          <cell r="A2">
            <v>1.0489999999999999</v>
          </cell>
        </row>
      </sheetData>
      <sheetData sheetId="983">
        <row r="2">
          <cell r="A2">
            <v>1.0489999999999999</v>
          </cell>
        </row>
      </sheetData>
      <sheetData sheetId="984">
        <row r="2">
          <cell r="A2">
            <v>1.0489999999999999</v>
          </cell>
        </row>
      </sheetData>
      <sheetData sheetId="985">
        <row r="2">
          <cell r="A2">
            <v>1.0489999999999999</v>
          </cell>
        </row>
      </sheetData>
      <sheetData sheetId="986">
        <row r="2">
          <cell r="A2">
            <v>1.0489999999999999</v>
          </cell>
        </row>
      </sheetData>
      <sheetData sheetId="987">
        <row r="2">
          <cell r="A2">
            <v>1.0489999999999999</v>
          </cell>
        </row>
      </sheetData>
      <sheetData sheetId="988">
        <row r="2">
          <cell r="A2">
            <v>1.0489999999999999</v>
          </cell>
        </row>
      </sheetData>
      <sheetData sheetId="989">
        <row r="2">
          <cell r="A2">
            <v>1.0489999999999999</v>
          </cell>
        </row>
      </sheetData>
      <sheetData sheetId="990">
        <row r="2">
          <cell r="A2">
            <v>1.0489999999999999</v>
          </cell>
        </row>
      </sheetData>
      <sheetData sheetId="991">
        <row r="2">
          <cell r="A2">
            <v>1.0489999999999999</v>
          </cell>
        </row>
      </sheetData>
      <sheetData sheetId="992">
        <row r="2">
          <cell r="A2">
            <v>1.0489999999999999</v>
          </cell>
        </row>
      </sheetData>
      <sheetData sheetId="993">
        <row r="2">
          <cell r="A2">
            <v>1.0489999999999999</v>
          </cell>
        </row>
      </sheetData>
      <sheetData sheetId="994"/>
      <sheetData sheetId="995">
        <row r="2">
          <cell r="A2">
            <v>1.0489999999999999</v>
          </cell>
        </row>
      </sheetData>
      <sheetData sheetId="996">
        <row r="2">
          <cell r="A2">
            <v>1.0489999999999999</v>
          </cell>
        </row>
      </sheetData>
      <sheetData sheetId="997">
        <row r="2">
          <cell r="A2">
            <v>1.0489999999999999</v>
          </cell>
        </row>
      </sheetData>
      <sheetData sheetId="998">
        <row r="2">
          <cell r="A2">
            <v>1.0489999999999999</v>
          </cell>
        </row>
      </sheetData>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row r="2">
          <cell r="A2">
            <v>1.0489999999999999</v>
          </cell>
        </row>
      </sheetData>
      <sheetData sheetId="1191">
        <row r="2">
          <cell r="A2">
            <v>1.0489999999999999</v>
          </cell>
        </row>
      </sheetData>
      <sheetData sheetId="1192"/>
      <sheetData sheetId="1193"/>
      <sheetData sheetId="1194"/>
      <sheetData sheetId="1195"/>
      <sheetData sheetId="1196"/>
      <sheetData sheetId="1197">
        <row r="2">
          <cell r="A2">
            <v>1.0489999999999999</v>
          </cell>
        </row>
      </sheetData>
      <sheetData sheetId="1198">
        <row r="2">
          <cell r="A2">
            <v>1.0489999999999999</v>
          </cell>
        </row>
      </sheetData>
      <sheetData sheetId="1199"/>
      <sheetData sheetId="1200"/>
      <sheetData sheetId="1201"/>
      <sheetData sheetId="1202"/>
      <sheetData sheetId="1203"/>
      <sheetData sheetId="1204">
        <row r="2">
          <cell r="A2">
            <v>1.0489999999999999</v>
          </cell>
        </row>
      </sheetData>
      <sheetData sheetId="1205">
        <row r="2">
          <cell r="A2">
            <v>1.0489999999999999</v>
          </cell>
        </row>
      </sheetData>
      <sheetData sheetId="1206"/>
      <sheetData sheetId="1207"/>
      <sheetData sheetId="1208"/>
      <sheetData sheetId="1209">
        <row r="2">
          <cell r="A2">
            <v>1.0489999999999999</v>
          </cell>
        </row>
      </sheetData>
      <sheetData sheetId="1210">
        <row r="2">
          <cell r="A2">
            <v>1.0489999999999999</v>
          </cell>
        </row>
      </sheetData>
      <sheetData sheetId="1211">
        <row r="2">
          <cell r="A2">
            <v>1.0489999999999999</v>
          </cell>
        </row>
      </sheetData>
      <sheetData sheetId="1212">
        <row r="2">
          <cell r="A2">
            <v>1.0489999999999999</v>
          </cell>
        </row>
      </sheetData>
      <sheetData sheetId="1213"/>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sheetData sheetId="1232"/>
      <sheetData sheetId="1233"/>
      <sheetData sheetId="1234"/>
      <sheetData sheetId="1235"/>
      <sheetData sheetId="1236"/>
      <sheetData sheetId="1237"/>
      <sheetData sheetId="1238"/>
      <sheetData sheetId="123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 val="35"/>
      <sheetName val="отопл"/>
      <sheetName val="Транспортный"/>
      <sheetName val="XLR_NoRangeSheet"/>
      <sheetName val="MTO REV.0"/>
    </sheetNames>
    <sheetDataSet>
      <sheetData sheetId="0" refreshError="1">
        <row r="4">
          <cell r="A4" t="str">
            <v>РГК</v>
          </cell>
        </row>
        <row r="16">
          <cell r="B16">
            <v>2005</v>
          </cell>
        </row>
      </sheetData>
      <sheetData sheetId="1" refreshError="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sheetData sheetId="37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 val="Справочники"/>
      <sheetName val="СВОД"/>
      <sheetName val="Закупки центр"/>
      <sheetName val="A"/>
      <sheetName val="SET"/>
      <sheetName val="Таб1.1"/>
      <sheetName val="vec"/>
      <sheetName val="mtl$-in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БД 1.1"/>
      <sheetName val="БД 2.2"/>
      <sheetName val="БД 2.3"/>
      <sheetName val="БД 2.4"/>
      <sheetName val="БД 2.5"/>
      <sheetName val="БД 1.6"/>
      <sheetName val="БД 2.7"/>
      <sheetName val="БД 1.8"/>
      <sheetName val="БД 2.9"/>
      <sheetName val="НП-2-12-П"/>
      <sheetName val="БД_1_1"/>
      <sheetName val="БД_2_2"/>
      <sheetName val="БД_2_3"/>
      <sheetName val="БД_2_4"/>
      <sheetName val="БД_2_5"/>
      <sheetName val="БД_1_6"/>
      <sheetName val="БД_2_7"/>
      <sheetName val="БД_1_8"/>
      <sheetName val="БД_2_9"/>
      <sheetName val="Баланс"/>
      <sheetName val="Макро"/>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 val="Destination"/>
      <sheetName val="sapactivexlhiddensheet"/>
      <sheetName val="Титульный"/>
      <sheetName val="2007 (Min)"/>
      <sheetName val="2007 (Max)"/>
      <sheetName val="18.2"/>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TOPLIWO"/>
      <sheetName val="Наименование ЦФО"/>
      <sheetName val="Справочник"/>
      <sheetName val="Справочники"/>
      <sheetName val="ЦО"/>
      <sheetName val="Статьи БДР"/>
      <sheetName val="Виды деятельности"/>
      <sheetName val="Организации"/>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трансформация"/>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ер-вл"/>
      <sheetName val="Баланс по ТЭЦ-1"/>
      <sheetName val="Заголовок"/>
      <sheetName val="t_Настройки"/>
      <sheetName val="P2.1"/>
      <sheetName val="P2.2"/>
      <sheetName val="Data"/>
      <sheetName val="Лист13"/>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схема коэф-тов"/>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 val="Гр5(о)"/>
      <sheetName val="план_2000-34"/>
      <sheetName val="план_2000-24"/>
      <sheetName val="план_20004"/>
      <sheetName val="расчет_тарифов4"/>
      <sheetName val="НВВ_утв_тарифы4"/>
      <sheetName val="Ф-2_(для_АО-энерго)4"/>
      <sheetName val="Исходные_данные_и_свод_тарифов4"/>
      <sheetName val="По_Концерну_Эксп2"/>
      <sheetName val="т__1_12_4"/>
      <sheetName val="гл_инженера_ПМЭС2"/>
      <sheetName val="списание_СВП_2010г2"/>
      <sheetName val="ИТОГИ__по_Н,Р,Э,Q2"/>
      <sheetName val="эл_энергия2"/>
      <sheetName val="услуги_непроизводств_2"/>
      <sheetName val="другие_затраты_с-ст2"/>
      <sheetName val="налоги_в_с-ст2"/>
      <sheetName val="%_за_кредит2"/>
      <sheetName val="поощрение_(дв)2"/>
      <sheetName val="другие_из_прибыли2"/>
      <sheetName val="Баланс_по_ТЭЦ-12"/>
      <sheetName val="P2_12"/>
      <sheetName val="P2_22"/>
      <sheetName val="план_2000-35"/>
      <sheetName val="план_2000-25"/>
      <sheetName val="план_20005"/>
      <sheetName val="расчет_тарифов5"/>
      <sheetName val="НВВ_утв_тарифы5"/>
      <sheetName val="Ф-2_(для_АО-энерго)5"/>
      <sheetName val="Исходные_данные_и_свод_тарифов5"/>
      <sheetName val="По_Концерну_Эксп3"/>
      <sheetName val="т__1_12_5"/>
      <sheetName val="гл_инженера_ПМЭС3"/>
      <sheetName val="списание_СВП_2010г3"/>
      <sheetName val="ИТОГИ__по_Н,Р,Э,Q3"/>
      <sheetName val="эл_энергия3"/>
      <sheetName val="услуги_непроизводств_3"/>
      <sheetName val="другие_затраты_с-ст3"/>
      <sheetName val="налоги_в_с-ст3"/>
      <sheetName val="%_за_кредит3"/>
      <sheetName val="поощрение_(дв)3"/>
      <sheetName val="другие_из_прибыли3"/>
      <sheetName val="Баланс_по_ТЭЦ-13"/>
      <sheetName val="P2_13"/>
      <sheetName val="P2_23"/>
      <sheetName val="план_2000-36"/>
      <sheetName val="план_2000-26"/>
      <sheetName val="план_20006"/>
      <sheetName val="расчет_тарифов6"/>
      <sheetName val="НВВ_утв_тарифы6"/>
      <sheetName val="Ф-2_(для_АО-энерго)6"/>
      <sheetName val="Исходные_данные_и_свод_тарифов6"/>
      <sheetName val="По_Концерну_Эксп4"/>
      <sheetName val="т__1_12_6"/>
      <sheetName val="гл_инженера_ПМЭС4"/>
      <sheetName val="списание_СВП_2010г4"/>
      <sheetName val="ИТОГИ__по_Н,Р,Э,Q4"/>
      <sheetName val="эл_энергия4"/>
      <sheetName val="услуги_непроизводств_4"/>
      <sheetName val="другие_затраты_с-ст4"/>
      <sheetName val="налоги_в_с-ст4"/>
      <sheetName val="%_за_кредит4"/>
      <sheetName val="поощрение_(дв)4"/>
      <sheetName val="другие_из_прибыли4"/>
      <sheetName val="Баланс_по_ТЭЦ-14"/>
      <sheetName val="P2_14"/>
      <sheetName val="P2_24"/>
      <sheetName val="Расчеты с потребителями"/>
      <sheetName val="смета2 проект. раб."/>
      <sheetName val="БФ-1-8-П"/>
      <sheetName val="БФ-2-6-П"/>
      <sheetName val="БФ-2-13-П"/>
      <sheetName val="БФ-1-10-П"/>
      <sheetName val="БФ-2-5-П"/>
      <sheetName val="ESTI."/>
      <sheetName val="DI-ESTI"/>
      <sheetName val="3оос_новая"/>
      <sheetName val="текущие цены"/>
      <sheetName val="Source"/>
      <sheetName val="Месяцы"/>
      <sheetName val="Предлагаемая новая форма СТРС"/>
      <sheetName val="共機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ПЭ и Показатели"/>
      <sheetName val="Т-2-ТОиР для ФСК - гар."/>
      <sheetName val="Т-3-ТОиР для ФСК - не гар."/>
      <sheetName val="Т-4-ТОиР для ФСК - свод"/>
      <sheetName val="Т-5-Сторона"/>
      <sheetName val="Т-6-ИП для ФСК"/>
      <sheetName val="Т-7-Доходы"/>
      <sheetName val="Т-8-Персонал"/>
      <sheetName val="Т-9-ПР ТОиР+АТО+СУС для ФСК"/>
      <sheetName val="Т-10-ПР Сторона"/>
      <sheetName val="Т-11-ПР ИП для ФСК"/>
      <sheetName val="Т-12-ПР АУП по ТОиР+АТО+СУС ФСК"/>
      <sheetName val="Т-13-ПР АУП по ИП для ФСК"/>
      <sheetName val="Т-14-ПР АУП по стороне"/>
      <sheetName val="Т-15-ПР АУП Свод"/>
      <sheetName val="Т-16-Расходы СВОД"/>
      <sheetName val="Т-17-ППиУ"/>
      <sheetName val="Т-18-Инвестиции"/>
      <sheetName val="Т-19-БДДС"/>
      <sheetName val="Т-20-БАЛАНС"/>
      <sheetName val="---"/>
      <sheetName val="Т-21-Формула стоимости аренды"/>
      <sheetName val="Бизнс-план"/>
      <sheetName val="Отчет о совместимости"/>
      <sheetName val="Справочники"/>
      <sheetName val="SHPZ"/>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 val="TEHSHEET"/>
      <sheetName val="6 Списки"/>
      <sheetName val="3"/>
      <sheetName val="15"/>
      <sheetName val="регионы"/>
      <sheetName val="合成単価作成・-bldg"/>
      <sheetName val="Curves"/>
      <sheetName val="Note"/>
      <sheetName val="Heads"/>
      <sheetName val="Dbase"/>
      <sheetName val="Tables"/>
      <sheetName val="Page 2"/>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Т4,Т4а"/>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Список подразделений"/>
      <sheetName val="1.0"/>
      <sheetName val="1.1"/>
      <sheetName val="основа часы 51W 51 O"/>
      <sheetName val="основа часы CWP3-CWP3A"/>
      <sheetName val="Отчет"/>
      <sheetName val="Пров_Знач"/>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ИТ-бюджет"/>
      <sheetName val="MA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П-БР-2-2-П"/>
      <sheetName val="журнал_изм_"/>
      <sheetName val="БФ-2-9-П_"/>
      <sheetName val="БД 2.3"/>
      <sheetName val="Справочники"/>
      <sheetName val="БД 2.1"/>
      <sheetName val="Баланс ЭЭ"/>
      <sheetName val="Закупки центр"/>
      <sheetName val="35"/>
      <sheetName val="БД_2_3"/>
      <sheetName val="БД_2_1"/>
      <sheetName val="Баланс_ЭЭ"/>
      <sheetName val="План Газпрома"/>
      <sheetName val="Сводный отчет6"/>
      <sheetName val="Приложение 5 Бюджетные формы"/>
      <sheetName val="Т19.1"/>
      <sheetName val="Баланс"/>
      <sheetName val="Макро"/>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справочник"/>
      <sheetName val="журнал_изм"/>
      <sheetName val="БФ-2-8-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писки"/>
      <sheetName val="См.1"/>
      <sheetName val="ESTI."/>
      <sheetName val="DI-ESTI"/>
      <sheetName val="Таб1.1"/>
      <sheetName val="SHPZ"/>
      <sheetName val="курсы валют цб"/>
      <sheetName val="сэлт"/>
      <sheetName val="Баланс"/>
      <sheetName val="vec"/>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 val="Свод"/>
      <sheetName val="ESTI."/>
      <sheetName val="DI-ESTI"/>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 val="Сибнефть"/>
      <sheetName val="Усинск_Роснефть"/>
      <sheetName val="БФ-2-13-П"/>
      <sheetName val="БФ-2-8-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ВР_9"/>
      <sheetName val="Source"/>
      <sheetName val="Акты"/>
      <sheetName val="Счета"/>
      <sheetName val="Итоги по видам работ"/>
      <sheetName val="без НДС"/>
      <sheetName val="Олимпстрой декабрь 2010"/>
      <sheetName val="ПП"/>
      <sheetName val="Анализ ПП (1)"/>
      <sheetName val="Отчет ПП (6)"/>
      <sheetName val="Анализ БП (2)"/>
      <sheetName val="Анализ БП (5)"/>
      <sheetName val="Форма №4"/>
      <sheetName val="Форма №18"/>
      <sheetName val="Форма №22"/>
      <sheetName val="Форма №23"/>
      <sheetName val="t_настройки"/>
      <sheetName val="t_проверки"/>
      <sheetName val="Сценарные условия"/>
      <sheetName val="Список ДЗО"/>
      <sheetName val="Справочники"/>
      <sheetName val="ИТ-бюджет"/>
      <sheetName val=""/>
      <sheetName val="ПВР изменение №8_форма №6"/>
      <sheetName val="БФ-2-13-П"/>
      <sheetName val="лист"/>
      <sheetName val="TEHSHEET"/>
      <sheetName val="ПС рек"/>
      <sheetName val="ЛЭП нов"/>
    </sheetNames>
    <sheetDataSet>
      <sheetData sheetId="0">
        <row r="2">
          <cell r="AM2" t="str">
            <v/>
          </cell>
          <cell r="AQ2" t="str">
            <v/>
          </cell>
          <cell r="AT2" t="str">
            <v/>
          </cell>
          <cell r="AW2" t="str">
            <v/>
          </cell>
          <cell r="AZ2" t="str">
            <v/>
          </cell>
          <cell r="BA2" t="str">
            <v/>
          </cell>
          <cell r="BB2" t="str">
            <v/>
          </cell>
          <cell r="BC2" t="str">
            <v/>
          </cell>
        </row>
        <row r="3">
          <cell r="AM3" t="str">
            <v/>
          </cell>
          <cell r="AQ3">
            <v>1</v>
          </cell>
          <cell r="AT3" t="str">
            <v/>
          </cell>
          <cell r="AW3" t="str">
            <v/>
          </cell>
          <cell r="AZ3" t="str">
            <v/>
          </cell>
          <cell r="BA3" t="str">
            <v/>
          </cell>
          <cell r="BB3" t="str">
            <v/>
          </cell>
          <cell r="BC3" t="str">
            <v/>
          </cell>
        </row>
        <row r="4">
          <cell r="AM4">
            <v>189269.91</v>
          </cell>
          <cell r="AQ4">
            <v>1</v>
          </cell>
          <cell r="AT4" t="str">
            <v>СМР</v>
          </cell>
          <cell r="AW4">
            <v>40165</v>
          </cell>
          <cell r="AZ4" t="str">
            <v>12.2009</v>
          </cell>
          <cell r="BA4" t="str">
            <v>12.2009</v>
          </cell>
          <cell r="BB4" t="str">
            <v/>
          </cell>
          <cell r="BC4" t="str">
            <v>4.2009</v>
          </cell>
        </row>
        <row r="5">
          <cell r="AM5">
            <v>147138.01999999999</v>
          </cell>
          <cell r="AQ5">
            <v>1</v>
          </cell>
          <cell r="AT5" t="str">
            <v>СМР</v>
          </cell>
          <cell r="AW5">
            <v>40178</v>
          </cell>
          <cell r="AZ5" t="str">
            <v>12.2009</v>
          </cell>
          <cell r="BA5" t="str">
            <v>12.2009</v>
          </cell>
          <cell r="BB5" t="str">
            <v/>
          </cell>
          <cell r="BC5" t="str">
            <v>4.2009</v>
          </cell>
        </row>
        <row r="6">
          <cell r="AM6">
            <v>1195365.22</v>
          </cell>
          <cell r="AQ6">
            <v>1</v>
          </cell>
          <cell r="AT6" t="str">
            <v>СМР</v>
          </cell>
          <cell r="AW6">
            <v>40165</v>
          </cell>
          <cell r="AZ6" t="str">
            <v>12.2009</v>
          </cell>
          <cell r="BA6" t="str">
            <v>12.2009</v>
          </cell>
          <cell r="BB6" t="str">
            <v/>
          </cell>
          <cell r="BC6" t="str">
            <v>4.2009</v>
          </cell>
        </row>
        <row r="7">
          <cell r="AM7">
            <v>432846.11</v>
          </cell>
          <cell r="AQ7">
            <v>1</v>
          </cell>
          <cell r="AT7" t="str">
            <v>СМР</v>
          </cell>
          <cell r="AW7">
            <v>40165</v>
          </cell>
          <cell r="AZ7" t="str">
            <v>12.2009</v>
          </cell>
          <cell r="BA7" t="str">
            <v>12.2009</v>
          </cell>
          <cell r="BB7" t="str">
            <v/>
          </cell>
          <cell r="BC7" t="str">
            <v>4.2009</v>
          </cell>
        </row>
        <row r="8">
          <cell r="AM8">
            <v>536316.37</v>
          </cell>
          <cell r="AQ8">
            <v>1</v>
          </cell>
          <cell r="AT8" t="str">
            <v>СМР</v>
          </cell>
          <cell r="AW8">
            <v>40267</v>
          </cell>
          <cell r="AZ8" t="str">
            <v>3.2010</v>
          </cell>
          <cell r="BA8" t="str">
            <v>3.2010</v>
          </cell>
          <cell r="BB8" t="str">
            <v/>
          </cell>
          <cell r="BC8" t="str">
            <v>1.2010</v>
          </cell>
        </row>
        <row r="9">
          <cell r="AM9" t="str">
            <v/>
          </cell>
          <cell r="AQ9" t="str">
            <v/>
          </cell>
          <cell r="AT9" t="str">
            <v/>
          </cell>
          <cell r="AW9" t="str">
            <v/>
          </cell>
          <cell r="AZ9" t="str">
            <v/>
          </cell>
          <cell r="BA9" t="str">
            <v/>
          </cell>
          <cell r="BB9" t="str">
            <v/>
          </cell>
          <cell r="BC9" t="str">
            <v/>
          </cell>
        </row>
        <row r="10">
          <cell r="AM10" t="str">
            <v/>
          </cell>
          <cell r="AQ10" t="str">
            <v/>
          </cell>
          <cell r="AT10" t="str">
            <v/>
          </cell>
          <cell r="AW10" t="str">
            <v/>
          </cell>
          <cell r="AZ10" t="str">
            <v/>
          </cell>
          <cell r="BA10" t="str">
            <v/>
          </cell>
          <cell r="BB10" t="str">
            <v/>
          </cell>
          <cell r="BC10" t="str">
            <v/>
          </cell>
        </row>
        <row r="11">
          <cell r="AM11">
            <v>334896.48</v>
          </cell>
          <cell r="AQ11">
            <v>1</v>
          </cell>
          <cell r="AT11" t="str">
            <v>СМР</v>
          </cell>
          <cell r="AW11">
            <v>40359</v>
          </cell>
          <cell r="AZ11" t="str">
            <v>6.2010</v>
          </cell>
          <cell r="BA11" t="str">
            <v>6.2010</v>
          </cell>
          <cell r="BB11" t="str">
            <v/>
          </cell>
          <cell r="BC11" t="str">
            <v>2.2010</v>
          </cell>
        </row>
        <row r="12">
          <cell r="AM12" t="str">
            <v/>
          </cell>
          <cell r="AQ12" t="str">
            <v/>
          </cell>
          <cell r="AT12" t="str">
            <v/>
          </cell>
          <cell r="AW12" t="str">
            <v/>
          </cell>
          <cell r="AZ12" t="str">
            <v/>
          </cell>
          <cell r="BA12" t="str">
            <v/>
          </cell>
          <cell r="BB12" t="str">
            <v/>
          </cell>
          <cell r="BC12" t="str">
            <v/>
          </cell>
        </row>
        <row r="13">
          <cell r="AM13">
            <v>6531471.3600000003</v>
          </cell>
          <cell r="AQ13">
            <v>1</v>
          </cell>
          <cell r="AT13" t="str">
            <v>СМР</v>
          </cell>
          <cell r="AW13">
            <v>40268</v>
          </cell>
          <cell r="AZ13" t="str">
            <v>3.2010</v>
          </cell>
          <cell r="BA13" t="str">
            <v>3.2010</v>
          </cell>
          <cell r="BB13" t="str">
            <v/>
          </cell>
          <cell r="BC13" t="str">
            <v>1.2010</v>
          </cell>
        </row>
        <row r="14">
          <cell r="AM14" t="str">
            <v/>
          </cell>
          <cell r="AQ14" t="str">
            <v/>
          </cell>
          <cell r="AT14" t="str">
            <v/>
          </cell>
          <cell r="AW14" t="str">
            <v/>
          </cell>
          <cell r="AZ14" t="str">
            <v/>
          </cell>
          <cell r="BA14" t="str">
            <v/>
          </cell>
          <cell r="BB14" t="str">
            <v/>
          </cell>
          <cell r="BC14" t="str">
            <v/>
          </cell>
        </row>
        <row r="15">
          <cell r="AM15" t="str">
            <v/>
          </cell>
          <cell r="AQ15" t="str">
            <v/>
          </cell>
          <cell r="AT15" t="str">
            <v/>
          </cell>
          <cell r="AW15" t="str">
            <v/>
          </cell>
          <cell r="AZ15" t="str">
            <v/>
          </cell>
          <cell r="BA15" t="str">
            <v/>
          </cell>
          <cell r="BB15" t="str">
            <v/>
          </cell>
          <cell r="BC15" t="str">
            <v/>
          </cell>
        </row>
        <row r="16">
          <cell r="AM16" t="str">
            <v/>
          </cell>
          <cell r="AQ16" t="str">
            <v/>
          </cell>
          <cell r="AT16" t="str">
            <v/>
          </cell>
          <cell r="AW16" t="str">
            <v/>
          </cell>
          <cell r="AZ16" t="str">
            <v/>
          </cell>
          <cell r="BA16" t="str">
            <v/>
          </cell>
          <cell r="BB16" t="str">
            <v/>
          </cell>
          <cell r="BC16" t="str">
            <v/>
          </cell>
        </row>
        <row r="17">
          <cell r="AM17">
            <v>3347346.45</v>
          </cell>
          <cell r="AQ17">
            <v>9</v>
          </cell>
          <cell r="AT17" t="str">
            <v>СМР</v>
          </cell>
          <cell r="AW17">
            <v>40495</v>
          </cell>
          <cell r="AZ17" t="str">
            <v>10.2010</v>
          </cell>
          <cell r="BA17" t="str">
            <v>11.2010</v>
          </cell>
          <cell r="BB17" t="str">
            <v/>
          </cell>
          <cell r="BC17" t="str">
            <v>4.2010</v>
          </cell>
        </row>
        <row r="18">
          <cell r="AM18" t="str">
            <v/>
          </cell>
          <cell r="AQ18" t="str">
            <v/>
          </cell>
          <cell r="AT18" t="str">
            <v/>
          </cell>
          <cell r="AW18" t="str">
            <v/>
          </cell>
          <cell r="AZ18" t="str">
            <v/>
          </cell>
          <cell r="BA18" t="str">
            <v/>
          </cell>
          <cell r="BB18" t="str">
            <v/>
          </cell>
          <cell r="BC18" t="str">
            <v/>
          </cell>
        </row>
        <row r="19">
          <cell r="AM19" t="str">
            <v/>
          </cell>
          <cell r="AQ19" t="str">
            <v/>
          </cell>
          <cell r="AT19" t="str">
            <v/>
          </cell>
          <cell r="AW19" t="str">
            <v/>
          </cell>
          <cell r="AZ19" t="str">
            <v/>
          </cell>
          <cell r="BA19" t="str">
            <v/>
          </cell>
          <cell r="BB19" t="str">
            <v/>
          </cell>
          <cell r="BC19" t="str">
            <v/>
          </cell>
        </row>
        <row r="20">
          <cell r="AM20" t="str">
            <v/>
          </cell>
          <cell r="AQ20" t="str">
            <v/>
          </cell>
          <cell r="AT20" t="str">
            <v/>
          </cell>
          <cell r="AW20" t="str">
            <v/>
          </cell>
          <cell r="AZ20" t="str">
            <v/>
          </cell>
          <cell r="BA20" t="str">
            <v/>
          </cell>
          <cell r="BB20" t="str">
            <v/>
          </cell>
          <cell r="BC20" t="str">
            <v/>
          </cell>
        </row>
        <row r="21">
          <cell r="AM21">
            <v>3354387.89</v>
          </cell>
          <cell r="AQ21">
            <v>3</v>
          </cell>
          <cell r="AT21" t="str">
            <v>СМР</v>
          </cell>
          <cell r="AW21">
            <v>40359</v>
          </cell>
          <cell r="AZ21" t="str">
            <v>6.2010</v>
          </cell>
          <cell r="BA21" t="str">
            <v>6.2010</v>
          </cell>
          <cell r="BB21" t="str">
            <v/>
          </cell>
          <cell r="BC21" t="str">
            <v>2.2010</v>
          </cell>
        </row>
        <row r="22">
          <cell r="AM22">
            <v>4001571.28</v>
          </cell>
          <cell r="AQ22">
            <v>3</v>
          </cell>
          <cell r="AT22" t="str">
            <v>СМР</v>
          </cell>
          <cell r="AW22">
            <v>40421</v>
          </cell>
          <cell r="AZ22" t="str">
            <v>8.2010</v>
          </cell>
          <cell r="BA22" t="str">
            <v>8.2010</v>
          </cell>
          <cell r="BB22" t="str">
            <v/>
          </cell>
          <cell r="BC22" t="str">
            <v>3.2010</v>
          </cell>
        </row>
        <row r="23">
          <cell r="AM23" t="str">
            <v/>
          </cell>
          <cell r="AQ23" t="str">
            <v/>
          </cell>
          <cell r="AT23" t="str">
            <v/>
          </cell>
          <cell r="AW23" t="str">
            <v/>
          </cell>
          <cell r="AZ23" t="str">
            <v/>
          </cell>
          <cell r="BA23" t="str">
            <v/>
          </cell>
          <cell r="BB23" t="str">
            <v/>
          </cell>
          <cell r="BC23" t="str">
            <v/>
          </cell>
        </row>
        <row r="24">
          <cell r="AM24">
            <v>1959375.53</v>
          </cell>
          <cell r="AQ24">
            <v>1</v>
          </cell>
          <cell r="AT24" t="str">
            <v>СМР</v>
          </cell>
          <cell r="AW24">
            <v>40591</v>
          </cell>
          <cell r="AZ24" t="str">
            <v>2.2011</v>
          </cell>
          <cell r="BA24" t="str">
            <v>2.2011</v>
          </cell>
          <cell r="BB24" t="str">
            <v>3.2011</v>
          </cell>
          <cell r="BC24" t="str">
            <v>1.2011</v>
          </cell>
        </row>
        <row r="25">
          <cell r="AM25" t="str">
            <v/>
          </cell>
          <cell r="AQ25" t="str">
            <v/>
          </cell>
          <cell r="AT25" t="str">
            <v/>
          </cell>
          <cell r="AW25" t="str">
            <v/>
          </cell>
          <cell r="AZ25" t="str">
            <v/>
          </cell>
          <cell r="BA25" t="str">
            <v/>
          </cell>
          <cell r="BB25" t="str">
            <v/>
          </cell>
          <cell r="BC25" t="str">
            <v/>
          </cell>
        </row>
        <row r="26">
          <cell r="AM26">
            <v>2700692.97</v>
          </cell>
          <cell r="AQ26">
            <v>3</v>
          </cell>
          <cell r="AT26" t="str">
            <v>СМР</v>
          </cell>
          <cell r="AW26">
            <v>40409</v>
          </cell>
          <cell r="AZ26" t="str">
            <v>7.2010</v>
          </cell>
          <cell r="BA26" t="str">
            <v>8.2010</v>
          </cell>
          <cell r="BB26" t="str">
            <v/>
          </cell>
          <cell r="BC26" t="str">
            <v>3.2010</v>
          </cell>
        </row>
        <row r="27">
          <cell r="AM27">
            <v>1429527.73</v>
          </cell>
          <cell r="AQ27">
            <v>1</v>
          </cell>
          <cell r="AT27" t="str">
            <v>СМР</v>
          </cell>
          <cell r="AW27">
            <v>40542</v>
          </cell>
          <cell r="AZ27" t="str">
            <v>12.2010</v>
          </cell>
          <cell r="BA27" t="str">
            <v>12.2010</v>
          </cell>
          <cell r="BB27" t="str">
            <v/>
          </cell>
          <cell r="BC27" t="str">
            <v>4.2010</v>
          </cell>
        </row>
        <row r="28">
          <cell r="AM28">
            <v>918919.25</v>
          </cell>
          <cell r="AQ28">
            <v>1</v>
          </cell>
          <cell r="AT28" t="str">
            <v>СМР</v>
          </cell>
          <cell r="AW28">
            <v>40653</v>
          </cell>
          <cell r="AZ28" t="str">
            <v>3.2011</v>
          </cell>
          <cell r="BA28" t="str">
            <v>4.2011</v>
          </cell>
          <cell r="BB28" t="str">
            <v>5.2011</v>
          </cell>
          <cell r="BC28" t="str">
            <v>2.2011</v>
          </cell>
        </row>
        <row r="29">
          <cell r="AM29" t="str">
            <v/>
          </cell>
          <cell r="AQ29" t="str">
            <v/>
          </cell>
          <cell r="AT29" t="str">
            <v/>
          </cell>
          <cell r="AW29" t="str">
            <v/>
          </cell>
          <cell r="AZ29" t="str">
            <v/>
          </cell>
          <cell r="BA29" t="str">
            <v/>
          </cell>
          <cell r="BB29" t="str">
            <v/>
          </cell>
          <cell r="BC29" t="str">
            <v/>
          </cell>
        </row>
        <row r="30">
          <cell r="AM30" t="str">
            <v/>
          </cell>
          <cell r="AQ30" t="str">
            <v/>
          </cell>
          <cell r="AT30" t="str">
            <v/>
          </cell>
          <cell r="AW30" t="str">
            <v/>
          </cell>
          <cell r="AZ30" t="str">
            <v/>
          </cell>
          <cell r="BA30" t="str">
            <v/>
          </cell>
          <cell r="BB30" t="str">
            <v/>
          </cell>
          <cell r="BC30" t="str">
            <v/>
          </cell>
        </row>
        <row r="31">
          <cell r="AM31" t="str">
            <v/>
          </cell>
          <cell r="AQ31" t="str">
            <v/>
          </cell>
          <cell r="AT31" t="str">
            <v/>
          </cell>
          <cell r="AW31" t="str">
            <v/>
          </cell>
          <cell r="AZ31" t="str">
            <v/>
          </cell>
          <cell r="BA31" t="str">
            <v/>
          </cell>
          <cell r="BB31" t="str">
            <v/>
          </cell>
          <cell r="BC31" t="str">
            <v/>
          </cell>
        </row>
        <row r="32">
          <cell r="AM32" t="str">
            <v/>
          </cell>
          <cell r="AQ32" t="str">
            <v/>
          </cell>
          <cell r="AT32" t="str">
            <v/>
          </cell>
          <cell r="AW32" t="str">
            <v/>
          </cell>
          <cell r="AZ32" t="str">
            <v/>
          </cell>
          <cell r="BA32" t="str">
            <v/>
          </cell>
          <cell r="BB32" t="str">
            <v/>
          </cell>
          <cell r="BC32" t="str">
            <v/>
          </cell>
        </row>
        <row r="33">
          <cell r="AM33" t="str">
            <v/>
          </cell>
          <cell r="AQ33" t="str">
            <v/>
          </cell>
          <cell r="AT33" t="str">
            <v/>
          </cell>
          <cell r="AW33" t="str">
            <v/>
          </cell>
          <cell r="AZ33" t="str">
            <v/>
          </cell>
          <cell r="BA33" t="str">
            <v/>
          </cell>
          <cell r="BB33" t="str">
            <v/>
          </cell>
          <cell r="BC33" t="str">
            <v/>
          </cell>
        </row>
        <row r="34">
          <cell r="AM34" t="str">
            <v/>
          </cell>
          <cell r="AQ34" t="str">
            <v/>
          </cell>
          <cell r="AT34" t="str">
            <v/>
          </cell>
          <cell r="AW34" t="str">
            <v/>
          </cell>
          <cell r="AZ34" t="str">
            <v/>
          </cell>
          <cell r="BA34" t="str">
            <v/>
          </cell>
          <cell r="BB34" t="str">
            <v/>
          </cell>
          <cell r="BC34" t="str">
            <v/>
          </cell>
        </row>
        <row r="35">
          <cell r="AM35" t="str">
            <v/>
          </cell>
          <cell r="AQ35" t="str">
            <v/>
          </cell>
          <cell r="AT35" t="str">
            <v/>
          </cell>
          <cell r="AW35" t="str">
            <v/>
          </cell>
          <cell r="AZ35" t="str">
            <v/>
          </cell>
          <cell r="BA35" t="str">
            <v/>
          </cell>
          <cell r="BB35" t="str">
            <v/>
          </cell>
          <cell r="BC35" t="str">
            <v/>
          </cell>
        </row>
        <row r="36">
          <cell r="AM36" t="str">
            <v/>
          </cell>
          <cell r="AQ36" t="str">
            <v/>
          </cell>
          <cell r="AT36" t="str">
            <v/>
          </cell>
          <cell r="AW36" t="str">
            <v/>
          </cell>
          <cell r="AZ36" t="str">
            <v/>
          </cell>
          <cell r="BA36" t="str">
            <v/>
          </cell>
          <cell r="BB36" t="str">
            <v/>
          </cell>
          <cell r="BC36" t="str">
            <v/>
          </cell>
        </row>
        <row r="37">
          <cell r="AM37">
            <v>7707.44</v>
          </cell>
          <cell r="AQ37" t="str">
            <v/>
          </cell>
          <cell r="AT37" t="str">
            <v>УУП</v>
          </cell>
          <cell r="AW37">
            <v>40176</v>
          </cell>
          <cell r="AZ37" t="str">
            <v>12.2009</v>
          </cell>
          <cell r="BA37" t="str">
            <v>12.2009</v>
          </cell>
          <cell r="BB37" t="str">
            <v/>
          </cell>
          <cell r="BC37" t="str">
            <v>4.2009</v>
          </cell>
        </row>
        <row r="38">
          <cell r="AM38" t="str">
            <v/>
          </cell>
          <cell r="AQ38" t="str">
            <v/>
          </cell>
          <cell r="AT38" t="str">
            <v/>
          </cell>
          <cell r="AW38" t="str">
            <v/>
          </cell>
          <cell r="AZ38" t="str">
            <v/>
          </cell>
          <cell r="BA38" t="str">
            <v/>
          </cell>
          <cell r="BB38" t="str">
            <v/>
          </cell>
          <cell r="BC38" t="str">
            <v/>
          </cell>
        </row>
        <row r="39">
          <cell r="AM39">
            <v>247921.64</v>
          </cell>
          <cell r="AQ39" t="str">
            <v/>
          </cell>
          <cell r="AT39" t="str">
            <v>УУП</v>
          </cell>
          <cell r="AW39">
            <v>40176</v>
          </cell>
          <cell r="AZ39" t="str">
            <v>12.2009</v>
          </cell>
          <cell r="BA39" t="str">
            <v>12.2009</v>
          </cell>
          <cell r="BB39" t="str">
            <v/>
          </cell>
          <cell r="BC39" t="str">
            <v>4.2009</v>
          </cell>
        </row>
        <row r="40">
          <cell r="AM40">
            <v>891906.94</v>
          </cell>
          <cell r="AQ40" t="str">
            <v/>
          </cell>
          <cell r="AT40" t="str">
            <v>УУП</v>
          </cell>
          <cell r="AW40">
            <v>40268</v>
          </cell>
          <cell r="AZ40" t="str">
            <v>3.2010</v>
          </cell>
          <cell r="BA40" t="str">
            <v>3.2010</v>
          </cell>
          <cell r="BB40" t="str">
            <v/>
          </cell>
          <cell r="BC40" t="str">
            <v>1.2010</v>
          </cell>
        </row>
        <row r="41">
          <cell r="AM41">
            <v>465562.7</v>
          </cell>
          <cell r="AQ41" t="str">
            <v/>
          </cell>
          <cell r="AT41" t="str">
            <v>УУП</v>
          </cell>
          <cell r="AW41">
            <v>40359</v>
          </cell>
          <cell r="AZ41" t="str">
            <v>6.2010</v>
          </cell>
          <cell r="BA41" t="str">
            <v>6.2010</v>
          </cell>
          <cell r="BB41" t="str">
            <v/>
          </cell>
          <cell r="BC41" t="str">
            <v>2.2010</v>
          </cell>
        </row>
        <row r="42">
          <cell r="AM42">
            <v>845780.35</v>
          </cell>
          <cell r="AQ42" t="str">
            <v/>
          </cell>
          <cell r="AT42" t="str">
            <v>УУП</v>
          </cell>
          <cell r="AW42">
            <v>40390</v>
          </cell>
          <cell r="AZ42" t="str">
            <v>7.2010</v>
          </cell>
          <cell r="BA42" t="str">
            <v>7.2010</v>
          </cell>
          <cell r="BB42" t="str">
            <v/>
          </cell>
          <cell r="BC42" t="str">
            <v>3.2010</v>
          </cell>
        </row>
        <row r="43">
          <cell r="AM43">
            <v>103831.2</v>
          </cell>
          <cell r="AQ43" t="str">
            <v/>
          </cell>
          <cell r="AT43" t="str">
            <v>Оборудование</v>
          </cell>
          <cell r="AW43">
            <v>40535</v>
          </cell>
          <cell r="AZ43" t="str">
            <v>12.2010</v>
          </cell>
          <cell r="BA43" t="str">
            <v>12.2010</v>
          </cell>
          <cell r="BB43" t="str">
            <v/>
          </cell>
          <cell r="BC43" t="str">
            <v>4.2010</v>
          </cell>
        </row>
        <row r="44">
          <cell r="AM44" t="str">
            <v/>
          </cell>
          <cell r="AQ44" t="str">
            <v/>
          </cell>
          <cell r="AT44" t="str">
            <v/>
          </cell>
          <cell r="AW44" t="str">
            <v/>
          </cell>
          <cell r="AZ44" t="str">
            <v/>
          </cell>
          <cell r="BA44" t="str">
            <v/>
          </cell>
          <cell r="BB44" t="str">
            <v/>
          </cell>
          <cell r="BC44" t="str">
            <v/>
          </cell>
        </row>
        <row r="45">
          <cell r="AM45" t="str">
            <v/>
          </cell>
          <cell r="AQ45" t="str">
            <v/>
          </cell>
          <cell r="AT45" t="str">
            <v/>
          </cell>
          <cell r="AW45" t="str">
            <v/>
          </cell>
          <cell r="AZ45" t="str">
            <v/>
          </cell>
          <cell r="BA45" t="str">
            <v/>
          </cell>
          <cell r="BB45" t="str">
            <v/>
          </cell>
          <cell r="BC45" t="str">
            <v/>
          </cell>
        </row>
        <row r="46">
          <cell r="AM46" t="str">
            <v/>
          </cell>
          <cell r="AQ46" t="str">
            <v/>
          </cell>
          <cell r="AT46" t="str">
            <v/>
          </cell>
          <cell r="AW46" t="str">
            <v/>
          </cell>
          <cell r="AZ46" t="str">
            <v/>
          </cell>
          <cell r="BA46" t="str">
            <v/>
          </cell>
          <cell r="BB46" t="str">
            <v/>
          </cell>
          <cell r="BC46" t="str">
            <v/>
          </cell>
        </row>
        <row r="47">
          <cell r="AM47" t="str">
            <v/>
          </cell>
          <cell r="AQ47" t="str">
            <v/>
          </cell>
          <cell r="AT47" t="str">
            <v/>
          </cell>
          <cell r="AW47" t="str">
            <v/>
          </cell>
          <cell r="AZ47" t="str">
            <v/>
          </cell>
          <cell r="BA47" t="str">
            <v/>
          </cell>
          <cell r="BB47" t="str">
            <v/>
          </cell>
          <cell r="BC47" t="str">
            <v/>
          </cell>
        </row>
        <row r="48">
          <cell r="AM48" t="str">
            <v/>
          </cell>
          <cell r="AQ48" t="str">
            <v/>
          </cell>
          <cell r="AT48" t="str">
            <v/>
          </cell>
          <cell r="AW48" t="str">
            <v/>
          </cell>
          <cell r="AZ48" t="str">
            <v/>
          </cell>
          <cell r="BA48" t="str">
            <v/>
          </cell>
          <cell r="BB48" t="str">
            <v/>
          </cell>
          <cell r="BC48" t="str">
            <v/>
          </cell>
        </row>
        <row r="49">
          <cell r="AM49" t="str">
            <v/>
          </cell>
          <cell r="AQ49" t="str">
            <v/>
          </cell>
          <cell r="AT49" t="str">
            <v/>
          </cell>
          <cell r="AW49" t="str">
            <v/>
          </cell>
          <cell r="AZ49" t="str">
            <v/>
          </cell>
          <cell r="BA49" t="str">
            <v/>
          </cell>
          <cell r="BB49" t="str">
            <v/>
          </cell>
          <cell r="BC49" t="str">
            <v/>
          </cell>
        </row>
        <row r="50">
          <cell r="AM50" t="str">
            <v/>
          </cell>
          <cell r="AQ50">
            <v>5</v>
          </cell>
          <cell r="AT50" t="str">
            <v/>
          </cell>
          <cell r="AW50" t="str">
            <v/>
          </cell>
          <cell r="AZ50" t="str">
            <v/>
          </cell>
          <cell r="BA50" t="str">
            <v/>
          </cell>
          <cell r="BB50" t="str">
            <v/>
          </cell>
          <cell r="BC50" t="str">
            <v/>
          </cell>
        </row>
        <row r="51">
          <cell r="AM51" t="str">
            <v/>
          </cell>
          <cell r="AQ51" t="str">
            <v/>
          </cell>
          <cell r="AT51" t="str">
            <v/>
          </cell>
          <cell r="AW51" t="str">
            <v/>
          </cell>
          <cell r="AZ51" t="str">
            <v/>
          </cell>
          <cell r="BA51" t="str">
            <v/>
          </cell>
          <cell r="BB51" t="str">
            <v/>
          </cell>
          <cell r="BC51" t="str">
            <v/>
          </cell>
        </row>
        <row r="52">
          <cell r="AM52">
            <v>3125149.08</v>
          </cell>
          <cell r="AQ52">
            <v>3</v>
          </cell>
          <cell r="AT52" t="str">
            <v>СМР</v>
          </cell>
          <cell r="AW52">
            <v>40409</v>
          </cell>
          <cell r="AZ52" t="str">
            <v>7.2010</v>
          </cell>
          <cell r="BA52" t="str">
            <v>8.2010</v>
          </cell>
          <cell r="BB52" t="str">
            <v/>
          </cell>
          <cell r="BC52" t="str">
            <v>3.2010</v>
          </cell>
        </row>
        <row r="53">
          <cell r="AM53">
            <v>50366.8</v>
          </cell>
          <cell r="AQ53">
            <v>3</v>
          </cell>
          <cell r="AT53" t="str">
            <v>СМР</v>
          </cell>
          <cell r="AW53">
            <v>40421</v>
          </cell>
          <cell r="AZ53" t="str">
            <v>8.2010</v>
          </cell>
          <cell r="BA53" t="str">
            <v>8.2010</v>
          </cell>
          <cell r="BB53" t="str">
            <v/>
          </cell>
          <cell r="BC53" t="str">
            <v>3.2010</v>
          </cell>
        </row>
        <row r="54">
          <cell r="AM54" t="str">
            <v/>
          </cell>
          <cell r="AQ54" t="str">
            <v/>
          </cell>
          <cell r="AT54" t="str">
            <v/>
          </cell>
          <cell r="AW54" t="str">
            <v/>
          </cell>
          <cell r="AZ54" t="str">
            <v/>
          </cell>
          <cell r="BA54" t="str">
            <v/>
          </cell>
          <cell r="BB54" t="str">
            <v/>
          </cell>
          <cell r="BC54" t="str">
            <v/>
          </cell>
        </row>
        <row r="55">
          <cell r="AM55">
            <v>1401715.29</v>
          </cell>
          <cell r="AQ55">
            <v>3</v>
          </cell>
          <cell r="AT55" t="str">
            <v>СМР</v>
          </cell>
          <cell r="AW55">
            <v>40409</v>
          </cell>
          <cell r="AZ55" t="str">
            <v>7.2010</v>
          </cell>
          <cell r="BA55" t="str">
            <v>8.2010</v>
          </cell>
          <cell r="BB55" t="str">
            <v/>
          </cell>
          <cell r="BC55" t="str">
            <v>3.2010</v>
          </cell>
        </row>
        <row r="56">
          <cell r="AM56" t="str">
            <v/>
          </cell>
          <cell r="AQ56">
            <v>3</v>
          </cell>
          <cell r="AT56" t="str">
            <v/>
          </cell>
          <cell r="AW56" t="str">
            <v/>
          </cell>
          <cell r="AZ56" t="str">
            <v/>
          </cell>
          <cell r="BA56" t="str">
            <v/>
          </cell>
          <cell r="BB56" t="str">
            <v/>
          </cell>
          <cell r="BC56" t="str">
            <v/>
          </cell>
        </row>
        <row r="57">
          <cell r="AM57" t="str">
            <v/>
          </cell>
          <cell r="AQ57" t="str">
            <v/>
          </cell>
          <cell r="AT57" t="str">
            <v/>
          </cell>
          <cell r="AW57" t="str">
            <v/>
          </cell>
          <cell r="AZ57" t="str">
            <v/>
          </cell>
          <cell r="BA57" t="str">
            <v/>
          </cell>
          <cell r="BB57" t="str">
            <v/>
          </cell>
          <cell r="BC57" t="str">
            <v/>
          </cell>
        </row>
        <row r="58">
          <cell r="AM58">
            <v>760636.17</v>
          </cell>
          <cell r="AQ58">
            <v>3</v>
          </cell>
          <cell r="AT58" t="str">
            <v>СМР</v>
          </cell>
          <cell r="AW58" t="str">
            <v>Возвращен в марте 2011</v>
          </cell>
          <cell r="AZ58" t="e">
            <v>#VALUE!</v>
          </cell>
          <cell r="BA58" t="e">
            <v>#VALUE!</v>
          </cell>
          <cell r="BB58" t="str">
            <v>1.1900</v>
          </cell>
          <cell r="BC58" t="e">
            <v>#VALUE!</v>
          </cell>
        </row>
        <row r="59">
          <cell r="AM59" t="str">
            <v/>
          </cell>
          <cell r="AQ59" t="str">
            <v/>
          </cell>
          <cell r="AT59" t="str">
            <v/>
          </cell>
          <cell r="AW59" t="str">
            <v/>
          </cell>
          <cell r="AZ59" t="str">
            <v/>
          </cell>
          <cell r="BA59" t="str">
            <v/>
          </cell>
          <cell r="BB59" t="str">
            <v/>
          </cell>
          <cell r="BC59" t="str">
            <v/>
          </cell>
        </row>
        <row r="60">
          <cell r="AM60">
            <v>733518.59</v>
          </cell>
          <cell r="AQ60">
            <v>3</v>
          </cell>
          <cell r="AT60" t="str">
            <v>СМР</v>
          </cell>
          <cell r="AW60" t="str">
            <v>Не подписан 18.02.2011</v>
          </cell>
          <cell r="AZ60" t="e">
            <v>#VALUE!</v>
          </cell>
          <cell r="BA60" t="e">
            <v>#VALUE!</v>
          </cell>
          <cell r="BB60" t="str">
            <v>3.2011</v>
          </cell>
          <cell r="BC60" t="e">
            <v>#VALUE!</v>
          </cell>
        </row>
        <row r="61">
          <cell r="AM61" t="str">
            <v/>
          </cell>
          <cell r="AQ61" t="str">
            <v/>
          </cell>
          <cell r="AT61" t="str">
            <v/>
          </cell>
          <cell r="AW61" t="str">
            <v/>
          </cell>
          <cell r="AZ61" t="str">
            <v/>
          </cell>
          <cell r="BA61" t="str">
            <v/>
          </cell>
          <cell r="BB61" t="str">
            <v/>
          </cell>
          <cell r="BC61" t="str">
            <v/>
          </cell>
        </row>
        <row r="62">
          <cell r="AM62">
            <v>662895.39</v>
          </cell>
          <cell r="AQ62">
            <v>3</v>
          </cell>
          <cell r="AT62" t="str">
            <v>СМР</v>
          </cell>
          <cell r="AW62" t="str">
            <v>Возвращен в марте 2011</v>
          </cell>
          <cell r="AZ62" t="e">
            <v>#VALUE!</v>
          </cell>
          <cell r="BA62" t="e">
            <v>#VALUE!</v>
          </cell>
          <cell r="BB62" t="str">
            <v>1.1900</v>
          </cell>
          <cell r="BC62" t="e">
            <v>#VALUE!</v>
          </cell>
        </row>
        <row r="63">
          <cell r="AM63" t="str">
            <v/>
          </cell>
          <cell r="AQ63" t="str">
            <v/>
          </cell>
          <cell r="AT63" t="str">
            <v/>
          </cell>
          <cell r="AW63" t="str">
            <v/>
          </cell>
          <cell r="AZ63" t="str">
            <v/>
          </cell>
          <cell r="BA63" t="str">
            <v/>
          </cell>
          <cell r="BB63" t="str">
            <v/>
          </cell>
          <cell r="BC63" t="str">
            <v/>
          </cell>
        </row>
        <row r="64">
          <cell r="AM64" t="str">
            <v/>
          </cell>
          <cell r="AQ64">
            <v>3</v>
          </cell>
          <cell r="AT64" t="str">
            <v>СМР</v>
          </cell>
          <cell r="AW64" t="str">
            <v/>
          </cell>
          <cell r="AZ64" t="str">
            <v/>
          </cell>
          <cell r="BA64" t="str">
            <v/>
          </cell>
          <cell r="BB64" t="str">
            <v/>
          </cell>
          <cell r="BC64" t="str">
            <v/>
          </cell>
        </row>
        <row r="65">
          <cell r="AM65" t="str">
            <v/>
          </cell>
          <cell r="AQ65" t="str">
            <v/>
          </cell>
          <cell r="AT65" t="str">
            <v/>
          </cell>
          <cell r="AW65" t="str">
            <v/>
          </cell>
          <cell r="AZ65" t="str">
            <v/>
          </cell>
          <cell r="BA65" t="str">
            <v/>
          </cell>
          <cell r="BB65" t="str">
            <v/>
          </cell>
          <cell r="BC65" t="str">
            <v/>
          </cell>
        </row>
        <row r="66">
          <cell r="AM66" t="str">
            <v/>
          </cell>
          <cell r="AQ66">
            <v>3</v>
          </cell>
          <cell r="AT66" t="str">
            <v>СМР</v>
          </cell>
          <cell r="AW66" t="str">
            <v/>
          </cell>
          <cell r="AZ66" t="str">
            <v/>
          </cell>
          <cell r="BA66" t="str">
            <v/>
          </cell>
          <cell r="BB66" t="str">
            <v/>
          </cell>
          <cell r="BC66" t="str">
            <v/>
          </cell>
        </row>
        <row r="67">
          <cell r="AM67" t="str">
            <v/>
          </cell>
          <cell r="AQ67">
            <v>3</v>
          </cell>
          <cell r="AT67" t="str">
            <v>СМР</v>
          </cell>
          <cell r="AW67" t="str">
            <v/>
          </cell>
          <cell r="AZ67" t="str">
            <v/>
          </cell>
          <cell r="BA67" t="str">
            <v/>
          </cell>
          <cell r="BB67" t="str">
            <v/>
          </cell>
          <cell r="BC67" t="str">
            <v/>
          </cell>
        </row>
        <row r="68">
          <cell r="AM68">
            <v>7670366.9199999999</v>
          </cell>
          <cell r="AQ68">
            <v>2</v>
          </cell>
          <cell r="AT68" t="str">
            <v>СМР</v>
          </cell>
          <cell r="AW68">
            <v>40359</v>
          </cell>
          <cell r="AZ68" t="str">
            <v>6.2010</v>
          </cell>
          <cell r="BA68" t="str">
            <v>6.2010</v>
          </cell>
          <cell r="BB68" t="str">
            <v/>
          </cell>
          <cell r="BC68" t="str">
            <v>2.2010</v>
          </cell>
        </row>
        <row r="69">
          <cell r="AM69">
            <v>6634123.7400000002</v>
          </cell>
          <cell r="AQ69">
            <v>2</v>
          </cell>
          <cell r="AT69" t="str">
            <v>СМР</v>
          </cell>
          <cell r="AW69">
            <v>40359</v>
          </cell>
          <cell r="AZ69" t="str">
            <v>6.2010</v>
          </cell>
          <cell r="BA69" t="str">
            <v>6.2010</v>
          </cell>
          <cell r="BB69" t="str">
            <v/>
          </cell>
          <cell r="BC69" t="str">
            <v>2.2010</v>
          </cell>
        </row>
        <row r="70">
          <cell r="AM70">
            <v>773601.41</v>
          </cell>
          <cell r="AQ70">
            <v>2</v>
          </cell>
          <cell r="AT70" t="str">
            <v>СМР</v>
          </cell>
          <cell r="AW70">
            <v>40535</v>
          </cell>
          <cell r="AZ70" t="str">
            <v>12.2010</v>
          </cell>
          <cell r="BA70" t="str">
            <v>12.2010</v>
          </cell>
          <cell r="BB70" t="str">
            <v/>
          </cell>
          <cell r="BC70" t="str">
            <v>4.2010</v>
          </cell>
        </row>
        <row r="71">
          <cell r="AM71" t="str">
            <v/>
          </cell>
          <cell r="AQ71" t="str">
            <v/>
          </cell>
          <cell r="AT71" t="str">
            <v/>
          </cell>
          <cell r="AW71" t="str">
            <v/>
          </cell>
          <cell r="AZ71" t="str">
            <v/>
          </cell>
          <cell r="BA71" t="str">
            <v/>
          </cell>
          <cell r="BB71" t="str">
            <v/>
          </cell>
          <cell r="BC71" t="str">
            <v/>
          </cell>
        </row>
        <row r="72">
          <cell r="AM72" t="str">
            <v/>
          </cell>
          <cell r="AQ72" t="str">
            <v/>
          </cell>
          <cell r="AT72" t="str">
            <v/>
          </cell>
          <cell r="AW72" t="str">
            <v/>
          </cell>
          <cell r="AZ72" t="str">
            <v/>
          </cell>
          <cell r="BA72" t="str">
            <v/>
          </cell>
          <cell r="BB72" t="str">
            <v/>
          </cell>
          <cell r="BC72" t="str">
            <v/>
          </cell>
        </row>
        <row r="73">
          <cell r="AM73" t="str">
            <v/>
          </cell>
          <cell r="AQ73" t="str">
            <v/>
          </cell>
          <cell r="AT73" t="str">
            <v/>
          </cell>
          <cell r="AW73" t="str">
            <v/>
          </cell>
          <cell r="AZ73" t="str">
            <v/>
          </cell>
          <cell r="BA73" t="str">
            <v/>
          </cell>
          <cell r="BB73" t="str">
            <v/>
          </cell>
          <cell r="BC73" t="str">
            <v/>
          </cell>
        </row>
        <row r="74">
          <cell r="AM74">
            <v>15723392.359999999</v>
          </cell>
          <cell r="AQ74">
            <v>12</v>
          </cell>
          <cell r="AT74" t="str">
            <v>СМР</v>
          </cell>
          <cell r="AW74">
            <v>40409</v>
          </cell>
          <cell r="AZ74" t="str">
            <v>7.2010</v>
          </cell>
          <cell r="BA74" t="str">
            <v>8.2010</v>
          </cell>
          <cell r="BB74" t="str">
            <v/>
          </cell>
          <cell r="BC74" t="str">
            <v>3.2010</v>
          </cell>
        </row>
        <row r="75">
          <cell r="AM75">
            <v>12667462.380000001</v>
          </cell>
          <cell r="AQ75">
            <v>12</v>
          </cell>
          <cell r="AT75" t="str">
            <v>СМР</v>
          </cell>
          <cell r="AW75">
            <v>40409</v>
          </cell>
          <cell r="AZ75" t="str">
            <v>7.2010</v>
          </cell>
          <cell r="BA75" t="str">
            <v>8.2010</v>
          </cell>
          <cell r="BB75" t="str">
            <v/>
          </cell>
          <cell r="BC75" t="str">
            <v>3.2010</v>
          </cell>
        </row>
        <row r="76">
          <cell r="AM76">
            <v>1508384.16</v>
          </cell>
          <cell r="AQ76">
            <v>12</v>
          </cell>
          <cell r="AT76" t="str">
            <v>СМР</v>
          </cell>
          <cell r="AW76">
            <v>40421</v>
          </cell>
          <cell r="AZ76" t="str">
            <v>8.2010</v>
          </cell>
          <cell r="BA76" t="str">
            <v>8.2010</v>
          </cell>
          <cell r="BB76" t="str">
            <v/>
          </cell>
          <cell r="BC76" t="str">
            <v>3.2010</v>
          </cell>
        </row>
        <row r="77">
          <cell r="AM77">
            <v>2750696.28</v>
          </cell>
          <cell r="AQ77">
            <v>12</v>
          </cell>
          <cell r="AT77" t="str">
            <v>СМР</v>
          </cell>
          <cell r="AW77">
            <v>40409</v>
          </cell>
          <cell r="AZ77" t="str">
            <v>7.2010</v>
          </cell>
          <cell r="BA77" t="str">
            <v>8.2010</v>
          </cell>
          <cell r="BB77" t="str">
            <v/>
          </cell>
          <cell r="BC77" t="str">
            <v>3.2010</v>
          </cell>
        </row>
        <row r="78">
          <cell r="AM78">
            <v>3678764.55</v>
          </cell>
          <cell r="AQ78">
            <v>12</v>
          </cell>
          <cell r="AT78" t="str">
            <v>СМР</v>
          </cell>
          <cell r="AW78">
            <v>40421</v>
          </cell>
          <cell r="AZ78" t="str">
            <v>8.2010</v>
          </cell>
          <cell r="BA78" t="str">
            <v>8.2010</v>
          </cell>
          <cell r="BB78" t="str">
            <v/>
          </cell>
          <cell r="BC78" t="str">
            <v>3.2010</v>
          </cell>
        </row>
        <row r="79">
          <cell r="AM79" t="str">
            <v/>
          </cell>
          <cell r="AQ79" t="str">
            <v/>
          </cell>
          <cell r="AT79" t="str">
            <v/>
          </cell>
          <cell r="AW79" t="str">
            <v/>
          </cell>
          <cell r="AZ79" t="str">
            <v/>
          </cell>
          <cell r="BA79" t="str">
            <v/>
          </cell>
          <cell r="BB79" t="str">
            <v/>
          </cell>
          <cell r="BC79" t="str">
            <v/>
          </cell>
        </row>
        <row r="80">
          <cell r="AM80" t="str">
            <v/>
          </cell>
          <cell r="AQ80" t="str">
            <v/>
          </cell>
          <cell r="AT80" t="str">
            <v/>
          </cell>
          <cell r="AW80" t="str">
            <v/>
          </cell>
          <cell r="AZ80" t="str">
            <v/>
          </cell>
          <cell r="BA80" t="str">
            <v/>
          </cell>
          <cell r="BB80" t="str">
            <v/>
          </cell>
          <cell r="BC80" t="str">
            <v/>
          </cell>
        </row>
        <row r="81">
          <cell r="AM81" t="str">
            <v/>
          </cell>
          <cell r="AQ81" t="str">
            <v/>
          </cell>
          <cell r="AT81" t="str">
            <v/>
          </cell>
          <cell r="AW81" t="str">
            <v/>
          </cell>
          <cell r="AZ81" t="str">
            <v/>
          </cell>
          <cell r="BA81" t="str">
            <v/>
          </cell>
          <cell r="BB81" t="str">
            <v/>
          </cell>
          <cell r="BC81" t="str">
            <v/>
          </cell>
        </row>
        <row r="82">
          <cell r="AM82" t="str">
            <v/>
          </cell>
          <cell r="AQ82" t="str">
            <v/>
          </cell>
          <cell r="AT82" t="str">
            <v/>
          </cell>
          <cell r="AW82" t="str">
            <v/>
          </cell>
          <cell r="AZ82" t="str">
            <v/>
          </cell>
          <cell r="BA82" t="str">
            <v/>
          </cell>
          <cell r="BB82" t="str">
            <v/>
          </cell>
          <cell r="BC82" t="str">
            <v/>
          </cell>
        </row>
        <row r="83">
          <cell r="AM83">
            <v>9752379.9800000004</v>
          </cell>
          <cell r="AQ83">
            <v>12</v>
          </cell>
          <cell r="AT83" t="str">
            <v>СМР</v>
          </cell>
          <cell r="AW83">
            <v>40464</v>
          </cell>
          <cell r="AZ83" t="str">
            <v>9.2010</v>
          </cell>
          <cell r="BA83" t="str">
            <v>10.2010</v>
          </cell>
          <cell r="BB83" t="str">
            <v/>
          </cell>
          <cell r="BC83" t="str">
            <v>4.2010</v>
          </cell>
        </row>
        <row r="84">
          <cell r="AM84">
            <v>2677153</v>
          </cell>
          <cell r="AQ84">
            <v>12</v>
          </cell>
          <cell r="AT84" t="str">
            <v>СМР</v>
          </cell>
          <cell r="AW84" t="str">
            <v>не принят</v>
          </cell>
          <cell r="AZ84" t="str">
            <v>6.2011</v>
          </cell>
          <cell r="BA84" t="e">
            <v>#VALUE!</v>
          </cell>
          <cell r="BB84" t="str">
            <v/>
          </cell>
          <cell r="BC84" t="e">
            <v>#VALUE!</v>
          </cell>
        </row>
        <row r="85">
          <cell r="AM85">
            <v>13112101.73</v>
          </cell>
          <cell r="AQ85">
            <v>12</v>
          </cell>
          <cell r="AT85" t="str">
            <v>СМР</v>
          </cell>
          <cell r="AW85">
            <v>40421</v>
          </cell>
          <cell r="AZ85" t="str">
            <v>8.2010</v>
          </cell>
          <cell r="BA85" t="str">
            <v>8.2010</v>
          </cell>
          <cell r="BB85" t="str">
            <v/>
          </cell>
          <cell r="BC85" t="str">
            <v>3.2010</v>
          </cell>
        </row>
        <row r="86">
          <cell r="AM86">
            <v>15153499.460000001</v>
          </cell>
          <cell r="AQ86">
            <v>12</v>
          </cell>
          <cell r="AT86" t="str">
            <v>СМР</v>
          </cell>
          <cell r="AW86">
            <v>40421</v>
          </cell>
          <cell r="AZ86" t="str">
            <v>8.2010</v>
          </cell>
          <cell r="BA86" t="str">
            <v>8.2010</v>
          </cell>
          <cell r="BB86" t="str">
            <v/>
          </cell>
          <cell r="BC86" t="str">
            <v>3.2010</v>
          </cell>
        </row>
        <row r="87">
          <cell r="AM87" t="str">
            <v/>
          </cell>
          <cell r="AQ87" t="str">
            <v/>
          </cell>
          <cell r="AT87" t="str">
            <v/>
          </cell>
          <cell r="AW87" t="str">
            <v/>
          </cell>
          <cell r="AZ87" t="str">
            <v/>
          </cell>
          <cell r="BA87" t="str">
            <v/>
          </cell>
          <cell r="BB87" t="str">
            <v/>
          </cell>
          <cell r="BC87" t="str">
            <v/>
          </cell>
        </row>
        <row r="88">
          <cell r="AM88" t="str">
            <v/>
          </cell>
          <cell r="AQ88" t="str">
            <v/>
          </cell>
          <cell r="AT88" t="str">
            <v/>
          </cell>
          <cell r="AW88" t="str">
            <v/>
          </cell>
          <cell r="AZ88" t="str">
            <v/>
          </cell>
          <cell r="BA88" t="str">
            <v/>
          </cell>
          <cell r="BB88" t="str">
            <v/>
          </cell>
          <cell r="BC88" t="str">
            <v/>
          </cell>
        </row>
        <row r="89">
          <cell r="AM89">
            <v>2567343.35</v>
          </cell>
          <cell r="AQ89">
            <v>12</v>
          </cell>
          <cell r="AT89" t="str">
            <v>СМР</v>
          </cell>
          <cell r="AW89">
            <v>40540</v>
          </cell>
          <cell r="AZ89" t="str">
            <v>12.2010</v>
          </cell>
          <cell r="BA89" t="str">
            <v>12.2010</v>
          </cell>
          <cell r="BB89" t="str">
            <v/>
          </cell>
          <cell r="BC89" t="str">
            <v>4.2010</v>
          </cell>
        </row>
        <row r="90">
          <cell r="AM90">
            <v>3895274.61</v>
          </cell>
          <cell r="AQ90">
            <v>12</v>
          </cell>
          <cell r="AT90" t="str">
            <v>СМР</v>
          </cell>
          <cell r="AW90">
            <v>40540</v>
          </cell>
          <cell r="AZ90" t="str">
            <v>12.2010</v>
          </cell>
          <cell r="BA90" t="str">
            <v>12.2010</v>
          </cell>
          <cell r="BB90" t="str">
            <v/>
          </cell>
          <cell r="BC90" t="str">
            <v>4.2010</v>
          </cell>
        </row>
        <row r="91">
          <cell r="AM91">
            <v>1491842.03</v>
          </cell>
          <cell r="AQ91">
            <v>12</v>
          </cell>
          <cell r="AT91" t="str">
            <v>СМР</v>
          </cell>
          <cell r="AW91">
            <v>40709</v>
          </cell>
          <cell r="AZ91" t="str">
            <v>6.2011</v>
          </cell>
          <cell r="BA91" t="str">
            <v>6.2011</v>
          </cell>
          <cell r="BB91" t="str">
            <v>1.1900</v>
          </cell>
          <cell r="BC91" t="str">
            <v>2.2011</v>
          </cell>
        </row>
        <row r="92">
          <cell r="AM92" t="str">
            <v/>
          </cell>
          <cell r="AQ92" t="str">
            <v/>
          </cell>
          <cell r="AT92" t="str">
            <v/>
          </cell>
          <cell r="AW92" t="str">
            <v/>
          </cell>
          <cell r="AZ92" t="str">
            <v/>
          </cell>
          <cell r="BA92" t="str">
            <v/>
          </cell>
          <cell r="BB92" t="str">
            <v/>
          </cell>
          <cell r="BC92" t="str">
            <v/>
          </cell>
        </row>
        <row r="93">
          <cell r="AM93">
            <v>7228313.04</v>
          </cell>
          <cell r="AQ93">
            <v>12</v>
          </cell>
          <cell r="AT93" t="str">
            <v>СМР</v>
          </cell>
          <cell r="AW93">
            <v>40442</v>
          </cell>
          <cell r="AZ93" t="str">
            <v>8.2010</v>
          </cell>
          <cell r="BA93" t="str">
            <v>9.2010</v>
          </cell>
          <cell r="BB93" t="str">
            <v/>
          </cell>
          <cell r="BC93" t="str">
            <v>3.2010</v>
          </cell>
        </row>
        <row r="94">
          <cell r="AM94">
            <v>5780725.4199999999</v>
          </cell>
          <cell r="AQ94">
            <v>12</v>
          </cell>
          <cell r="AT94" t="str">
            <v>СМР</v>
          </cell>
          <cell r="AW94">
            <v>40442</v>
          </cell>
          <cell r="AZ94" t="str">
            <v>8.2010</v>
          </cell>
          <cell r="BA94" t="str">
            <v>9.2010</v>
          </cell>
          <cell r="BB94" t="str">
            <v/>
          </cell>
          <cell r="BC94" t="str">
            <v>3.2010</v>
          </cell>
        </row>
        <row r="95">
          <cell r="AM95">
            <v>2045256.27</v>
          </cell>
          <cell r="AQ95">
            <v>12</v>
          </cell>
          <cell r="AT95" t="str">
            <v>СМР</v>
          </cell>
          <cell r="AW95">
            <v>40442</v>
          </cell>
          <cell r="AZ95" t="str">
            <v>8.2010</v>
          </cell>
          <cell r="BA95" t="str">
            <v>9.2010</v>
          </cell>
          <cell r="BB95" t="str">
            <v/>
          </cell>
          <cell r="BC95" t="str">
            <v>3.2010</v>
          </cell>
        </row>
        <row r="96">
          <cell r="AM96">
            <v>2062003.61</v>
          </cell>
          <cell r="AQ96">
            <v>12</v>
          </cell>
          <cell r="AT96" t="str">
            <v>СМР</v>
          </cell>
          <cell r="AW96">
            <v>40709</v>
          </cell>
          <cell r="AZ96" t="str">
            <v>6.2011</v>
          </cell>
          <cell r="BA96" t="str">
            <v>6.2011</v>
          </cell>
          <cell r="BB96" t="str">
            <v>1.1900</v>
          </cell>
          <cell r="BC96" t="str">
            <v>2.2011</v>
          </cell>
        </row>
        <row r="97">
          <cell r="AM97">
            <v>2178752.65</v>
          </cell>
          <cell r="AQ97">
            <v>12</v>
          </cell>
          <cell r="AT97" t="str">
            <v>СМР</v>
          </cell>
          <cell r="AW97">
            <v>40535</v>
          </cell>
          <cell r="AZ97" t="str">
            <v>12.2010</v>
          </cell>
          <cell r="BA97" t="str">
            <v>12.2010</v>
          </cell>
          <cell r="BB97" t="str">
            <v/>
          </cell>
          <cell r="BC97" t="str">
            <v>4.2010</v>
          </cell>
        </row>
        <row r="98">
          <cell r="AM98">
            <v>2986221.63</v>
          </cell>
          <cell r="AQ98">
            <v>12</v>
          </cell>
          <cell r="AT98" t="str">
            <v>СМР</v>
          </cell>
          <cell r="AW98">
            <v>40709</v>
          </cell>
          <cell r="AZ98" t="str">
            <v>6.2011</v>
          </cell>
          <cell r="BA98" t="str">
            <v>6.2011</v>
          </cell>
          <cell r="BB98" t="str">
            <v>1.1900</v>
          </cell>
          <cell r="BC98" t="str">
            <v>2.2011</v>
          </cell>
        </row>
        <row r="99">
          <cell r="AM99" t="str">
            <v/>
          </cell>
          <cell r="AQ99">
            <v>12</v>
          </cell>
          <cell r="AT99" t="str">
            <v>СМР</v>
          </cell>
          <cell r="AW99" t="str">
            <v/>
          </cell>
          <cell r="AZ99" t="str">
            <v/>
          </cell>
          <cell r="BA99" t="str">
            <v/>
          </cell>
          <cell r="BB99" t="str">
            <v/>
          </cell>
          <cell r="BC99" t="str">
            <v/>
          </cell>
        </row>
        <row r="100">
          <cell r="AM100" t="str">
            <v/>
          </cell>
          <cell r="AQ100" t="str">
            <v/>
          </cell>
          <cell r="AT100" t="str">
            <v/>
          </cell>
          <cell r="AW100" t="str">
            <v/>
          </cell>
          <cell r="AZ100" t="str">
            <v/>
          </cell>
          <cell r="BA100" t="str">
            <v/>
          </cell>
          <cell r="BB100" t="str">
            <v/>
          </cell>
          <cell r="BC100" t="str">
            <v/>
          </cell>
        </row>
        <row r="101">
          <cell r="AM101">
            <v>12721275.65</v>
          </cell>
          <cell r="AQ101">
            <v>12</v>
          </cell>
          <cell r="AT101" t="str">
            <v>СМР</v>
          </cell>
          <cell r="AW101">
            <v>40442</v>
          </cell>
          <cell r="AZ101" t="str">
            <v>8.2010</v>
          </cell>
          <cell r="BA101" t="str">
            <v>9.2010</v>
          </cell>
          <cell r="BB101" t="str">
            <v/>
          </cell>
          <cell r="BC101" t="str">
            <v>3.2010</v>
          </cell>
        </row>
        <row r="102">
          <cell r="AM102">
            <v>3023623.61</v>
          </cell>
          <cell r="AQ102">
            <v>12</v>
          </cell>
          <cell r="AT102" t="str">
            <v>СМР</v>
          </cell>
          <cell r="AW102">
            <v>40535</v>
          </cell>
          <cell r="AZ102" t="str">
            <v>12.2010</v>
          </cell>
          <cell r="BA102" t="str">
            <v>12.2010</v>
          </cell>
          <cell r="BB102" t="str">
            <v/>
          </cell>
          <cell r="BC102" t="str">
            <v>4.2010</v>
          </cell>
        </row>
        <row r="103">
          <cell r="AM103">
            <v>1017383.06</v>
          </cell>
          <cell r="AQ103">
            <v>12</v>
          </cell>
          <cell r="AT103" t="str">
            <v>СМР</v>
          </cell>
          <cell r="AW103">
            <v>40535</v>
          </cell>
          <cell r="AZ103" t="str">
            <v>12.2010</v>
          </cell>
          <cell r="BA103" t="str">
            <v>12.2010</v>
          </cell>
          <cell r="BB103" t="str">
            <v/>
          </cell>
          <cell r="BC103" t="str">
            <v>4.2010</v>
          </cell>
        </row>
        <row r="104">
          <cell r="AM104">
            <v>24468378.210000001</v>
          </cell>
          <cell r="AQ104">
            <v>12</v>
          </cell>
          <cell r="AT104" t="str">
            <v>СМР</v>
          </cell>
          <cell r="AW104">
            <v>40464</v>
          </cell>
          <cell r="AZ104" t="str">
            <v>9.2010</v>
          </cell>
          <cell r="BA104" t="str">
            <v>10.2010</v>
          </cell>
          <cell r="BB104" t="str">
            <v/>
          </cell>
          <cell r="BC104" t="str">
            <v>4.2010</v>
          </cell>
        </row>
        <row r="105">
          <cell r="AM105" t="str">
            <v/>
          </cell>
          <cell r="AQ105" t="str">
            <v/>
          </cell>
          <cell r="AT105" t="str">
            <v/>
          </cell>
          <cell r="AW105" t="str">
            <v/>
          </cell>
          <cell r="AZ105" t="str">
            <v/>
          </cell>
          <cell r="BA105" t="str">
            <v/>
          </cell>
          <cell r="BB105" t="str">
            <v/>
          </cell>
          <cell r="BC105" t="str">
            <v/>
          </cell>
        </row>
        <row r="106">
          <cell r="AM106">
            <v>4756227.45</v>
          </cell>
          <cell r="AQ106">
            <v>12</v>
          </cell>
          <cell r="AT106" t="str">
            <v>СМР</v>
          </cell>
          <cell r="AW106">
            <v>40464</v>
          </cell>
          <cell r="AZ106" t="str">
            <v>9.2010</v>
          </cell>
          <cell r="BA106" t="str">
            <v>10.2010</v>
          </cell>
          <cell r="BB106" t="str">
            <v/>
          </cell>
          <cell r="BC106" t="str">
            <v>4.2010</v>
          </cell>
        </row>
        <row r="107">
          <cell r="AM107">
            <v>2477928.0499999998</v>
          </cell>
          <cell r="AQ107">
            <v>12</v>
          </cell>
          <cell r="AT107" t="str">
            <v>СМР</v>
          </cell>
          <cell r="AW107">
            <v>40540</v>
          </cell>
          <cell r="AZ107" t="str">
            <v>12.2010</v>
          </cell>
          <cell r="BA107" t="str">
            <v>12.2010</v>
          </cell>
          <cell r="BB107" t="str">
            <v/>
          </cell>
          <cell r="BC107" t="str">
            <v>4.2010</v>
          </cell>
        </row>
        <row r="108">
          <cell r="AM108" t="str">
            <v/>
          </cell>
          <cell r="AQ108" t="str">
            <v/>
          </cell>
          <cell r="AT108" t="str">
            <v/>
          </cell>
          <cell r="AW108" t="str">
            <v/>
          </cell>
          <cell r="AZ108" t="str">
            <v/>
          </cell>
          <cell r="BA108" t="str">
            <v/>
          </cell>
          <cell r="BB108" t="str">
            <v/>
          </cell>
          <cell r="BC108" t="str">
            <v/>
          </cell>
        </row>
        <row r="109">
          <cell r="AM109">
            <v>813910.55</v>
          </cell>
          <cell r="AQ109">
            <v>12</v>
          </cell>
          <cell r="AT109" t="str">
            <v>СМР</v>
          </cell>
          <cell r="AW109">
            <v>40535</v>
          </cell>
          <cell r="AZ109" t="str">
            <v>12.2010</v>
          </cell>
          <cell r="BA109" t="str">
            <v>12.2010</v>
          </cell>
          <cell r="BB109" t="str">
            <v/>
          </cell>
          <cell r="BC109" t="str">
            <v>4.2010</v>
          </cell>
        </row>
        <row r="110">
          <cell r="AM110">
            <v>19345618.370000001</v>
          </cell>
          <cell r="AQ110">
            <v>12</v>
          </cell>
          <cell r="AT110" t="str">
            <v>СМР</v>
          </cell>
          <cell r="AW110">
            <v>40495</v>
          </cell>
          <cell r="AZ110" t="str">
            <v>10.2010</v>
          </cell>
          <cell r="BA110" t="str">
            <v>11.2010</v>
          </cell>
          <cell r="BB110" t="str">
            <v/>
          </cell>
          <cell r="BC110" t="str">
            <v>4.2010</v>
          </cell>
        </row>
        <row r="111">
          <cell r="AM111">
            <v>2359895.0299999998</v>
          </cell>
          <cell r="AQ111">
            <v>12</v>
          </cell>
          <cell r="AT111" t="str">
            <v>СМР</v>
          </cell>
          <cell r="AW111">
            <v>40647</v>
          </cell>
          <cell r="AZ111" t="str">
            <v>3.2011</v>
          </cell>
          <cell r="BA111" t="str">
            <v>4.2011</v>
          </cell>
          <cell r="BB111" t="str">
            <v>5.2011</v>
          </cell>
          <cell r="BC111" t="str">
            <v>2.2011</v>
          </cell>
        </row>
        <row r="112">
          <cell r="AM112" t="str">
            <v/>
          </cell>
          <cell r="AQ112" t="str">
            <v/>
          </cell>
          <cell r="AT112" t="str">
            <v/>
          </cell>
          <cell r="AW112" t="str">
            <v/>
          </cell>
          <cell r="AZ112" t="str">
            <v/>
          </cell>
          <cell r="BA112" t="str">
            <v/>
          </cell>
          <cell r="BB112" t="str">
            <v/>
          </cell>
          <cell r="BC112" t="str">
            <v/>
          </cell>
        </row>
        <row r="113">
          <cell r="AM113">
            <v>6068365.8399999999</v>
          </cell>
          <cell r="AQ113">
            <v>12</v>
          </cell>
          <cell r="AT113" t="str">
            <v>СМР</v>
          </cell>
          <cell r="AW113">
            <v>40442</v>
          </cell>
          <cell r="AZ113" t="str">
            <v>8.2010</v>
          </cell>
          <cell r="BA113" t="str">
            <v>9.2010</v>
          </cell>
          <cell r="BB113" t="str">
            <v/>
          </cell>
          <cell r="BC113" t="str">
            <v>3.2010</v>
          </cell>
        </row>
        <row r="114">
          <cell r="AM114">
            <v>981812.2</v>
          </cell>
          <cell r="AQ114">
            <v>12</v>
          </cell>
          <cell r="AT114" t="str">
            <v>СМР</v>
          </cell>
          <cell r="AW114">
            <v>40442</v>
          </cell>
          <cell r="AZ114" t="str">
            <v>8.2010</v>
          </cell>
          <cell r="BA114" t="str">
            <v>9.2010</v>
          </cell>
          <cell r="BB114" t="str">
            <v/>
          </cell>
          <cell r="BC114" t="str">
            <v>3.2010</v>
          </cell>
        </row>
        <row r="115">
          <cell r="AM115" t="str">
            <v/>
          </cell>
          <cell r="AQ115" t="str">
            <v/>
          </cell>
          <cell r="AT115" t="str">
            <v/>
          </cell>
          <cell r="AW115" t="str">
            <v/>
          </cell>
          <cell r="AZ115" t="str">
            <v/>
          </cell>
          <cell r="BA115" t="str">
            <v/>
          </cell>
          <cell r="BB115" t="str">
            <v/>
          </cell>
          <cell r="BC115" t="str">
            <v/>
          </cell>
        </row>
        <row r="116">
          <cell r="AM116">
            <v>2483555.9700000002</v>
          </cell>
          <cell r="AQ116">
            <v>12</v>
          </cell>
          <cell r="AT116" t="str">
            <v>СМР</v>
          </cell>
          <cell r="AW116">
            <v>40535</v>
          </cell>
          <cell r="AZ116" t="str">
            <v>12.2010</v>
          </cell>
          <cell r="BA116" t="str">
            <v>12.2010</v>
          </cell>
          <cell r="BB116" t="str">
            <v/>
          </cell>
          <cell r="BC116" t="str">
            <v>4.2010</v>
          </cell>
        </row>
        <row r="117">
          <cell r="AM117">
            <v>2678063.21</v>
          </cell>
          <cell r="AQ117">
            <v>12</v>
          </cell>
          <cell r="AT117" t="str">
            <v>СМР</v>
          </cell>
          <cell r="AW117">
            <v>40495</v>
          </cell>
          <cell r="AZ117" t="str">
            <v>10.2010</v>
          </cell>
          <cell r="BA117" t="str">
            <v>11.2010</v>
          </cell>
          <cell r="BB117" t="str">
            <v/>
          </cell>
          <cell r="BC117" t="str">
            <v>4.2010</v>
          </cell>
        </row>
        <row r="118">
          <cell r="AM118" t="str">
            <v/>
          </cell>
          <cell r="AQ118" t="str">
            <v/>
          </cell>
          <cell r="AT118" t="str">
            <v/>
          </cell>
          <cell r="AW118" t="str">
            <v/>
          </cell>
          <cell r="AZ118" t="str">
            <v/>
          </cell>
          <cell r="BA118" t="str">
            <v/>
          </cell>
          <cell r="BB118" t="str">
            <v/>
          </cell>
          <cell r="BC118" t="str">
            <v/>
          </cell>
        </row>
        <row r="119">
          <cell r="AM119" t="str">
            <v/>
          </cell>
          <cell r="AQ119" t="str">
            <v/>
          </cell>
          <cell r="AT119" t="str">
            <v/>
          </cell>
          <cell r="AW119" t="str">
            <v/>
          </cell>
          <cell r="AZ119" t="str">
            <v/>
          </cell>
          <cell r="BA119" t="str">
            <v/>
          </cell>
          <cell r="BB119" t="str">
            <v/>
          </cell>
          <cell r="BC119" t="str">
            <v/>
          </cell>
        </row>
        <row r="120">
          <cell r="AM120">
            <v>2781081.19</v>
          </cell>
          <cell r="AQ120">
            <v>12</v>
          </cell>
          <cell r="AT120" t="str">
            <v>СМР</v>
          </cell>
          <cell r="AW120">
            <v>40709</v>
          </cell>
          <cell r="AZ120" t="str">
            <v>6.2011</v>
          </cell>
          <cell r="BA120" t="str">
            <v>6.2011</v>
          </cell>
          <cell r="BB120" t="str">
            <v>1.1900</v>
          </cell>
          <cell r="BC120" t="str">
            <v>2.2011</v>
          </cell>
        </row>
        <row r="121">
          <cell r="AM121">
            <v>923327.62</v>
          </cell>
          <cell r="AQ121">
            <v>12</v>
          </cell>
          <cell r="AT121" t="str">
            <v>СМР</v>
          </cell>
          <cell r="AW121">
            <v>40709</v>
          </cell>
          <cell r="AZ121" t="str">
            <v>6.2011</v>
          </cell>
          <cell r="BA121" t="str">
            <v>6.2011</v>
          </cell>
          <cell r="BB121" t="str">
            <v>1.1900</v>
          </cell>
          <cell r="BC121" t="str">
            <v>2.2011</v>
          </cell>
        </row>
        <row r="122">
          <cell r="AM122">
            <v>1519337.54</v>
          </cell>
          <cell r="AQ122">
            <v>6</v>
          </cell>
          <cell r="AT122" t="str">
            <v>СМР</v>
          </cell>
          <cell r="AW122">
            <v>40542</v>
          </cell>
          <cell r="AZ122" t="str">
            <v>12.2010</v>
          </cell>
          <cell r="BA122" t="str">
            <v>12.2010</v>
          </cell>
          <cell r="BB122" t="str">
            <v/>
          </cell>
          <cell r="BC122" t="str">
            <v>4.2010</v>
          </cell>
        </row>
        <row r="123">
          <cell r="AM123">
            <v>3117718.27</v>
          </cell>
          <cell r="AQ123">
            <v>12</v>
          </cell>
          <cell r="AT123" t="str">
            <v>СМР</v>
          </cell>
          <cell r="AW123">
            <v>40495</v>
          </cell>
          <cell r="AZ123" t="str">
            <v>10.2010</v>
          </cell>
          <cell r="BA123" t="str">
            <v>11.2010</v>
          </cell>
          <cell r="BB123" t="str">
            <v/>
          </cell>
          <cell r="BC123" t="str">
            <v>4.2010</v>
          </cell>
        </row>
        <row r="124">
          <cell r="AM124" t="str">
            <v/>
          </cell>
          <cell r="AQ124" t="str">
            <v/>
          </cell>
          <cell r="AT124" t="str">
            <v/>
          </cell>
          <cell r="AW124" t="str">
            <v/>
          </cell>
          <cell r="AZ124" t="str">
            <v/>
          </cell>
          <cell r="BA124" t="str">
            <v/>
          </cell>
          <cell r="BB124" t="str">
            <v/>
          </cell>
          <cell r="BC124" t="str">
            <v/>
          </cell>
        </row>
        <row r="125">
          <cell r="AM125" t="str">
            <v/>
          </cell>
          <cell r="AQ125" t="str">
            <v/>
          </cell>
          <cell r="AT125" t="str">
            <v/>
          </cell>
          <cell r="AW125" t="str">
            <v/>
          </cell>
          <cell r="AZ125" t="str">
            <v/>
          </cell>
          <cell r="BA125" t="str">
            <v/>
          </cell>
          <cell r="BB125" t="str">
            <v/>
          </cell>
          <cell r="BC125" t="str">
            <v/>
          </cell>
        </row>
        <row r="126">
          <cell r="AM126">
            <v>40514.019999999997</v>
          </cell>
          <cell r="AQ126">
            <v>6</v>
          </cell>
          <cell r="AT126" t="str">
            <v>СМР</v>
          </cell>
          <cell r="AW126" t="str">
            <v/>
          </cell>
          <cell r="AZ126" t="str">
            <v>6.2011</v>
          </cell>
          <cell r="BA126" t="str">
            <v/>
          </cell>
          <cell r="BB126" t="str">
            <v/>
          </cell>
          <cell r="BC126" t="str">
            <v/>
          </cell>
        </row>
        <row r="127">
          <cell r="AM127">
            <v>392160.4</v>
          </cell>
          <cell r="AQ127">
            <v>12</v>
          </cell>
          <cell r="AT127" t="str">
            <v>СМР</v>
          </cell>
          <cell r="AW127">
            <v>40647</v>
          </cell>
          <cell r="AZ127" t="str">
            <v>3.2011</v>
          </cell>
          <cell r="BA127" t="str">
            <v>4.2011</v>
          </cell>
          <cell r="BB127" t="str">
            <v>5.2011</v>
          </cell>
          <cell r="BC127" t="str">
            <v>2.2011</v>
          </cell>
        </row>
        <row r="128">
          <cell r="AQ128" t="str">
            <v/>
          </cell>
          <cell r="AZ128" t="str">
            <v/>
          </cell>
          <cell r="BA128" t="str">
            <v/>
          </cell>
          <cell r="BB128" t="str">
            <v/>
          </cell>
          <cell r="BC128" t="str">
            <v/>
          </cell>
        </row>
        <row r="129">
          <cell r="AQ129" t="str">
            <v/>
          </cell>
          <cell r="AZ129" t="str">
            <v/>
          </cell>
          <cell r="BA129" t="str">
            <v/>
          </cell>
          <cell r="BB129" t="str">
            <v/>
          </cell>
          <cell r="BC129" t="str">
            <v/>
          </cell>
        </row>
        <row r="130">
          <cell r="AQ130" t="str">
            <v/>
          </cell>
          <cell r="AZ130" t="str">
            <v/>
          </cell>
          <cell r="BA130" t="str">
            <v/>
          </cell>
          <cell r="BB130" t="str">
            <v/>
          </cell>
          <cell r="BC130" t="str">
            <v/>
          </cell>
        </row>
        <row r="131">
          <cell r="AM131" t="str">
            <v/>
          </cell>
          <cell r="AQ131" t="str">
            <v/>
          </cell>
          <cell r="AT131" t="str">
            <v/>
          </cell>
          <cell r="AW131" t="str">
            <v/>
          </cell>
          <cell r="AZ131" t="str">
            <v/>
          </cell>
          <cell r="BA131" t="str">
            <v/>
          </cell>
          <cell r="BB131" t="str">
            <v/>
          </cell>
          <cell r="BC131" t="str">
            <v/>
          </cell>
        </row>
        <row r="132">
          <cell r="AM132" t="str">
            <v/>
          </cell>
          <cell r="AQ132" t="str">
            <v/>
          </cell>
          <cell r="AT132" t="str">
            <v/>
          </cell>
          <cell r="AW132" t="str">
            <v/>
          </cell>
          <cell r="AZ132" t="str">
            <v/>
          </cell>
          <cell r="BA132" t="str">
            <v/>
          </cell>
          <cell r="BB132" t="str">
            <v/>
          </cell>
          <cell r="BC132" t="str">
            <v/>
          </cell>
        </row>
        <row r="133">
          <cell r="AM133" t="str">
            <v/>
          </cell>
          <cell r="AQ133" t="str">
            <v/>
          </cell>
          <cell r="AT133" t="str">
            <v/>
          </cell>
          <cell r="AW133" t="str">
            <v/>
          </cell>
          <cell r="AZ133" t="str">
            <v/>
          </cell>
          <cell r="BA133" t="str">
            <v/>
          </cell>
          <cell r="BB133" t="str">
            <v/>
          </cell>
          <cell r="BC133" t="str">
            <v/>
          </cell>
        </row>
        <row r="134">
          <cell r="AM134">
            <v>487908.75</v>
          </cell>
          <cell r="AQ134">
            <v>2</v>
          </cell>
          <cell r="AT134" t="str">
            <v>СМР</v>
          </cell>
          <cell r="AW134">
            <v>40359</v>
          </cell>
          <cell r="AZ134" t="str">
            <v>6.2010</v>
          </cell>
          <cell r="BA134" t="str">
            <v>6.2010</v>
          </cell>
          <cell r="BB134" t="str">
            <v/>
          </cell>
          <cell r="BC134" t="str">
            <v>2.2010</v>
          </cell>
        </row>
        <row r="135">
          <cell r="AM135">
            <v>111858</v>
          </cell>
          <cell r="AQ135">
            <v>2</v>
          </cell>
          <cell r="AT135" t="str">
            <v>СМР</v>
          </cell>
          <cell r="AW135">
            <v>40681</v>
          </cell>
          <cell r="AZ135" t="str">
            <v>4.2011</v>
          </cell>
          <cell r="BA135" t="str">
            <v>5.2011</v>
          </cell>
          <cell r="BB135" t="str">
            <v>5.2011</v>
          </cell>
          <cell r="BC135" t="str">
            <v>2.2011</v>
          </cell>
        </row>
        <row r="136">
          <cell r="AM136">
            <v>254360.99</v>
          </cell>
          <cell r="AQ136">
            <v>2</v>
          </cell>
          <cell r="AT136" t="str">
            <v>СМР</v>
          </cell>
          <cell r="AW136">
            <v>40681</v>
          </cell>
          <cell r="AZ136" t="str">
            <v>4.2011</v>
          </cell>
          <cell r="BA136" t="str">
            <v>5.2011</v>
          </cell>
          <cell r="BB136" t="str">
            <v>5.2011</v>
          </cell>
          <cell r="BC136" t="str">
            <v>2.2011</v>
          </cell>
        </row>
        <row r="137">
          <cell r="AM137">
            <v>71285.84</v>
          </cell>
          <cell r="AQ137">
            <v>2</v>
          </cell>
          <cell r="AT137" t="str">
            <v>СМР</v>
          </cell>
          <cell r="AW137">
            <v>40681</v>
          </cell>
          <cell r="AZ137" t="str">
            <v>4.2011</v>
          </cell>
          <cell r="BA137" t="str">
            <v>5.2011</v>
          </cell>
          <cell r="BB137" t="str">
            <v>5.2011</v>
          </cell>
          <cell r="BC137" t="str">
            <v>2.2011</v>
          </cell>
        </row>
        <row r="138">
          <cell r="AM138">
            <v>13553.99</v>
          </cell>
          <cell r="AQ138">
            <v>2</v>
          </cell>
          <cell r="AT138" t="str">
            <v>СМР</v>
          </cell>
          <cell r="AW138">
            <v>40681</v>
          </cell>
          <cell r="AZ138" t="str">
            <v>4.2011</v>
          </cell>
          <cell r="BA138" t="str">
            <v>5.2011</v>
          </cell>
          <cell r="BB138" t="str">
            <v>5.2011</v>
          </cell>
          <cell r="BC138" t="str">
            <v>2.2011</v>
          </cell>
        </row>
        <row r="139">
          <cell r="AM139">
            <v>13289.4</v>
          </cell>
          <cell r="AQ139">
            <v>2</v>
          </cell>
          <cell r="AT139" t="str">
            <v>СМР</v>
          </cell>
          <cell r="AW139">
            <v>40681</v>
          </cell>
          <cell r="AZ139" t="str">
            <v>4.2011</v>
          </cell>
          <cell r="BA139" t="str">
            <v>5.2011</v>
          </cell>
          <cell r="BB139" t="str">
            <v>5.2011</v>
          </cell>
          <cell r="BC139" t="str">
            <v>2.2011</v>
          </cell>
        </row>
        <row r="140">
          <cell r="AM140">
            <v>25045.599999999999</v>
          </cell>
          <cell r="AQ140">
            <v>2</v>
          </cell>
          <cell r="AT140" t="str">
            <v>СМР</v>
          </cell>
          <cell r="AW140">
            <v>40681</v>
          </cell>
          <cell r="AZ140" t="str">
            <v>4.2011</v>
          </cell>
          <cell r="BA140" t="str">
            <v>5.2011</v>
          </cell>
          <cell r="BB140" t="str">
            <v>5.2011</v>
          </cell>
          <cell r="BC140" t="str">
            <v>2.2011</v>
          </cell>
        </row>
        <row r="141">
          <cell r="AM141">
            <v>121405.25</v>
          </cell>
          <cell r="AQ141">
            <v>2</v>
          </cell>
          <cell r="AT141" t="str">
            <v>СМР</v>
          </cell>
          <cell r="AW141">
            <v>40681</v>
          </cell>
          <cell r="AZ141" t="str">
            <v>4.2011</v>
          </cell>
          <cell r="BA141" t="str">
            <v>5.2011</v>
          </cell>
          <cell r="BB141" t="str">
            <v>5.2011</v>
          </cell>
          <cell r="BC141" t="str">
            <v>2.2011</v>
          </cell>
        </row>
        <row r="142">
          <cell r="AM142" t="str">
            <v/>
          </cell>
          <cell r="AQ142" t="str">
            <v/>
          </cell>
          <cell r="AT142" t="str">
            <v/>
          </cell>
          <cell r="AW142" t="str">
            <v/>
          </cell>
          <cell r="AZ142" t="str">
            <v/>
          </cell>
          <cell r="BA142" t="str">
            <v/>
          </cell>
          <cell r="BB142" t="str">
            <v/>
          </cell>
          <cell r="BC142" t="str">
            <v/>
          </cell>
        </row>
        <row r="143">
          <cell r="AM143" t="str">
            <v/>
          </cell>
          <cell r="AQ143" t="str">
            <v/>
          </cell>
          <cell r="AT143" t="str">
            <v/>
          </cell>
          <cell r="AW143" t="str">
            <v/>
          </cell>
          <cell r="AZ143" t="str">
            <v/>
          </cell>
          <cell r="BA143" t="str">
            <v/>
          </cell>
          <cell r="BB143" t="str">
            <v/>
          </cell>
          <cell r="BC143" t="str">
            <v/>
          </cell>
        </row>
        <row r="144">
          <cell r="AM144">
            <v>4768680.76</v>
          </cell>
          <cell r="AQ144">
            <v>12</v>
          </cell>
          <cell r="AT144" t="str">
            <v>СМР</v>
          </cell>
          <cell r="AW144">
            <v>40540</v>
          </cell>
          <cell r="AZ144" t="str">
            <v>12.2010</v>
          </cell>
          <cell r="BA144" t="str">
            <v>12.2010</v>
          </cell>
          <cell r="BB144" t="str">
            <v/>
          </cell>
          <cell r="BC144" t="str">
            <v>4.2010</v>
          </cell>
        </row>
        <row r="145">
          <cell r="AM145" t="str">
            <v/>
          </cell>
          <cell r="AQ145" t="str">
            <v/>
          </cell>
          <cell r="AT145" t="str">
            <v/>
          </cell>
          <cell r="AW145" t="str">
            <v/>
          </cell>
          <cell r="AZ145" t="str">
            <v/>
          </cell>
          <cell r="BA145" t="str">
            <v/>
          </cell>
          <cell r="BB145" t="str">
            <v/>
          </cell>
          <cell r="BC145" t="str">
            <v/>
          </cell>
        </row>
        <row r="146">
          <cell r="AM146">
            <v>3009314.07</v>
          </cell>
          <cell r="AQ146">
            <v>12</v>
          </cell>
          <cell r="AT146" t="str">
            <v>СМР</v>
          </cell>
          <cell r="AW146" t="str">
            <v>не принят</v>
          </cell>
          <cell r="AZ146" t="str">
            <v>6.2011</v>
          </cell>
          <cell r="BA146" t="e">
            <v>#VALUE!</v>
          </cell>
          <cell r="BB146" t="str">
            <v/>
          </cell>
          <cell r="BC146" t="e">
            <v>#VALUE!</v>
          </cell>
        </row>
        <row r="147">
          <cell r="AM147">
            <v>3082595.18</v>
          </cell>
          <cell r="AQ147">
            <v>12</v>
          </cell>
          <cell r="AT147" t="str">
            <v>СМР</v>
          </cell>
          <cell r="AW147">
            <v>40540</v>
          </cell>
          <cell r="AZ147" t="str">
            <v>12.2010</v>
          </cell>
          <cell r="BA147" t="str">
            <v>12.2010</v>
          </cell>
          <cell r="BB147" t="str">
            <v/>
          </cell>
          <cell r="BC147" t="str">
            <v>4.2010</v>
          </cell>
        </row>
        <row r="148">
          <cell r="AM148" t="str">
            <v/>
          </cell>
          <cell r="AQ148">
            <v>12</v>
          </cell>
          <cell r="AT148" t="str">
            <v>СМР</v>
          </cell>
          <cell r="AW148" t="str">
            <v/>
          </cell>
          <cell r="AZ148" t="str">
            <v/>
          </cell>
          <cell r="BA148" t="str">
            <v/>
          </cell>
          <cell r="BB148" t="str">
            <v/>
          </cell>
          <cell r="BC148" t="str">
            <v/>
          </cell>
        </row>
        <row r="149">
          <cell r="AM149" t="str">
            <v/>
          </cell>
          <cell r="AQ149" t="str">
            <v/>
          </cell>
          <cell r="AT149" t="str">
            <v/>
          </cell>
          <cell r="AW149" t="str">
            <v/>
          </cell>
          <cell r="AZ149" t="str">
            <v/>
          </cell>
          <cell r="BA149" t="str">
            <v/>
          </cell>
          <cell r="BB149" t="str">
            <v/>
          </cell>
          <cell r="BC149" t="str">
            <v/>
          </cell>
        </row>
        <row r="150">
          <cell r="AM150">
            <v>3244095.22</v>
          </cell>
          <cell r="AQ150">
            <v>12</v>
          </cell>
          <cell r="AT150" t="str">
            <v>СМР</v>
          </cell>
          <cell r="AW150">
            <v>40540</v>
          </cell>
          <cell r="AZ150" t="str">
            <v>12.2010</v>
          </cell>
          <cell r="BA150" t="str">
            <v>12.2010</v>
          </cell>
          <cell r="BB150" t="str">
            <v/>
          </cell>
          <cell r="BC150" t="str">
            <v>4.2010</v>
          </cell>
        </row>
        <row r="151">
          <cell r="AM151">
            <v>4207224.1900000004</v>
          </cell>
          <cell r="AQ151">
            <v>12</v>
          </cell>
          <cell r="AT151" t="str">
            <v>СМР</v>
          </cell>
          <cell r="AW151">
            <v>40540</v>
          </cell>
          <cell r="AZ151" t="str">
            <v>12.2010</v>
          </cell>
          <cell r="BA151" t="str">
            <v>12.2010</v>
          </cell>
          <cell r="BB151" t="str">
            <v/>
          </cell>
          <cell r="BC151" t="str">
            <v>4.2010</v>
          </cell>
        </row>
        <row r="152">
          <cell r="AM152" t="str">
            <v/>
          </cell>
          <cell r="AQ152" t="str">
            <v/>
          </cell>
          <cell r="AT152" t="str">
            <v/>
          </cell>
          <cell r="AW152" t="str">
            <v/>
          </cell>
          <cell r="AZ152" t="str">
            <v/>
          </cell>
          <cell r="BA152" t="str">
            <v/>
          </cell>
          <cell r="BB152" t="str">
            <v/>
          </cell>
          <cell r="BC152" t="str">
            <v/>
          </cell>
        </row>
        <row r="153">
          <cell r="AM153" t="str">
            <v/>
          </cell>
          <cell r="AQ153" t="str">
            <v/>
          </cell>
          <cell r="AT153" t="str">
            <v/>
          </cell>
          <cell r="AW153" t="str">
            <v/>
          </cell>
          <cell r="AZ153" t="str">
            <v/>
          </cell>
          <cell r="BA153" t="str">
            <v/>
          </cell>
          <cell r="BB153" t="str">
            <v/>
          </cell>
          <cell r="BC153" t="str">
            <v/>
          </cell>
        </row>
        <row r="154">
          <cell r="AM154">
            <v>2189485.83</v>
          </cell>
          <cell r="AQ154">
            <v>12</v>
          </cell>
          <cell r="AT154" t="str">
            <v>СМР</v>
          </cell>
          <cell r="AW154">
            <v>40540</v>
          </cell>
          <cell r="AZ154" t="str">
            <v>12.2010</v>
          </cell>
          <cell r="BA154" t="str">
            <v>12.2010</v>
          </cell>
          <cell r="BB154" t="str">
            <v/>
          </cell>
          <cell r="BC154" t="str">
            <v>4.2010</v>
          </cell>
        </row>
        <row r="155">
          <cell r="AM155">
            <v>2339059.23</v>
          </cell>
          <cell r="AQ155">
            <v>12</v>
          </cell>
          <cell r="AT155" t="str">
            <v>СМР</v>
          </cell>
          <cell r="AW155">
            <v>40540</v>
          </cell>
          <cell r="AZ155" t="str">
            <v>12.2010</v>
          </cell>
          <cell r="BA155" t="str">
            <v>12.2010</v>
          </cell>
          <cell r="BB155" t="str">
            <v/>
          </cell>
          <cell r="BC155" t="str">
            <v>4.2010</v>
          </cell>
        </row>
        <row r="156">
          <cell r="AM156" t="str">
            <v/>
          </cell>
          <cell r="AQ156" t="str">
            <v/>
          </cell>
          <cell r="AT156" t="str">
            <v/>
          </cell>
          <cell r="AW156" t="str">
            <v/>
          </cell>
          <cell r="AZ156" t="str">
            <v/>
          </cell>
          <cell r="BA156" t="str">
            <v/>
          </cell>
          <cell r="BB156" t="str">
            <v/>
          </cell>
          <cell r="BC156" t="str">
            <v/>
          </cell>
        </row>
        <row r="157">
          <cell r="AM157" t="str">
            <v/>
          </cell>
          <cell r="AQ157" t="str">
            <v/>
          </cell>
          <cell r="AT157" t="str">
            <v/>
          </cell>
          <cell r="AW157" t="str">
            <v/>
          </cell>
          <cell r="AZ157" t="str">
            <v/>
          </cell>
          <cell r="BA157" t="str">
            <v/>
          </cell>
          <cell r="BB157" t="str">
            <v/>
          </cell>
          <cell r="BC157" t="str">
            <v/>
          </cell>
        </row>
        <row r="158">
          <cell r="AM158" t="str">
            <v/>
          </cell>
          <cell r="AQ158" t="str">
            <v/>
          </cell>
          <cell r="AT158" t="str">
            <v/>
          </cell>
          <cell r="AW158" t="str">
            <v/>
          </cell>
          <cell r="AZ158" t="str">
            <v/>
          </cell>
          <cell r="BA158" t="str">
            <v/>
          </cell>
          <cell r="BB158" t="str">
            <v/>
          </cell>
          <cell r="BC158" t="str">
            <v/>
          </cell>
        </row>
        <row r="159">
          <cell r="AM159">
            <v>2011895.95</v>
          </cell>
          <cell r="AQ159">
            <v>12</v>
          </cell>
          <cell r="AT159" t="str">
            <v>СМР</v>
          </cell>
          <cell r="AW159">
            <v>40540</v>
          </cell>
          <cell r="AZ159" t="str">
            <v>12.2010</v>
          </cell>
          <cell r="BA159" t="str">
            <v>12.2010</v>
          </cell>
          <cell r="BB159" t="str">
            <v/>
          </cell>
          <cell r="BC159" t="str">
            <v>4.2010</v>
          </cell>
        </row>
        <row r="160">
          <cell r="AM160">
            <v>4936134.75</v>
          </cell>
          <cell r="AQ160">
            <v>12</v>
          </cell>
          <cell r="AT160" t="str">
            <v>СМР</v>
          </cell>
          <cell r="AW160">
            <v>40540</v>
          </cell>
          <cell r="AZ160" t="str">
            <v>12.2010</v>
          </cell>
          <cell r="BA160" t="str">
            <v>12.2010</v>
          </cell>
          <cell r="BB160" t="str">
            <v/>
          </cell>
          <cell r="BC160" t="str">
            <v>4.2010</v>
          </cell>
        </row>
        <row r="161">
          <cell r="AM161" t="str">
            <v/>
          </cell>
          <cell r="AQ161" t="str">
            <v/>
          </cell>
          <cell r="AT161" t="str">
            <v/>
          </cell>
          <cell r="AW161" t="str">
            <v/>
          </cell>
          <cell r="AZ161" t="str">
            <v/>
          </cell>
          <cell r="BA161" t="str">
            <v/>
          </cell>
          <cell r="BB161" t="str">
            <v/>
          </cell>
          <cell r="BC161" t="str">
            <v/>
          </cell>
        </row>
        <row r="162">
          <cell r="AM162" t="str">
            <v/>
          </cell>
          <cell r="AQ162" t="str">
            <v/>
          </cell>
          <cell r="AT162" t="str">
            <v/>
          </cell>
          <cell r="AW162" t="str">
            <v/>
          </cell>
          <cell r="AZ162" t="str">
            <v/>
          </cell>
          <cell r="BA162" t="str">
            <v/>
          </cell>
          <cell r="BB162" t="str">
            <v/>
          </cell>
          <cell r="BC162" t="str">
            <v/>
          </cell>
        </row>
        <row r="163">
          <cell r="AM163" t="str">
            <v/>
          </cell>
          <cell r="AQ163" t="str">
            <v/>
          </cell>
          <cell r="AT163" t="str">
            <v/>
          </cell>
          <cell r="AW163" t="str">
            <v/>
          </cell>
          <cell r="AZ163" t="str">
            <v/>
          </cell>
          <cell r="BA163" t="str">
            <v/>
          </cell>
          <cell r="BB163" t="str">
            <v/>
          </cell>
          <cell r="BC163" t="str">
            <v/>
          </cell>
        </row>
        <row r="164">
          <cell r="AM164" t="str">
            <v/>
          </cell>
          <cell r="AQ164" t="str">
            <v/>
          </cell>
          <cell r="AT164" t="str">
            <v/>
          </cell>
          <cell r="AW164" t="str">
            <v/>
          </cell>
          <cell r="AZ164" t="str">
            <v/>
          </cell>
          <cell r="BA164" t="str">
            <v/>
          </cell>
          <cell r="BB164" t="str">
            <v/>
          </cell>
          <cell r="BC164" t="str">
            <v/>
          </cell>
        </row>
        <row r="165">
          <cell r="AM165" t="str">
            <v/>
          </cell>
          <cell r="AQ165" t="str">
            <v/>
          </cell>
          <cell r="AT165" t="str">
            <v/>
          </cell>
          <cell r="AW165" t="str">
            <v/>
          </cell>
          <cell r="AZ165" t="str">
            <v/>
          </cell>
          <cell r="BA165" t="str">
            <v/>
          </cell>
          <cell r="BB165" t="str">
            <v/>
          </cell>
          <cell r="BC165" t="str">
            <v/>
          </cell>
        </row>
        <row r="166">
          <cell r="AM166" t="str">
            <v/>
          </cell>
          <cell r="AQ166" t="str">
            <v/>
          </cell>
          <cell r="AT166" t="str">
            <v/>
          </cell>
          <cell r="AW166" t="str">
            <v/>
          </cell>
          <cell r="AZ166" t="str">
            <v/>
          </cell>
          <cell r="BA166" t="str">
            <v/>
          </cell>
          <cell r="BB166" t="str">
            <v/>
          </cell>
          <cell r="BC166" t="str">
            <v/>
          </cell>
        </row>
        <row r="167">
          <cell r="AM167">
            <v>1984695.22</v>
          </cell>
          <cell r="AQ167">
            <v>12</v>
          </cell>
          <cell r="AT167" t="str">
            <v>СМР</v>
          </cell>
          <cell r="AW167">
            <v>40602</v>
          </cell>
          <cell r="AZ167" t="str">
            <v>2.2011</v>
          </cell>
          <cell r="BA167" t="str">
            <v>2.2011</v>
          </cell>
          <cell r="BB167" t="str">
            <v>2.2011</v>
          </cell>
          <cell r="BC167" t="str">
            <v>1.2011</v>
          </cell>
        </row>
        <row r="168">
          <cell r="AM168">
            <v>2175417.63</v>
          </cell>
          <cell r="AQ168">
            <v>12</v>
          </cell>
          <cell r="AT168" t="str">
            <v>СМР</v>
          </cell>
          <cell r="AW168">
            <v>40681</v>
          </cell>
          <cell r="AZ168" t="str">
            <v>4.2011</v>
          </cell>
          <cell r="BA168" t="str">
            <v>5.2011</v>
          </cell>
          <cell r="BB168" t="str">
            <v>5.2011</v>
          </cell>
          <cell r="BC168" t="str">
            <v>2.2011</v>
          </cell>
        </row>
        <row r="169">
          <cell r="AM169" t="str">
            <v/>
          </cell>
          <cell r="AQ169" t="str">
            <v/>
          </cell>
          <cell r="AT169" t="str">
            <v/>
          </cell>
          <cell r="AW169" t="str">
            <v/>
          </cell>
          <cell r="AZ169" t="str">
            <v/>
          </cell>
          <cell r="BA169" t="str">
            <v/>
          </cell>
          <cell r="BB169" t="str">
            <v/>
          </cell>
          <cell r="BC169" t="str">
            <v/>
          </cell>
        </row>
        <row r="170">
          <cell r="AM170" t="str">
            <v/>
          </cell>
          <cell r="AQ170" t="str">
            <v/>
          </cell>
          <cell r="AT170" t="str">
            <v/>
          </cell>
          <cell r="AW170" t="str">
            <v/>
          </cell>
          <cell r="AZ170" t="str">
            <v/>
          </cell>
          <cell r="BA170" t="str">
            <v/>
          </cell>
          <cell r="BB170" t="str">
            <v/>
          </cell>
          <cell r="BC170" t="str">
            <v/>
          </cell>
        </row>
        <row r="171">
          <cell r="AM171" t="str">
            <v/>
          </cell>
          <cell r="AQ171" t="str">
            <v/>
          </cell>
          <cell r="AT171" t="str">
            <v/>
          </cell>
          <cell r="AW171" t="str">
            <v/>
          </cell>
          <cell r="AZ171" t="str">
            <v/>
          </cell>
          <cell r="BA171" t="str">
            <v/>
          </cell>
          <cell r="BB171" t="str">
            <v/>
          </cell>
          <cell r="BC171" t="str">
            <v/>
          </cell>
        </row>
        <row r="172">
          <cell r="AM172" t="str">
            <v/>
          </cell>
          <cell r="AQ172" t="str">
            <v/>
          </cell>
          <cell r="AT172" t="str">
            <v/>
          </cell>
          <cell r="AW172" t="str">
            <v/>
          </cell>
          <cell r="AZ172" t="str">
            <v/>
          </cell>
          <cell r="BA172" t="str">
            <v/>
          </cell>
          <cell r="BB172" t="str">
            <v/>
          </cell>
          <cell r="BC172" t="str">
            <v/>
          </cell>
        </row>
        <row r="173">
          <cell r="AM173" t="str">
            <v/>
          </cell>
          <cell r="AQ173" t="str">
            <v/>
          </cell>
          <cell r="AT173" t="str">
            <v/>
          </cell>
          <cell r="AW173" t="str">
            <v/>
          </cell>
          <cell r="AZ173" t="str">
            <v/>
          </cell>
          <cell r="BA173" t="str">
            <v/>
          </cell>
          <cell r="BB173" t="str">
            <v/>
          </cell>
          <cell r="BC173" t="str">
            <v/>
          </cell>
        </row>
        <row r="174">
          <cell r="AM174" t="str">
            <v/>
          </cell>
          <cell r="AQ174" t="str">
            <v/>
          </cell>
          <cell r="AT174" t="str">
            <v/>
          </cell>
          <cell r="AW174" t="str">
            <v/>
          </cell>
          <cell r="AZ174" t="str">
            <v/>
          </cell>
          <cell r="BA174" t="str">
            <v/>
          </cell>
          <cell r="BB174" t="str">
            <v/>
          </cell>
          <cell r="BC174" t="str">
            <v/>
          </cell>
        </row>
        <row r="175">
          <cell r="AM175" t="str">
            <v/>
          </cell>
          <cell r="AQ175" t="str">
            <v/>
          </cell>
          <cell r="AT175" t="str">
            <v/>
          </cell>
          <cell r="AW175" t="str">
            <v/>
          </cell>
          <cell r="AZ175" t="str">
            <v/>
          </cell>
          <cell r="BA175" t="str">
            <v/>
          </cell>
          <cell r="BB175" t="str">
            <v/>
          </cell>
          <cell r="BC175" t="str">
            <v/>
          </cell>
        </row>
        <row r="176">
          <cell r="AM176">
            <v>606018.78</v>
          </cell>
          <cell r="AQ176">
            <v>12</v>
          </cell>
          <cell r="AT176" t="str">
            <v>СМР</v>
          </cell>
          <cell r="AW176">
            <v>40602</v>
          </cell>
          <cell r="AZ176" t="str">
            <v>2.2011</v>
          </cell>
          <cell r="BA176" t="str">
            <v>2.2011</v>
          </cell>
          <cell r="BB176" t="str">
            <v>2.2011</v>
          </cell>
          <cell r="BC176" t="str">
            <v>1.2011</v>
          </cell>
        </row>
        <row r="177">
          <cell r="AM177" t="str">
            <v/>
          </cell>
          <cell r="AQ177" t="str">
            <v/>
          </cell>
          <cell r="AT177" t="str">
            <v/>
          </cell>
          <cell r="AW177" t="str">
            <v/>
          </cell>
          <cell r="AZ177" t="str">
            <v/>
          </cell>
          <cell r="BA177" t="str">
            <v/>
          </cell>
          <cell r="BB177" t="str">
            <v/>
          </cell>
          <cell r="BC177" t="str">
            <v/>
          </cell>
        </row>
        <row r="178">
          <cell r="AM178" t="str">
            <v/>
          </cell>
          <cell r="AQ178" t="str">
            <v/>
          </cell>
          <cell r="AT178" t="str">
            <v/>
          </cell>
          <cell r="AW178" t="str">
            <v/>
          </cell>
          <cell r="AZ178" t="str">
            <v/>
          </cell>
          <cell r="BA178" t="str">
            <v/>
          </cell>
          <cell r="BB178" t="str">
            <v/>
          </cell>
          <cell r="BC178" t="str">
            <v/>
          </cell>
        </row>
        <row r="179">
          <cell r="AM179" t="str">
            <v/>
          </cell>
          <cell r="AQ179">
            <v>14</v>
          </cell>
          <cell r="AT179" t="str">
            <v>СМР</v>
          </cell>
          <cell r="AW179" t="str">
            <v/>
          </cell>
          <cell r="AZ179" t="str">
            <v/>
          </cell>
          <cell r="BA179" t="str">
            <v/>
          </cell>
          <cell r="BB179" t="str">
            <v/>
          </cell>
          <cell r="BC179" t="str">
            <v/>
          </cell>
        </row>
        <row r="180">
          <cell r="AM180">
            <v>7691589.9900000002</v>
          </cell>
          <cell r="AQ180">
            <v>14</v>
          </cell>
          <cell r="AT180" t="str">
            <v>СМР</v>
          </cell>
          <cell r="AW180">
            <v>40711</v>
          </cell>
          <cell r="AZ180" t="str">
            <v>6.2011</v>
          </cell>
          <cell r="BA180" t="str">
            <v>6.2011</v>
          </cell>
          <cell r="BB180" t="str">
            <v>1.1900</v>
          </cell>
          <cell r="BC180" t="str">
            <v>2.2011</v>
          </cell>
        </row>
        <row r="181">
          <cell r="AM181" t="str">
            <v/>
          </cell>
          <cell r="AQ181" t="str">
            <v/>
          </cell>
          <cell r="AT181" t="str">
            <v/>
          </cell>
          <cell r="AW181" t="str">
            <v/>
          </cell>
          <cell r="AZ181" t="str">
            <v/>
          </cell>
          <cell r="BA181" t="str">
            <v/>
          </cell>
          <cell r="BB181" t="str">
            <v/>
          </cell>
          <cell r="BC181" t="str">
            <v/>
          </cell>
        </row>
        <row r="182">
          <cell r="AM182" t="str">
            <v/>
          </cell>
          <cell r="AQ182" t="str">
            <v/>
          </cell>
          <cell r="AT182" t="str">
            <v/>
          </cell>
          <cell r="AW182" t="str">
            <v/>
          </cell>
          <cell r="AZ182" t="str">
            <v/>
          </cell>
          <cell r="BA182" t="str">
            <v/>
          </cell>
          <cell r="BB182" t="str">
            <v/>
          </cell>
          <cell r="BC182" t="str">
            <v/>
          </cell>
        </row>
        <row r="183">
          <cell r="AM183" t="str">
            <v/>
          </cell>
          <cell r="AQ183" t="str">
            <v/>
          </cell>
          <cell r="AT183" t="str">
            <v/>
          </cell>
          <cell r="AW183" t="str">
            <v/>
          </cell>
          <cell r="AZ183" t="str">
            <v/>
          </cell>
          <cell r="BA183" t="str">
            <v/>
          </cell>
          <cell r="BB183" t="str">
            <v/>
          </cell>
          <cell r="BC183" t="str">
            <v/>
          </cell>
        </row>
        <row r="184">
          <cell r="AM184">
            <v>207534.63</v>
          </cell>
          <cell r="AQ184">
            <v>2</v>
          </cell>
          <cell r="AT184" t="str">
            <v>СМР</v>
          </cell>
          <cell r="AW184">
            <v>40535</v>
          </cell>
          <cell r="AZ184" t="str">
            <v>12.2010</v>
          </cell>
          <cell r="BA184" t="str">
            <v>12.2010</v>
          </cell>
          <cell r="BB184" t="str">
            <v/>
          </cell>
          <cell r="BC184" t="str">
            <v>4.2010</v>
          </cell>
        </row>
        <row r="185">
          <cell r="AM185">
            <v>46044.89</v>
          </cell>
          <cell r="AQ185">
            <v>2</v>
          </cell>
          <cell r="AT185" t="str">
            <v>СМР</v>
          </cell>
          <cell r="AW185">
            <v>40535</v>
          </cell>
          <cell r="AZ185" t="str">
            <v>12.2010</v>
          </cell>
          <cell r="BA185" t="str">
            <v>12.2010</v>
          </cell>
          <cell r="BB185" t="str">
            <v/>
          </cell>
          <cell r="BC185" t="str">
            <v>4.2010</v>
          </cell>
        </row>
        <row r="186">
          <cell r="AM186">
            <v>1911517.01</v>
          </cell>
          <cell r="AQ186">
            <v>2</v>
          </cell>
          <cell r="AT186" t="str">
            <v>СМР</v>
          </cell>
          <cell r="AW186">
            <v>40535</v>
          </cell>
          <cell r="AZ186" t="str">
            <v>12.2010</v>
          </cell>
          <cell r="BA186" t="str">
            <v>12.2010</v>
          </cell>
          <cell r="BB186" t="str">
            <v/>
          </cell>
          <cell r="BC186" t="str">
            <v>4.2010</v>
          </cell>
        </row>
        <row r="187">
          <cell r="AM187">
            <v>606277.34</v>
          </cell>
          <cell r="AQ187">
            <v>2</v>
          </cell>
          <cell r="AT187" t="str">
            <v>СМР</v>
          </cell>
          <cell r="AW187">
            <v>40542</v>
          </cell>
          <cell r="AZ187" t="str">
            <v>12.2010</v>
          </cell>
          <cell r="BA187" t="str">
            <v>12.2010</v>
          </cell>
          <cell r="BB187" t="str">
            <v/>
          </cell>
          <cell r="BC187" t="str">
            <v>4.2010</v>
          </cell>
        </row>
        <row r="188">
          <cell r="AM188">
            <v>2000767.34</v>
          </cell>
          <cell r="AQ188">
            <v>2</v>
          </cell>
          <cell r="AT188" t="str">
            <v>СМР</v>
          </cell>
          <cell r="AW188">
            <v>40625</v>
          </cell>
          <cell r="AZ188" t="str">
            <v>3.2011</v>
          </cell>
          <cell r="BA188" t="str">
            <v>3.2011</v>
          </cell>
          <cell r="BB188" t="str">
            <v>3.2011</v>
          </cell>
          <cell r="BC188" t="str">
            <v>1.2011</v>
          </cell>
        </row>
        <row r="189">
          <cell r="AM189">
            <v>1180738.23</v>
          </cell>
          <cell r="AQ189">
            <v>2</v>
          </cell>
          <cell r="AT189" t="str">
            <v>СМР</v>
          </cell>
          <cell r="AW189">
            <v>40633</v>
          </cell>
          <cell r="AZ189" t="str">
            <v>3.2011</v>
          </cell>
          <cell r="BA189" t="str">
            <v>3.2011</v>
          </cell>
          <cell r="BB189" t="str">
            <v>4.2011</v>
          </cell>
          <cell r="BC189" t="str">
            <v>1.2011</v>
          </cell>
        </row>
        <row r="190">
          <cell r="AM190">
            <v>85635.67</v>
          </cell>
          <cell r="AQ190">
            <v>2</v>
          </cell>
          <cell r="AT190" t="str">
            <v>СМР</v>
          </cell>
          <cell r="AW190">
            <v>40681</v>
          </cell>
          <cell r="AZ190" t="str">
            <v>4.2011</v>
          </cell>
          <cell r="BA190" t="str">
            <v>5.2011</v>
          </cell>
          <cell r="BB190" t="str">
            <v>5.2011</v>
          </cell>
          <cell r="BC190" t="str">
            <v>2.2011</v>
          </cell>
        </row>
        <row r="191">
          <cell r="AM191" t="str">
            <v/>
          </cell>
          <cell r="AQ191" t="str">
            <v/>
          </cell>
          <cell r="AT191" t="str">
            <v/>
          </cell>
          <cell r="AW191" t="str">
            <v/>
          </cell>
          <cell r="AZ191" t="str">
            <v/>
          </cell>
          <cell r="BA191" t="str">
            <v/>
          </cell>
          <cell r="BB191" t="str">
            <v/>
          </cell>
          <cell r="BC191" t="str">
            <v/>
          </cell>
        </row>
        <row r="192">
          <cell r="AM192">
            <v>1315097.32</v>
          </cell>
          <cell r="AQ192">
            <v>2</v>
          </cell>
          <cell r="AT192" t="str">
            <v>СМР</v>
          </cell>
          <cell r="AW192">
            <v>40542</v>
          </cell>
          <cell r="AZ192" t="str">
            <v>12.2010</v>
          </cell>
          <cell r="BA192" t="str">
            <v>12.2010</v>
          </cell>
          <cell r="BB192" t="str">
            <v/>
          </cell>
          <cell r="BC192" t="str">
            <v>4.2010</v>
          </cell>
        </row>
        <row r="193">
          <cell r="AM193" t="str">
            <v/>
          </cell>
          <cell r="AQ193" t="str">
            <v/>
          </cell>
          <cell r="AT193" t="str">
            <v/>
          </cell>
          <cell r="AW193" t="str">
            <v/>
          </cell>
          <cell r="AZ193" t="str">
            <v/>
          </cell>
          <cell r="BA193" t="str">
            <v/>
          </cell>
          <cell r="BB193" t="str">
            <v/>
          </cell>
          <cell r="BC193" t="str">
            <v/>
          </cell>
        </row>
        <row r="194">
          <cell r="AM194" t="str">
            <v/>
          </cell>
          <cell r="AQ194" t="str">
            <v/>
          </cell>
          <cell r="AT194" t="str">
            <v/>
          </cell>
          <cell r="AW194" t="str">
            <v/>
          </cell>
          <cell r="AZ194" t="str">
            <v/>
          </cell>
          <cell r="BA194" t="str">
            <v/>
          </cell>
          <cell r="BB194" t="str">
            <v/>
          </cell>
          <cell r="BC194" t="str">
            <v/>
          </cell>
        </row>
        <row r="195">
          <cell r="AM195" t="str">
            <v/>
          </cell>
          <cell r="AQ195" t="str">
            <v/>
          </cell>
          <cell r="AT195" t="str">
            <v/>
          </cell>
          <cell r="AW195" t="str">
            <v/>
          </cell>
          <cell r="AZ195" t="str">
            <v/>
          </cell>
          <cell r="BA195" t="str">
            <v/>
          </cell>
          <cell r="BB195" t="str">
            <v/>
          </cell>
          <cell r="BC195" t="str">
            <v/>
          </cell>
        </row>
        <row r="196">
          <cell r="AM196">
            <v>207534.63</v>
          </cell>
          <cell r="AQ196">
            <v>2</v>
          </cell>
          <cell r="AT196" t="str">
            <v>СМР</v>
          </cell>
          <cell r="AW196">
            <v>40535</v>
          </cell>
          <cell r="AZ196" t="str">
            <v>12.2010</v>
          </cell>
          <cell r="BA196" t="str">
            <v>12.2010</v>
          </cell>
          <cell r="BB196" t="str">
            <v/>
          </cell>
          <cell r="BC196" t="str">
            <v>4.2010</v>
          </cell>
        </row>
        <row r="197">
          <cell r="AM197">
            <v>46044.89</v>
          </cell>
          <cell r="AQ197">
            <v>2</v>
          </cell>
          <cell r="AT197" t="str">
            <v>СМР</v>
          </cell>
          <cell r="AW197">
            <v>40535</v>
          </cell>
          <cell r="AZ197" t="str">
            <v>12.2010</v>
          </cell>
          <cell r="BA197" t="str">
            <v>12.2010</v>
          </cell>
          <cell r="BB197" t="str">
            <v/>
          </cell>
          <cell r="BC197" t="str">
            <v>4.2010</v>
          </cell>
        </row>
        <row r="198">
          <cell r="AM198">
            <v>1911517.01</v>
          </cell>
          <cell r="AQ198">
            <v>2</v>
          </cell>
          <cell r="AT198" t="str">
            <v>СМР</v>
          </cell>
          <cell r="AW198">
            <v>40535</v>
          </cell>
          <cell r="AZ198" t="str">
            <v>12.2010</v>
          </cell>
          <cell r="BA198" t="str">
            <v>12.2010</v>
          </cell>
          <cell r="BB198" t="str">
            <v/>
          </cell>
          <cell r="BC198" t="str">
            <v>4.2010</v>
          </cell>
        </row>
        <row r="199">
          <cell r="AM199">
            <v>606277.34</v>
          </cell>
          <cell r="AQ199">
            <v>2</v>
          </cell>
          <cell r="AT199" t="str">
            <v>СМР</v>
          </cell>
          <cell r="AW199">
            <v>40542</v>
          </cell>
          <cell r="AZ199" t="str">
            <v>12.2010</v>
          </cell>
          <cell r="BA199" t="str">
            <v>12.2010</v>
          </cell>
          <cell r="BB199" t="str">
            <v/>
          </cell>
          <cell r="BC199" t="str">
            <v>4.2010</v>
          </cell>
        </row>
        <row r="200">
          <cell r="AM200">
            <v>2000767.34</v>
          </cell>
          <cell r="AQ200">
            <v>2</v>
          </cell>
          <cell r="AT200" t="str">
            <v>СМР</v>
          </cell>
          <cell r="AW200">
            <v>40625</v>
          </cell>
          <cell r="AZ200" t="str">
            <v>3.2011</v>
          </cell>
          <cell r="BA200" t="str">
            <v>3.2011</v>
          </cell>
          <cell r="BB200" t="str">
            <v>3.2011</v>
          </cell>
          <cell r="BC200" t="str">
            <v>1.2011</v>
          </cell>
        </row>
        <row r="201">
          <cell r="AM201" t="str">
            <v/>
          </cell>
          <cell r="AQ201">
            <v>2</v>
          </cell>
          <cell r="AT201" t="str">
            <v/>
          </cell>
          <cell r="AW201" t="str">
            <v/>
          </cell>
          <cell r="AZ201" t="str">
            <v/>
          </cell>
          <cell r="BA201" t="str">
            <v/>
          </cell>
          <cell r="BB201" t="str">
            <v/>
          </cell>
          <cell r="BC201" t="str">
            <v/>
          </cell>
        </row>
        <row r="202">
          <cell r="AM202" t="str">
            <v/>
          </cell>
          <cell r="AQ202" t="str">
            <v/>
          </cell>
          <cell r="AT202" t="str">
            <v/>
          </cell>
          <cell r="AW202" t="str">
            <v/>
          </cell>
          <cell r="AZ202" t="str">
            <v/>
          </cell>
          <cell r="BA202" t="str">
            <v/>
          </cell>
          <cell r="BB202" t="str">
            <v/>
          </cell>
          <cell r="BC202" t="str">
            <v/>
          </cell>
        </row>
        <row r="203">
          <cell r="AM203">
            <v>762995.4</v>
          </cell>
          <cell r="AQ203">
            <v>2</v>
          </cell>
          <cell r="AT203" t="str">
            <v>СМР</v>
          </cell>
          <cell r="AW203">
            <v>40540</v>
          </cell>
          <cell r="AZ203" t="str">
            <v>12.2010</v>
          </cell>
          <cell r="BA203" t="str">
            <v>12.2010</v>
          </cell>
          <cell r="BB203" t="str">
            <v/>
          </cell>
          <cell r="BC203" t="str">
            <v>4.2010</v>
          </cell>
        </row>
        <row r="204">
          <cell r="AM204">
            <v>458199.94</v>
          </cell>
          <cell r="AQ204">
            <v>2</v>
          </cell>
          <cell r="AT204" t="str">
            <v>СМР</v>
          </cell>
          <cell r="AW204">
            <v>40633</v>
          </cell>
          <cell r="AZ204" t="str">
            <v>3.2011</v>
          </cell>
          <cell r="BA204" t="str">
            <v>3.2011</v>
          </cell>
          <cell r="BB204" t="str">
            <v>4.2011</v>
          </cell>
          <cell r="BC204" t="str">
            <v>1.2011</v>
          </cell>
        </row>
        <row r="205">
          <cell r="AM205" t="str">
            <v/>
          </cell>
          <cell r="AQ205" t="str">
            <v/>
          </cell>
          <cell r="AT205" t="str">
            <v/>
          </cell>
          <cell r="AW205" t="str">
            <v/>
          </cell>
          <cell r="AZ205" t="str">
            <v/>
          </cell>
          <cell r="BA205" t="str">
            <v/>
          </cell>
          <cell r="BB205" t="str">
            <v/>
          </cell>
          <cell r="BC205" t="str">
            <v/>
          </cell>
        </row>
        <row r="206">
          <cell r="AM206" t="str">
            <v/>
          </cell>
          <cell r="AQ206" t="str">
            <v/>
          </cell>
          <cell r="AT206" t="str">
            <v/>
          </cell>
          <cell r="AW206" t="str">
            <v/>
          </cell>
          <cell r="AZ206" t="str">
            <v/>
          </cell>
          <cell r="BA206" t="str">
            <v/>
          </cell>
          <cell r="BB206" t="str">
            <v/>
          </cell>
          <cell r="BC206" t="str">
            <v/>
          </cell>
        </row>
        <row r="207">
          <cell r="AM207" t="str">
            <v/>
          </cell>
          <cell r="AQ207" t="str">
            <v/>
          </cell>
          <cell r="AT207" t="str">
            <v/>
          </cell>
          <cell r="AW207" t="str">
            <v/>
          </cell>
          <cell r="AZ207" t="str">
            <v/>
          </cell>
          <cell r="BA207" t="str">
            <v/>
          </cell>
          <cell r="BB207" t="str">
            <v/>
          </cell>
          <cell r="BC207" t="str">
            <v/>
          </cell>
        </row>
        <row r="208">
          <cell r="AM208" t="str">
            <v/>
          </cell>
          <cell r="AQ208" t="str">
            <v/>
          </cell>
          <cell r="AT208" t="str">
            <v/>
          </cell>
          <cell r="AW208" t="str">
            <v/>
          </cell>
          <cell r="AZ208" t="str">
            <v/>
          </cell>
          <cell r="BA208" t="str">
            <v/>
          </cell>
          <cell r="BB208" t="str">
            <v/>
          </cell>
          <cell r="BC208" t="str">
            <v/>
          </cell>
        </row>
        <row r="209">
          <cell r="AM209" t="str">
            <v/>
          </cell>
          <cell r="AQ209" t="str">
            <v/>
          </cell>
          <cell r="AT209" t="str">
            <v/>
          </cell>
          <cell r="AW209" t="str">
            <v/>
          </cell>
          <cell r="AZ209" t="str">
            <v/>
          </cell>
          <cell r="BA209" t="str">
            <v/>
          </cell>
          <cell r="BB209" t="str">
            <v/>
          </cell>
          <cell r="BC209" t="str">
            <v/>
          </cell>
        </row>
        <row r="210">
          <cell r="AM210" t="str">
            <v/>
          </cell>
          <cell r="AQ210" t="str">
            <v/>
          </cell>
          <cell r="AT210" t="str">
            <v/>
          </cell>
          <cell r="AW210" t="str">
            <v/>
          </cell>
          <cell r="AZ210" t="str">
            <v/>
          </cell>
          <cell r="BA210" t="str">
            <v/>
          </cell>
          <cell r="BB210" t="str">
            <v/>
          </cell>
          <cell r="BC210" t="str">
            <v/>
          </cell>
        </row>
        <row r="211">
          <cell r="AM211" t="str">
            <v/>
          </cell>
          <cell r="AQ211" t="str">
            <v/>
          </cell>
          <cell r="AT211" t="str">
            <v/>
          </cell>
          <cell r="AW211" t="str">
            <v/>
          </cell>
          <cell r="AZ211" t="str">
            <v/>
          </cell>
          <cell r="BA211" t="str">
            <v/>
          </cell>
          <cell r="BB211" t="str">
            <v/>
          </cell>
          <cell r="BC211" t="str">
            <v/>
          </cell>
        </row>
        <row r="212">
          <cell r="AM212" t="str">
            <v/>
          </cell>
          <cell r="AQ212" t="str">
            <v/>
          </cell>
          <cell r="AT212" t="str">
            <v/>
          </cell>
          <cell r="AW212" t="str">
            <v/>
          </cell>
          <cell r="AZ212" t="str">
            <v/>
          </cell>
          <cell r="BA212" t="str">
            <v/>
          </cell>
          <cell r="BB212" t="str">
            <v/>
          </cell>
          <cell r="BC212" t="str">
            <v/>
          </cell>
        </row>
        <row r="213">
          <cell r="AM213" t="str">
            <v/>
          </cell>
          <cell r="AQ213" t="str">
            <v/>
          </cell>
          <cell r="AT213" t="str">
            <v/>
          </cell>
          <cell r="AW213" t="str">
            <v/>
          </cell>
          <cell r="AZ213" t="str">
            <v/>
          </cell>
          <cell r="BA213" t="str">
            <v/>
          </cell>
          <cell r="BB213" t="str">
            <v/>
          </cell>
          <cell r="BC213" t="str">
            <v/>
          </cell>
        </row>
        <row r="214">
          <cell r="AM214" t="str">
            <v/>
          </cell>
          <cell r="AQ214" t="str">
            <v/>
          </cell>
          <cell r="AT214" t="str">
            <v/>
          </cell>
          <cell r="AW214" t="str">
            <v/>
          </cell>
          <cell r="AZ214" t="str">
            <v/>
          </cell>
          <cell r="BA214" t="str">
            <v/>
          </cell>
          <cell r="BB214" t="str">
            <v/>
          </cell>
          <cell r="BC214" t="str">
            <v/>
          </cell>
        </row>
        <row r="215">
          <cell r="AM215" t="str">
            <v/>
          </cell>
          <cell r="AQ215">
            <v>6</v>
          </cell>
          <cell r="AT215" t="str">
            <v/>
          </cell>
          <cell r="AW215" t="str">
            <v/>
          </cell>
          <cell r="AZ215" t="str">
            <v/>
          </cell>
          <cell r="BA215" t="str">
            <v/>
          </cell>
          <cell r="BB215" t="str">
            <v/>
          </cell>
          <cell r="BC215" t="str">
            <v/>
          </cell>
        </row>
        <row r="216">
          <cell r="AM216" t="str">
            <v/>
          </cell>
          <cell r="AQ216">
            <v>6</v>
          </cell>
          <cell r="AT216" t="str">
            <v/>
          </cell>
          <cell r="AW216" t="str">
            <v/>
          </cell>
          <cell r="AZ216" t="str">
            <v/>
          </cell>
          <cell r="BA216" t="str">
            <v/>
          </cell>
          <cell r="BB216" t="str">
            <v/>
          </cell>
          <cell r="BC216" t="str">
            <v/>
          </cell>
        </row>
        <row r="217">
          <cell r="AM217" t="str">
            <v/>
          </cell>
          <cell r="AQ217">
            <v>6</v>
          </cell>
          <cell r="AT217" t="str">
            <v/>
          </cell>
          <cell r="AW217" t="str">
            <v/>
          </cell>
          <cell r="AZ217" t="str">
            <v/>
          </cell>
          <cell r="BA217" t="str">
            <v/>
          </cell>
          <cell r="BB217" t="str">
            <v/>
          </cell>
          <cell r="BC217" t="str">
            <v/>
          </cell>
        </row>
        <row r="218">
          <cell r="AM218" t="str">
            <v/>
          </cell>
          <cell r="AQ218" t="str">
            <v/>
          </cell>
          <cell r="AT218" t="str">
            <v/>
          </cell>
          <cell r="AW218" t="str">
            <v/>
          </cell>
          <cell r="AZ218" t="str">
            <v/>
          </cell>
          <cell r="BA218" t="str">
            <v/>
          </cell>
          <cell r="BB218" t="str">
            <v/>
          </cell>
          <cell r="BC218" t="str">
            <v/>
          </cell>
        </row>
        <row r="219">
          <cell r="AM219">
            <v>5904147.7999999998</v>
          </cell>
          <cell r="AQ219">
            <v>13</v>
          </cell>
          <cell r="AT219" t="str">
            <v>СМР</v>
          </cell>
          <cell r="AW219">
            <v>40681</v>
          </cell>
          <cell r="AZ219" t="str">
            <v>4.2011</v>
          </cell>
          <cell r="BA219" t="str">
            <v>5.2011</v>
          </cell>
          <cell r="BB219" t="str">
            <v>5.2011</v>
          </cell>
          <cell r="BC219" t="str">
            <v>2.2011</v>
          </cell>
        </row>
        <row r="220">
          <cell r="AM220">
            <v>1782477.16</v>
          </cell>
          <cell r="AQ220">
            <v>13</v>
          </cell>
          <cell r="AT220" t="str">
            <v>СМР</v>
          </cell>
          <cell r="AW220">
            <v>40681</v>
          </cell>
          <cell r="AZ220" t="str">
            <v>4.2011</v>
          </cell>
          <cell r="BA220" t="str">
            <v>5.2011</v>
          </cell>
          <cell r="BB220" t="str">
            <v>5.2011</v>
          </cell>
          <cell r="BC220" t="str">
            <v>2.2011</v>
          </cell>
        </row>
        <row r="221">
          <cell r="AM221">
            <v>2716739.37</v>
          </cell>
          <cell r="AQ221">
            <v>13</v>
          </cell>
          <cell r="AT221" t="str">
            <v>СМР</v>
          </cell>
          <cell r="AW221">
            <v>40681</v>
          </cell>
          <cell r="AZ221" t="str">
            <v>4.2011</v>
          </cell>
          <cell r="BA221" t="str">
            <v>5.2011</v>
          </cell>
          <cell r="BB221" t="str">
            <v>5.2011</v>
          </cell>
          <cell r="BC221" t="str">
            <v>2.2011</v>
          </cell>
        </row>
        <row r="222">
          <cell r="AM222">
            <v>2966668.88</v>
          </cell>
          <cell r="AQ222">
            <v>13</v>
          </cell>
          <cell r="AT222" t="str">
            <v>СМР</v>
          </cell>
          <cell r="AW222">
            <v>40686</v>
          </cell>
          <cell r="AZ222" t="str">
            <v>5.2011</v>
          </cell>
          <cell r="BA222" t="str">
            <v>5.2011</v>
          </cell>
          <cell r="BB222" t="str">
            <v>6.2011</v>
          </cell>
          <cell r="BC222" t="str">
            <v>2.2011</v>
          </cell>
        </row>
        <row r="223">
          <cell r="AM223">
            <v>2897300.19</v>
          </cell>
          <cell r="AQ223">
            <v>13</v>
          </cell>
          <cell r="AT223" t="str">
            <v>СМР</v>
          </cell>
          <cell r="AW223">
            <v>40686</v>
          </cell>
          <cell r="AZ223" t="str">
            <v>5.2011</v>
          </cell>
          <cell r="BA223" t="str">
            <v>5.2011</v>
          </cell>
          <cell r="BB223" t="str">
            <v>6.2011</v>
          </cell>
          <cell r="BC223" t="str">
            <v>2.2011</v>
          </cell>
        </row>
        <row r="224">
          <cell r="AM224">
            <v>1381098.64</v>
          </cell>
          <cell r="AQ224">
            <v>13</v>
          </cell>
          <cell r="AT224" t="str">
            <v>СМР</v>
          </cell>
          <cell r="AW224">
            <v>40681</v>
          </cell>
          <cell r="AZ224" t="str">
            <v>4.2011</v>
          </cell>
          <cell r="BA224" t="str">
            <v>5.2011</v>
          </cell>
          <cell r="BB224" t="str">
            <v>5.2011</v>
          </cell>
          <cell r="BC224" t="str">
            <v>2.2011</v>
          </cell>
        </row>
        <row r="225">
          <cell r="AM225">
            <v>1213885.05</v>
          </cell>
          <cell r="AQ225">
            <v>13</v>
          </cell>
          <cell r="AT225" t="str">
            <v>СМР</v>
          </cell>
          <cell r="AW225">
            <v>40681</v>
          </cell>
          <cell r="AZ225" t="str">
            <v>4.2011</v>
          </cell>
          <cell r="BA225" t="str">
            <v>5.2011</v>
          </cell>
          <cell r="BB225" t="str">
            <v>5.2011</v>
          </cell>
          <cell r="BC225" t="str">
            <v>2.2011</v>
          </cell>
        </row>
        <row r="226">
          <cell r="AM226">
            <v>3304978.12</v>
          </cell>
          <cell r="AQ226">
            <v>13</v>
          </cell>
          <cell r="AT226" t="str">
            <v>СМР</v>
          </cell>
          <cell r="AW226">
            <v>40711</v>
          </cell>
          <cell r="AZ226" t="str">
            <v>6.2011</v>
          </cell>
          <cell r="BA226" t="str">
            <v>6.2011</v>
          </cell>
          <cell r="BB226" t="str">
            <v>1.1900</v>
          </cell>
          <cell r="BC226" t="str">
            <v>2.2011</v>
          </cell>
        </row>
        <row r="227">
          <cell r="AM227">
            <v>1490680.56</v>
          </cell>
          <cell r="AQ227">
            <v>13</v>
          </cell>
          <cell r="AT227" t="str">
            <v>СМР</v>
          </cell>
          <cell r="AW227">
            <v>40681</v>
          </cell>
          <cell r="AZ227" t="str">
            <v>4.2011</v>
          </cell>
          <cell r="BA227" t="str">
            <v>5.2011</v>
          </cell>
          <cell r="BB227" t="str">
            <v>5.2011</v>
          </cell>
          <cell r="BC227" t="str">
            <v>2.2011</v>
          </cell>
        </row>
        <row r="228">
          <cell r="AM228">
            <v>1397400.61</v>
          </cell>
          <cell r="AQ228">
            <v>13</v>
          </cell>
          <cell r="AT228" t="str">
            <v>СМР</v>
          </cell>
          <cell r="AW228">
            <v>40681</v>
          </cell>
          <cell r="AZ228" t="str">
            <v>4.2011</v>
          </cell>
          <cell r="BA228" t="str">
            <v>5.2011</v>
          </cell>
          <cell r="BB228" t="str">
            <v>5.2011</v>
          </cell>
          <cell r="BC228" t="str">
            <v>2.2011</v>
          </cell>
        </row>
        <row r="229">
          <cell r="AM229">
            <v>3098038.02</v>
          </cell>
          <cell r="AQ229">
            <v>13</v>
          </cell>
          <cell r="AT229" t="str">
            <v>СМР</v>
          </cell>
          <cell r="AW229">
            <v>40711</v>
          </cell>
          <cell r="AZ229" t="str">
            <v>6.2011</v>
          </cell>
          <cell r="BA229" t="str">
            <v>6.2011</v>
          </cell>
          <cell r="BB229" t="str">
            <v>1.1900</v>
          </cell>
          <cell r="BC229" t="str">
            <v>2.2011</v>
          </cell>
        </row>
        <row r="230">
          <cell r="AM230" t="str">
            <v/>
          </cell>
          <cell r="AQ230" t="str">
            <v/>
          </cell>
          <cell r="AT230" t="str">
            <v/>
          </cell>
          <cell r="AW230" t="str">
            <v/>
          </cell>
          <cell r="AZ230" t="str">
            <v/>
          </cell>
          <cell r="BA230" t="str">
            <v/>
          </cell>
          <cell r="BB230" t="str">
            <v/>
          </cell>
          <cell r="BC230" t="str">
            <v/>
          </cell>
        </row>
        <row r="231">
          <cell r="AM231">
            <v>1915389.42</v>
          </cell>
          <cell r="AQ231">
            <v>13</v>
          </cell>
          <cell r="AT231" t="str">
            <v>СМР</v>
          </cell>
          <cell r="AW231">
            <v>40711</v>
          </cell>
          <cell r="AZ231" t="str">
            <v>6.2011</v>
          </cell>
          <cell r="BA231" t="str">
            <v>6.2011</v>
          </cell>
          <cell r="BB231" t="str">
            <v>1.1900</v>
          </cell>
          <cell r="BC231" t="str">
            <v>2.2011</v>
          </cell>
        </row>
        <row r="232">
          <cell r="AM232">
            <v>3458260.04</v>
          </cell>
          <cell r="AQ232">
            <v>13</v>
          </cell>
          <cell r="AT232" t="str">
            <v>СМР</v>
          </cell>
          <cell r="AW232">
            <v>40681</v>
          </cell>
          <cell r="AZ232" t="str">
            <v>4.2011</v>
          </cell>
          <cell r="BA232" t="str">
            <v>5.2011</v>
          </cell>
          <cell r="BB232" t="str">
            <v>5.2011</v>
          </cell>
          <cell r="BC232" t="str">
            <v>2.2011</v>
          </cell>
        </row>
        <row r="233">
          <cell r="AM233">
            <v>3458260.04</v>
          </cell>
          <cell r="AQ233">
            <v>13</v>
          </cell>
          <cell r="AT233" t="str">
            <v>СМР</v>
          </cell>
          <cell r="AW233">
            <v>40681</v>
          </cell>
          <cell r="AZ233" t="str">
            <v>4.2011</v>
          </cell>
          <cell r="BA233" t="str">
            <v>5.2011</v>
          </cell>
          <cell r="BB233" t="str">
            <v>5.2011</v>
          </cell>
          <cell r="BC233" t="str">
            <v>2.2011</v>
          </cell>
        </row>
        <row r="234">
          <cell r="AM234">
            <v>1239848.3</v>
          </cell>
          <cell r="AQ234">
            <v>13</v>
          </cell>
          <cell r="AT234" t="str">
            <v>СМР</v>
          </cell>
          <cell r="AW234" t="str">
            <v/>
          </cell>
          <cell r="AZ234" t="str">
            <v>6.2011</v>
          </cell>
          <cell r="BA234" t="str">
            <v/>
          </cell>
          <cell r="BB234" t="str">
            <v/>
          </cell>
          <cell r="BC234" t="str">
            <v/>
          </cell>
        </row>
        <row r="235">
          <cell r="AM235">
            <v>1312241.06</v>
          </cell>
          <cell r="AQ235">
            <v>13</v>
          </cell>
          <cell r="AT235" t="str">
            <v>СМР</v>
          </cell>
          <cell r="AW235" t="str">
            <v/>
          </cell>
          <cell r="AZ235" t="str">
            <v>6.2011</v>
          </cell>
          <cell r="BA235" t="str">
            <v/>
          </cell>
          <cell r="BB235" t="str">
            <v/>
          </cell>
          <cell r="BC235" t="str">
            <v/>
          </cell>
        </row>
        <row r="236">
          <cell r="AM236">
            <v>1314453.3</v>
          </cell>
          <cell r="AQ236">
            <v>13</v>
          </cell>
          <cell r="AT236" t="str">
            <v>СМР</v>
          </cell>
          <cell r="AW236" t="str">
            <v/>
          </cell>
          <cell r="AZ236" t="str">
            <v>6.2011</v>
          </cell>
          <cell r="BA236" t="str">
            <v/>
          </cell>
          <cell r="BB236" t="str">
            <v/>
          </cell>
          <cell r="BC236" t="str">
            <v/>
          </cell>
        </row>
        <row r="237">
          <cell r="AM237">
            <v>2008431.12</v>
          </cell>
          <cell r="AQ237">
            <v>13</v>
          </cell>
          <cell r="AT237" t="str">
            <v>СМР</v>
          </cell>
          <cell r="AW237" t="str">
            <v/>
          </cell>
          <cell r="AZ237" t="str">
            <v>6.2011</v>
          </cell>
          <cell r="BA237" t="str">
            <v/>
          </cell>
          <cell r="BB237" t="str">
            <v/>
          </cell>
          <cell r="BC237" t="str">
            <v/>
          </cell>
        </row>
        <row r="238">
          <cell r="AM238">
            <v>2035327.88</v>
          </cell>
          <cell r="AQ238">
            <v>13</v>
          </cell>
          <cell r="AT238" t="str">
            <v>СМР</v>
          </cell>
          <cell r="AW238" t="str">
            <v/>
          </cell>
          <cell r="AZ238" t="str">
            <v>6.2011</v>
          </cell>
          <cell r="BA238" t="str">
            <v/>
          </cell>
          <cell r="BB238" t="str">
            <v/>
          </cell>
          <cell r="BC238" t="str">
            <v/>
          </cell>
        </row>
        <row r="239">
          <cell r="AM239">
            <v>3657163.7</v>
          </cell>
          <cell r="AQ239">
            <v>13</v>
          </cell>
          <cell r="AT239" t="str">
            <v>СМР</v>
          </cell>
          <cell r="AW239" t="str">
            <v/>
          </cell>
          <cell r="AZ239" t="str">
            <v>6.2011</v>
          </cell>
          <cell r="BA239" t="str">
            <v/>
          </cell>
          <cell r="BB239" t="str">
            <v/>
          </cell>
          <cell r="BC239" t="str">
            <v/>
          </cell>
        </row>
        <row r="240">
          <cell r="AM240" t="str">
            <v/>
          </cell>
          <cell r="AQ240" t="str">
            <v/>
          </cell>
          <cell r="AT240" t="str">
            <v/>
          </cell>
          <cell r="AW240" t="str">
            <v/>
          </cell>
          <cell r="AZ240" t="str">
            <v/>
          </cell>
          <cell r="BA240" t="str">
            <v/>
          </cell>
          <cell r="BB240" t="str">
            <v/>
          </cell>
          <cell r="BC240" t="str">
            <v/>
          </cell>
        </row>
        <row r="241">
          <cell r="AM241" t="str">
            <v/>
          </cell>
          <cell r="AQ241" t="str">
            <v/>
          </cell>
          <cell r="AT241" t="str">
            <v/>
          </cell>
          <cell r="AW241" t="str">
            <v/>
          </cell>
          <cell r="AZ241" t="str">
            <v/>
          </cell>
          <cell r="BA241" t="str">
            <v/>
          </cell>
          <cell r="BB241" t="str">
            <v/>
          </cell>
          <cell r="BC241" t="str">
            <v/>
          </cell>
        </row>
        <row r="242">
          <cell r="AM242" t="str">
            <v/>
          </cell>
          <cell r="AQ242" t="str">
            <v/>
          </cell>
          <cell r="AT242" t="str">
            <v/>
          </cell>
          <cell r="AW242" t="str">
            <v/>
          </cell>
          <cell r="AZ242" t="str">
            <v/>
          </cell>
          <cell r="BA242" t="str">
            <v/>
          </cell>
          <cell r="BB242" t="str">
            <v/>
          </cell>
          <cell r="BC242" t="str">
            <v/>
          </cell>
        </row>
        <row r="243">
          <cell r="AM243" t="str">
            <v/>
          </cell>
          <cell r="AQ243" t="str">
            <v/>
          </cell>
          <cell r="AT243" t="str">
            <v/>
          </cell>
          <cell r="AW243" t="str">
            <v/>
          </cell>
          <cell r="AZ243" t="str">
            <v/>
          </cell>
          <cell r="BA243" t="str">
            <v/>
          </cell>
          <cell r="BB243" t="str">
            <v/>
          </cell>
          <cell r="BC243" t="str">
            <v/>
          </cell>
        </row>
        <row r="244">
          <cell r="AM244">
            <v>800877.7</v>
          </cell>
          <cell r="AQ244">
            <v>13</v>
          </cell>
          <cell r="AT244" t="str">
            <v>СМР</v>
          </cell>
          <cell r="AW244" t="str">
            <v/>
          </cell>
          <cell r="AZ244" t="str">
            <v>6.2011</v>
          </cell>
          <cell r="BA244" t="str">
            <v/>
          </cell>
          <cell r="BB244" t="str">
            <v/>
          </cell>
          <cell r="BC244" t="str">
            <v/>
          </cell>
        </row>
        <row r="245">
          <cell r="AM245" t="str">
            <v/>
          </cell>
          <cell r="AQ245" t="str">
            <v/>
          </cell>
          <cell r="AT245" t="str">
            <v/>
          </cell>
          <cell r="AW245" t="str">
            <v/>
          </cell>
          <cell r="AZ245" t="str">
            <v/>
          </cell>
          <cell r="BA245" t="str">
            <v/>
          </cell>
          <cell r="BB245" t="str">
            <v/>
          </cell>
          <cell r="BC245" t="str">
            <v/>
          </cell>
        </row>
        <row r="246">
          <cell r="AM246" t="str">
            <v/>
          </cell>
          <cell r="AQ246" t="str">
            <v/>
          </cell>
          <cell r="AT246" t="str">
            <v/>
          </cell>
          <cell r="AW246" t="str">
            <v/>
          </cell>
          <cell r="AZ246" t="str">
            <v/>
          </cell>
          <cell r="BA246" t="str">
            <v/>
          </cell>
          <cell r="BB246" t="str">
            <v/>
          </cell>
          <cell r="BC246" t="str">
            <v/>
          </cell>
        </row>
        <row r="247">
          <cell r="AM247" t="str">
            <v/>
          </cell>
          <cell r="AQ247" t="str">
            <v/>
          </cell>
          <cell r="AT247" t="str">
            <v/>
          </cell>
          <cell r="AW247" t="str">
            <v/>
          </cell>
          <cell r="AZ247" t="str">
            <v/>
          </cell>
          <cell r="BA247" t="str">
            <v/>
          </cell>
          <cell r="BB247" t="str">
            <v/>
          </cell>
          <cell r="BC247" t="str">
            <v/>
          </cell>
        </row>
        <row r="248">
          <cell r="AM248" t="str">
            <v/>
          </cell>
          <cell r="AQ248" t="str">
            <v/>
          </cell>
          <cell r="AT248" t="str">
            <v/>
          </cell>
          <cell r="AW248" t="str">
            <v/>
          </cell>
          <cell r="AZ248" t="str">
            <v/>
          </cell>
          <cell r="BA248" t="str">
            <v/>
          </cell>
          <cell r="BB248" t="str">
            <v/>
          </cell>
          <cell r="BC248" t="str">
            <v/>
          </cell>
        </row>
        <row r="249">
          <cell r="AM249" t="str">
            <v/>
          </cell>
          <cell r="AQ249" t="str">
            <v/>
          </cell>
          <cell r="AT249" t="str">
            <v/>
          </cell>
          <cell r="AW249" t="str">
            <v/>
          </cell>
          <cell r="AZ249" t="str">
            <v/>
          </cell>
          <cell r="BA249" t="str">
            <v/>
          </cell>
          <cell r="BB249" t="str">
            <v/>
          </cell>
          <cell r="BC249" t="str">
            <v/>
          </cell>
        </row>
        <row r="250">
          <cell r="AM250" t="str">
            <v/>
          </cell>
          <cell r="AQ250" t="str">
            <v/>
          </cell>
          <cell r="AT250" t="str">
            <v/>
          </cell>
          <cell r="AW250" t="str">
            <v/>
          </cell>
          <cell r="AZ250" t="str">
            <v/>
          </cell>
          <cell r="BA250" t="str">
            <v/>
          </cell>
          <cell r="BB250" t="str">
            <v/>
          </cell>
          <cell r="BC250" t="str">
            <v/>
          </cell>
        </row>
        <row r="251">
          <cell r="AM251" t="str">
            <v/>
          </cell>
          <cell r="AQ251" t="str">
            <v/>
          </cell>
          <cell r="AT251" t="str">
            <v/>
          </cell>
          <cell r="AW251" t="str">
            <v/>
          </cell>
          <cell r="AZ251" t="str">
            <v/>
          </cell>
          <cell r="BA251" t="str">
            <v/>
          </cell>
          <cell r="BB251" t="str">
            <v/>
          </cell>
          <cell r="BC251" t="str">
            <v/>
          </cell>
        </row>
        <row r="252">
          <cell r="AM252" t="str">
            <v/>
          </cell>
          <cell r="AQ252" t="str">
            <v/>
          </cell>
          <cell r="AT252" t="str">
            <v/>
          </cell>
          <cell r="AW252" t="str">
            <v/>
          </cell>
          <cell r="AZ252" t="str">
            <v/>
          </cell>
          <cell r="BA252" t="str">
            <v/>
          </cell>
          <cell r="BB252" t="str">
            <v/>
          </cell>
          <cell r="BC252" t="str">
            <v/>
          </cell>
        </row>
        <row r="253">
          <cell r="AM253" t="str">
            <v/>
          </cell>
          <cell r="AQ253" t="str">
            <v/>
          </cell>
          <cell r="AT253" t="str">
            <v/>
          </cell>
          <cell r="AW253" t="str">
            <v/>
          </cell>
          <cell r="AZ253" t="str">
            <v/>
          </cell>
          <cell r="BA253" t="str">
            <v/>
          </cell>
          <cell r="BB253" t="str">
            <v/>
          </cell>
          <cell r="BC253" t="str">
            <v/>
          </cell>
        </row>
        <row r="254">
          <cell r="AM254" t="str">
            <v/>
          </cell>
          <cell r="AQ254" t="str">
            <v/>
          </cell>
          <cell r="AT254" t="str">
            <v/>
          </cell>
          <cell r="AW254" t="str">
            <v/>
          </cell>
          <cell r="AZ254" t="str">
            <v/>
          </cell>
          <cell r="BA254" t="str">
            <v/>
          </cell>
          <cell r="BB254" t="str">
            <v/>
          </cell>
          <cell r="BC254" t="str">
            <v/>
          </cell>
        </row>
        <row r="255">
          <cell r="AM255" t="str">
            <v/>
          </cell>
          <cell r="AQ255" t="str">
            <v/>
          </cell>
          <cell r="AT255" t="str">
            <v/>
          </cell>
          <cell r="AW255" t="str">
            <v/>
          </cell>
          <cell r="AZ255" t="str">
            <v/>
          </cell>
          <cell r="BA255" t="str">
            <v/>
          </cell>
          <cell r="BB255" t="str">
            <v/>
          </cell>
          <cell r="BC255" t="str">
            <v/>
          </cell>
        </row>
        <row r="256">
          <cell r="AM256" t="str">
            <v/>
          </cell>
          <cell r="AQ256" t="str">
            <v/>
          </cell>
          <cell r="AT256" t="str">
            <v/>
          </cell>
          <cell r="AW256" t="str">
            <v/>
          </cell>
          <cell r="AZ256" t="str">
            <v/>
          </cell>
          <cell r="BA256" t="str">
            <v/>
          </cell>
          <cell r="BB256" t="str">
            <v/>
          </cell>
          <cell r="BC256" t="str">
            <v/>
          </cell>
        </row>
        <row r="257">
          <cell r="AM257" t="str">
            <v/>
          </cell>
          <cell r="AQ257" t="str">
            <v/>
          </cell>
          <cell r="AT257" t="str">
            <v/>
          </cell>
          <cell r="AW257" t="str">
            <v/>
          </cell>
          <cell r="AZ257" t="str">
            <v/>
          </cell>
          <cell r="BA257" t="str">
            <v/>
          </cell>
          <cell r="BB257" t="str">
            <v/>
          </cell>
          <cell r="BC257" t="str">
            <v/>
          </cell>
        </row>
        <row r="258">
          <cell r="AM258" t="str">
            <v/>
          </cell>
          <cell r="AQ258" t="str">
            <v/>
          </cell>
          <cell r="AT258" t="str">
            <v/>
          </cell>
          <cell r="AW258" t="str">
            <v/>
          </cell>
          <cell r="AZ258" t="str">
            <v/>
          </cell>
          <cell r="BA258" t="str">
            <v/>
          </cell>
          <cell r="BB258" t="str">
            <v/>
          </cell>
          <cell r="BC258" t="str">
            <v/>
          </cell>
        </row>
        <row r="259">
          <cell r="AM259" t="str">
            <v/>
          </cell>
          <cell r="AQ259" t="str">
            <v/>
          </cell>
          <cell r="AT259" t="str">
            <v/>
          </cell>
          <cell r="AW259" t="str">
            <v/>
          </cell>
          <cell r="AZ259" t="str">
            <v/>
          </cell>
          <cell r="BA259" t="str">
            <v/>
          </cell>
          <cell r="BB259" t="str">
            <v/>
          </cell>
          <cell r="BC259" t="str">
            <v/>
          </cell>
        </row>
        <row r="260">
          <cell r="AM260" t="str">
            <v/>
          </cell>
          <cell r="AQ260" t="str">
            <v/>
          </cell>
          <cell r="AT260" t="str">
            <v/>
          </cell>
          <cell r="AW260" t="str">
            <v/>
          </cell>
          <cell r="AZ260" t="str">
            <v/>
          </cell>
          <cell r="BA260" t="str">
            <v/>
          </cell>
          <cell r="BB260" t="str">
            <v/>
          </cell>
          <cell r="BC260" t="str">
            <v/>
          </cell>
        </row>
        <row r="261">
          <cell r="AM261" t="str">
            <v/>
          </cell>
          <cell r="AQ261" t="str">
            <v/>
          </cell>
          <cell r="AT261" t="str">
            <v/>
          </cell>
          <cell r="AW261" t="str">
            <v/>
          </cell>
          <cell r="AZ261" t="str">
            <v/>
          </cell>
          <cell r="BA261" t="str">
            <v/>
          </cell>
          <cell r="BB261" t="str">
            <v/>
          </cell>
          <cell r="BC261" t="str">
            <v/>
          </cell>
        </row>
        <row r="262">
          <cell r="AM262" t="str">
            <v/>
          </cell>
          <cell r="AQ262" t="str">
            <v/>
          </cell>
          <cell r="AT262" t="str">
            <v/>
          </cell>
          <cell r="AW262" t="str">
            <v/>
          </cell>
          <cell r="AZ262" t="str">
            <v/>
          </cell>
          <cell r="BA262" t="str">
            <v/>
          </cell>
          <cell r="BB262" t="str">
            <v/>
          </cell>
          <cell r="BC262" t="str">
            <v/>
          </cell>
        </row>
        <row r="263">
          <cell r="AM263" t="str">
            <v/>
          </cell>
          <cell r="AQ263" t="str">
            <v/>
          </cell>
          <cell r="AT263" t="str">
            <v/>
          </cell>
          <cell r="AW263" t="str">
            <v/>
          </cell>
          <cell r="AZ263" t="str">
            <v/>
          </cell>
          <cell r="BA263" t="str">
            <v/>
          </cell>
          <cell r="BB263" t="str">
            <v/>
          </cell>
          <cell r="BC263" t="str">
            <v/>
          </cell>
        </row>
        <row r="264">
          <cell r="AM264" t="str">
            <v/>
          </cell>
          <cell r="AQ264" t="str">
            <v/>
          </cell>
          <cell r="AT264" t="str">
            <v/>
          </cell>
          <cell r="AW264" t="str">
            <v/>
          </cell>
          <cell r="AZ264" t="str">
            <v/>
          </cell>
          <cell r="BA264" t="str">
            <v/>
          </cell>
          <cell r="BB264" t="str">
            <v/>
          </cell>
          <cell r="BC264" t="str">
            <v/>
          </cell>
        </row>
        <row r="265">
          <cell r="AM265" t="str">
            <v/>
          </cell>
          <cell r="AQ265" t="str">
            <v/>
          </cell>
          <cell r="AT265" t="str">
            <v/>
          </cell>
          <cell r="AW265" t="str">
            <v/>
          </cell>
          <cell r="AZ265" t="str">
            <v/>
          </cell>
          <cell r="BA265" t="str">
            <v/>
          </cell>
          <cell r="BB265" t="str">
            <v/>
          </cell>
          <cell r="BC265" t="str">
            <v/>
          </cell>
        </row>
        <row r="266">
          <cell r="AM266" t="str">
            <v/>
          </cell>
          <cell r="AQ266" t="str">
            <v/>
          </cell>
          <cell r="AT266" t="str">
            <v/>
          </cell>
          <cell r="AW266" t="str">
            <v/>
          </cell>
          <cell r="AZ266" t="str">
            <v/>
          </cell>
          <cell r="BA266" t="str">
            <v/>
          </cell>
          <cell r="BB266" t="str">
            <v/>
          </cell>
          <cell r="BC266" t="str">
            <v/>
          </cell>
        </row>
        <row r="267">
          <cell r="AM267" t="str">
            <v/>
          </cell>
          <cell r="AQ267" t="str">
            <v/>
          </cell>
          <cell r="AT267" t="str">
            <v/>
          </cell>
          <cell r="AW267" t="str">
            <v/>
          </cell>
          <cell r="AZ267" t="str">
            <v/>
          </cell>
          <cell r="BA267" t="str">
            <v/>
          </cell>
          <cell r="BB267" t="str">
            <v/>
          </cell>
          <cell r="BC267" t="str">
            <v/>
          </cell>
        </row>
        <row r="268">
          <cell r="AM268" t="str">
            <v/>
          </cell>
          <cell r="AQ268" t="str">
            <v/>
          </cell>
          <cell r="AT268" t="str">
            <v/>
          </cell>
          <cell r="AW268" t="str">
            <v/>
          </cell>
          <cell r="AZ268" t="str">
            <v/>
          </cell>
          <cell r="BA268" t="str">
            <v/>
          </cell>
          <cell r="BB268" t="str">
            <v/>
          </cell>
          <cell r="BC268" t="str">
            <v/>
          </cell>
        </row>
        <row r="269">
          <cell r="AM269" t="str">
            <v/>
          </cell>
          <cell r="AQ269" t="str">
            <v/>
          </cell>
          <cell r="AT269" t="str">
            <v/>
          </cell>
          <cell r="AW269" t="str">
            <v/>
          </cell>
          <cell r="AZ269" t="str">
            <v/>
          </cell>
          <cell r="BA269" t="str">
            <v/>
          </cell>
          <cell r="BB269" t="str">
            <v/>
          </cell>
          <cell r="BC269" t="str">
            <v/>
          </cell>
        </row>
        <row r="270">
          <cell r="AM270" t="str">
            <v/>
          </cell>
          <cell r="AQ270" t="str">
            <v/>
          </cell>
          <cell r="AT270" t="str">
            <v/>
          </cell>
          <cell r="AW270" t="str">
            <v/>
          </cell>
          <cell r="AZ270" t="str">
            <v/>
          </cell>
          <cell r="BA270" t="str">
            <v/>
          </cell>
          <cell r="BB270" t="str">
            <v/>
          </cell>
          <cell r="BC270" t="str">
            <v/>
          </cell>
        </row>
        <row r="271">
          <cell r="AM271" t="str">
            <v/>
          </cell>
          <cell r="AQ271" t="str">
            <v/>
          </cell>
          <cell r="AT271" t="str">
            <v/>
          </cell>
          <cell r="AW271" t="str">
            <v/>
          </cell>
          <cell r="AZ271" t="str">
            <v/>
          </cell>
          <cell r="BA271" t="str">
            <v/>
          </cell>
          <cell r="BB271" t="str">
            <v/>
          </cell>
          <cell r="BC271" t="str">
            <v/>
          </cell>
        </row>
        <row r="272">
          <cell r="AM272" t="str">
            <v/>
          </cell>
          <cell r="AQ272" t="str">
            <v/>
          </cell>
          <cell r="AT272" t="str">
            <v/>
          </cell>
          <cell r="AW272" t="str">
            <v/>
          </cell>
          <cell r="AZ272" t="str">
            <v/>
          </cell>
          <cell r="BA272" t="str">
            <v/>
          </cell>
          <cell r="BB272" t="str">
            <v/>
          </cell>
          <cell r="BC272" t="str">
            <v/>
          </cell>
        </row>
        <row r="273">
          <cell r="AM273" t="str">
            <v/>
          </cell>
          <cell r="AQ273" t="str">
            <v/>
          </cell>
          <cell r="AT273" t="str">
            <v/>
          </cell>
          <cell r="AW273" t="str">
            <v/>
          </cell>
          <cell r="AZ273" t="str">
            <v/>
          </cell>
          <cell r="BA273" t="str">
            <v/>
          </cell>
          <cell r="BB273" t="str">
            <v/>
          </cell>
          <cell r="BC273" t="str">
            <v/>
          </cell>
        </row>
        <row r="274">
          <cell r="AM274" t="str">
            <v/>
          </cell>
          <cell r="AQ274" t="str">
            <v/>
          </cell>
          <cell r="AT274" t="str">
            <v/>
          </cell>
          <cell r="AW274" t="str">
            <v/>
          </cell>
          <cell r="AZ274" t="str">
            <v/>
          </cell>
          <cell r="BA274" t="str">
            <v/>
          </cell>
          <cell r="BB274" t="str">
            <v/>
          </cell>
          <cell r="BC274" t="str">
            <v/>
          </cell>
        </row>
        <row r="275">
          <cell r="AM275" t="str">
            <v/>
          </cell>
          <cell r="AQ275">
            <v>5</v>
          </cell>
          <cell r="AT275" t="str">
            <v/>
          </cell>
          <cell r="AW275" t="str">
            <v/>
          </cell>
          <cell r="AZ275" t="str">
            <v/>
          </cell>
          <cell r="BA275" t="str">
            <v/>
          </cell>
          <cell r="BB275" t="str">
            <v/>
          </cell>
          <cell r="BC275" t="str">
            <v/>
          </cell>
        </row>
        <row r="276">
          <cell r="AM276" t="str">
            <v/>
          </cell>
          <cell r="AQ276" t="str">
            <v/>
          </cell>
          <cell r="AT276" t="str">
            <v/>
          </cell>
          <cell r="AW276" t="str">
            <v/>
          </cell>
          <cell r="AZ276" t="str">
            <v/>
          </cell>
          <cell r="BA276" t="str">
            <v/>
          </cell>
          <cell r="BB276" t="str">
            <v/>
          </cell>
          <cell r="BC276" t="str">
            <v/>
          </cell>
        </row>
        <row r="277">
          <cell r="AM277">
            <v>4379972.66</v>
          </cell>
          <cell r="AQ277">
            <v>5</v>
          </cell>
          <cell r="AT277" t="str">
            <v>СМР</v>
          </cell>
          <cell r="AW277">
            <v>40540</v>
          </cell>
          <cell r="AZ277" t="str">
            <v>12.2010</v>
          </cell>
          <cell r="BA277" t="str">
            <v>12.2010</v>
          </cell>
          <cell r="BB277" t="str">
            <v/>
          </cell>
          <cell r="BC277" t="str">
            <v>4.2010</v>
          </cell>
        </row>
        <row r="278">
          <cell r="AM278" t="str">
            <v/>
          </cell>
          <cell r="AQ278" t="str">
            <v/>
          </cell>
          <cell r="AT278" t="str">
            <v/>
          </cell>
          <cell r="AW278" t="str">
            <v/>
          </cell>
          <cell r="AZ278" t="str">
            <v/>
          </cell>
          <cell r="BA278" t="str">
            <v/>
          </cell>
          <cell r="BB278" t="str">
            <v/>
          </cell>
          <cell r="BC278" t="str">
            <v/>
          </cell>
        </row>
        <row r="279">
          <cell r="AM279" t="str">
            <v/>
          </cell>
          <cell r="AQ279" t="str">
            <v/>
          </cell>
          <cell r="AT279" t="str">
            <v/>
          </cell>
          <cell r="AW279" t="str">
            <v/>
          </cell>
          <cell r="AZ279" t="str">
            <v/>
          </cell>
          <cell r="BA279" t="str">
            <v/>
          </cell>
          <cell r="BB279" t="str">
            <v/>
          </cell>
          <cell r="BC279" t="str">
            <v/>
          </cell>
        </row>
        <row r="280">
          <cell r="AM280">
            <v>979841.03</v>
          </cell>
          <cell r="AQ280">
            <v>6</v>
          </cell>
          <cell r="AT280" t="str">
            <v>СМР</v>
          </cell>
          <cell r="AW280">
            <v>40540</v>
          </cell>
          <cell r="AZ280" t="str">
            <v>12.2010</v>
          </cell>
          <cell r="BA280" t="str">
            <v>12.2010</v>
          </cell>
          <cell r="BB280" t="str">
            <v/>
          </cell>
          <cell r="BC280" t="str">
            <v>4.2010</v>
          </cell>
        </row>
        <row r="281">
          <cell r="AM281">
            <v>1627841.1</v>
          </cell>
          <cell r="AQ281">
            <v>5</v>
          </cell>
          <cell r="AT281" t="str">
            <v>СМР</v>
          </cell>
          <cell r="AW281">
            <v>40542</v>
          </cell>
          <cell r="AZ281" t="str">
            <v>12.2010</v>
          </cell>
          <cell r="BA281" t="str">
            <v>12.2010</v>
          </cell>
          <cell r="BB281" t="str">
            <v/>
          </cell>
          <cell r="BC281" t="str">
            <v>4.2010</v>
          </cell>
        </row>
        <row r="282">
          <cell r="AM282">
            <v>191753.46</v>
          </cell>
          <cell r="AQ282">
            <v>5</v>
          </cell>
          <cell r="AT282" t="str">
            <v>СМР</v>
          </cell>
          <cell r="AW282">
            <v>40681</v>
          </cell>
          <cell r="AZ282" t="str">
            <v>4.2011</v>
          </cell>
          <cell r="BA282" t="str">
            <v>5.2011</v>
          </cell>
          <cell r="BB282" t="str">
            <v>5.2011</v>
          </cell>
          <cell r="BC282" t="str">
            <v>2.2011</v>
          </cell>
        </row>
        <row r="283">
          <cell r="AM283" t="str">
            <v/>
          </cell>
          <cell r="AQ283" t="str">
            <v/>
          </cell>
          <cell r="AT283" t="str">
            <v/>
          </cell>
          <cell r="AW283" t="str">
            <v/>
          </cell>
          <cell r="AZ283" t="str">
            <v/>
          </cell>
          <cell r="BA283" t="str">
            <v/>
          </cell>
          <cell r="BB283" t="str">
            <v/>
          </cell>
          <cell r="BC283" t="str">
            <v/>
          </cell>
        </row>
        <row r="284">
          <cell r="AM284">
            <v>1028344.84</v>
          </cell>
          <cell r="AQ284">
            <v>6</v>
          </cell>
          <cell r="AT284" t="str">
            <v>СМР</v>
          </cell>
          <cell r="AW284">
            <v>40540</v>
          </cell>
          <cell r="AZ284" t="str">
            <v>12.2010</v>
          </cell>
          <cell r="BA284" t="str">
            <v>12.2010</v>
          </cell>
          <cell r="BB284" t="str">
            <v/>
          </cell>
          <cell r="BC284" t="str">
            <v>4.2010</v>
          </cell>
        </row>
        <row r="285">
          <cell r="AM285">
            <v>1731130.65</v>
          </cell>
          <cell r="AQ285">
            <v>5</v>
          </cell>
          <cell r="AT285" t="str">
            <v>СМР</v>
          </cell>
          <cell r="AW285">
            <v>40540</v>
          </cell>
          <cell r="AZ285" t="str">
            <v>12.2010</v>
          </cell>
          <cell r="BA285" t="str">
            <v>12.2010</v>
          </cell>
          <cell r="BB285" t="str">
            <v/>
          </cell>
          <cell r="BC285" t="str">
            <v>4.2010</v>
          </cell>
        </row>
        <row r="286">
          <cell r="AM286" t="str">
            <v/>
          </cell>
          <cell r="AQ286" t="str">
            <v/>
          </cell>
          <cell r="AT286" t="str">
            <v/>
          </cell>
          <cell r="AW286" t="str">
            <v/>
          </cell>
          <cell r="AZ286" t="str">
            <v/>
          </cell>
          <cell r="BA286" t="str">
            <v/>
          </cell>
          <cell r="BB286" t="str">
            <v/>
          </cell>
          <cell r="BC286" t="str">
            <v/>
          </cell>
        </row>
        <row r="287">
          <cell r="AM287">
            <v>1038756.31</v>
          </cell>
          <cell r="AQ287">
            <v>6</v>
          </cell>
          <cell r="AT287" t="str">
            <v>СМР</v>
          </cell>
          <cell r="AW287">
            <v>40540</v>
          </cell>
          <cell r="AZ287" t="str">
            <v>12.2010</v>
          </cell>
          <cell r="BA287" t="str">
            <v>12.2010</v>
          </cell>
          <cell r="BB287" t="str">
            <v/>
          </cell>
          <cell r="BC287" t="str">
            <v>4.2010</v>
          </cell>
        </row>
        <row r="288">
          <cell r="AM288">
            <v>1799702.92</v>
          </cell>
          <cell r="AQ288">
            <v>5</v>
          </cell>
          <cell r="AT288" t="str">
            <v>СМР</v>
          </cell>
          <cell r="AW288">
            <v>40540</v>
          </cell>
          <cell r="AZ288" t="str">
            <v>12.2010</v>
          </cell>
          <cell r="BA288" t="str">
            <v>12.2010</v>
          </cell>
          <cell r="BB288" t="str">
            <v/>
          </cell>
          <cell r="BC288" t="str">
            <v>4.2010</v>
          </cell>
        </row>
        <row r="289">
          <cell r="AM289" t="str">
            <v/>
          </cell>
          <cell r="AQ289" t="str">
            <v/>
          </cell>
          <cell r="AT289" t="str">
            <v/>
          </cell>
          <cell r="AW289" t="str">
            <v/>
          </cell>
          <cell r="AZ289" t="str">
            <v/>
          </cell>
          <cell r="BA289" t="str">
            <v/>
          </cell>
          <cell r="BB289" t="str">
            <v/>
          </cell>
          <cell r="BC289" t="str">
            <v/>
          </cell>
        </row>
        <row r="290">
          <cell r="AM290">
            <v>1046551.99</v>
          </cell>
          <cell r="AQ290">
            <v>6</v>
          </cell>
          <cell r="AT290" t="str">
            <v>СМР</v>
          </cell>
          <cell r="AW290">
            <v>40540</v>
          </cell>
          <cell r="AZ290" t="str">
            <v>12.2010</v>
          </cell>
          <cell r="BA290" t="str">
            <v>12.2010</v>
          </cell>
          <cell r="BB290" t="str">
            <v/>
          </cell>
          <cell r="BC290" t="str">
            <v>4.2010</v>
          </cell>
        </row>
        <row r="291">
          <cell r="AM291">
            <v>1747573.76</v>
          </cell>
          <cell r="AQ291">
            <v>5</v>
          </cell>
          <cell r="AT291" t="str">
            <v>СМР</v>
          </cell>
          <cell r="AW291">
            <v>40542</v>
          </cell>
          <cell r="AZ291" t="str">
            <v>12.2010</v>
          </cell>
          <cell r="BA291" t="str">
            <v>12.2010</v>
          </cell>
          <cell r="BB291" t="str">
            <v/>
          </cell>
          <cell r="BC291" t="str">
            <v>4.2010</v>
          </cell>
        </row>
        <row r="292">
          <cell r="AM292">
            <v>582051.54</v>
          </cell>
          <cell r="AQ292">
            <v>5</v>
          </cell>
          <cell r="AT292" t="str">
            <v>СМР</v>
          </cell>
          <cell r="AW292">
            <v>40633</v>
          </cell>
          <cell r="AZ292" t="str">
            <v>3.2011</v>
          </cell>
          <cell r="BA292" t="str">
            <v>3.2011</v>
          </cell>
          <cell r="BB292" t="str">
            <v>4.2011</v>
          </cell>
          <cell r="BC292" t="str">
            <v>1.2011</v>
          </cell>
        </row>
        <row r="293">
          <cell r="AM293">
            <v>760886.54</v>
          </cell>
          <cell r="AQ293">
            <v>5</v>
          </cell>
          <cell r="AT293" t="str">
            <v>СМР</v>
          </cell>
          <cell r="AW293">
            <v>40633</v>
          </cell>
          <cell r="AZ293" t="str">
            <v>3.2011</v>
          </cell>
          <cell r="BA293" t="str">
            <v>3.2011</v>
          </cell>
          <cell r="BB293" t="str">
            <v>4.2011</v>
          </cell>
          <cell r="BC293" t="str">
            <v>1.2011</v>
          </cell>
        </row>
        <row r="294">
          <cell r="AM294" t="str">
            <v/>
          </cell>
          <cell r="AQ294" t="str">
            <v/>
          </cell>
          <cell r="AT294" t="str">
            <v/>
          </cell>
          <cell r="AW294" t="str">
            <v/>
          </cell>
          <cell r="AZ294" t="str">
            <v/>
          </cell>
          <cell r="BA294" t="str">
            <v/>
          </cell>
          <cell r="BB294" t="str">
            <v/>
          </cell>
          <cell r="BC294" t="str">
            <v/>
          </cell>
        </row>
        <row r="295">
          <cell r="AM295" t="str">
            <v/>
          </cell>
          <cell r="AQ295" t="str">
            <v/>
          </cell>
          <cell r="AT295" t="str">
            <v/>
          </cell>
          <cell r="AW295" t="str">
            <v/>
          </cell>
          <cell r="AZ295" t="str">
            <v/>
          </cell>
          <cell r="BA295" t="str">
            <v/>
          </cell>
          <cell r="BB295" t="str">
            <v/>
          </cell>
          <cell r="BC295" t="str">
            <v/>
          </cell>
        </row>
        <row r="296">
          <cell r="AM296" t="str">
            <v/>
          </cell>
          <cell r="AQ296" t="str">
            <v/>
          </cell>
          <cell r="AT296" t="str">
            <v/>
          </cell>
          <cell r="AW296" t="str">
            <v/>
          </cell>
          <cell r="AZ296" t="str">
            <v/>
          </cell>
          <cell r="BA296" t="str">
            <v/>
          </cell>
          <cell r="BB296" t="str">
            <v/>
          </cell>
          <cell r="BC296" t="str">
            <v/>
          </cell>
        </row>
        <row r="297">
          <cell r="AM297">
            <v>433604.33</v>
          </cell>
          <cell r="AQ297">
            <v>5</v>
          </cell>
          <cell r="AT297" t="str">
            <v>СМР</v>
          </cell>
          <cell r="AW297">
            <v>40540</v>
          </cell>
          <cell r="AZ297" t="str">
            <v>12.2010</v>
          </cell>
          <cell r="BA297" t="str">
            <v>12.2010</v>
          </cell>
          <cell r="BB297" t="str">
            <v/>
          </cell>
          <cell r="BC297" t="str">
            <v>4.2010</v>
          </cell>
        </row>
        <row r="298">
          <cell r="AM298">
            <v>76089.77</v>
          </cell>
          <cell r="AQ298">
            <v>5</v>
          </cell>
          <cell r="AT298" t="str">
            <v>СМР</v>
          </cell>
          <cell r="AW298">
            <v>40542</v>
          </cell>
          <cell r="AZ298" t="str">
            <v>12.2010</v>
          </cell>
          <cell r="BA298" t="str">
            <v>12.2010</v>
          </cell>
          <cell r="BB298" t="str">
            <v/>
          </cell>
          <cell r="BC298" t="str">
            <v>4.2010</v>
          </cell>
        </row>
        <row r="299">
          <cell r="AM299" t="str">
            <v/>
          </cell>
          <cell r="AQ299">
            <v>5</v>
          </cell>
          <cell r="AT299" t="str">
            <v/>
          </cell>
          <cell r="AW299" t="str">
            <v/>
          </cell>
          <cell r="AZ299" t="str">
            <v/>
          </cell>
          <cell r="BA299" t="str">
            <v/>
          </cell>
          <cell r="BB299" t="str">
            <v/>
          </cell>
          <cell r="BC299" t="str">
            <v/>
          </cell>
        </row>
        <row r="300">
          <cell r="AM300" t="str">
            <v/>
          </cell>
          <cell r="AQ300">
            <v>6</v>
          </cell>
          <cell r="AT300" t="str">
            <v>СМР</v>
          </cell>
          <cell r="AW300" t="str">
            <v/>
          </cell>
          <cell r="AZ300" t="str">
            <v/>
          </cell>
          <cell r="BA300" t="str">
            <v/>
          </cell>
          <cell r="BB300" t="str">
            <v/>
          </cell>
          <cell r="BC300" t="str">
            <v/>
          </cell>
        </row>
        <row r="301">
          <cell r="AM301" t="str">
            <v/>
          </cell>
          <cell r="AQ301" t="str">
            <v/>
          </cell>
          <cell r="AT301" t="str">
            <v/>
          </cell>
          <cell r="AW301" t="str">
            <v/>
          </cell>
          <cell r="AZ301" t="str">
            <v/>
          </cell>
          <cell r="BA301" t="str">
            <v/>
          </cell>
          <cell r="BB301" t="str">
            <v/>
          </cell>
          <cell r="BC301" t="str">
            <v/>
          </cell>
        </row>
        <row r="302">
          <cell r="AM302" t="str">
            <v/>
          </cell>
          <cell r="AQ302" t="str">
            <v/>
          </cell>
          <cell r="AT302" t="str">
            <v/>
          </cell>
          <cell r="AW302" t="str">
            <v/>
          </cell>
          <cell r="AZ302" t="str">
            <v/>
          </cell>
          <cell r="BA302" t="str">
            <v/>
          </cell>
          <cell r="BB302" t="str">
            <v/>
          </cell>
          <cell r="BC302" t="str">
            <v/>
          </cell>
        </row>
        <row r="303">
          <cell r="AM303" t="str">
            <v/>
          </cell>
          <cell r="AQ303" t="str">
            <v/>
          </cell>
          <cell r="AT303" t="str">
            <v/>
          </cell>
          <cell r="AW303" t="str">
            <v/>
          </cell>
          <cell r="AZ303" t="str">
            <v/>
          </cell>
          <cell r="BA303" t="str">
            <v/>
          </cell>
          <cell r="BB303" t="str">
            <v/>
          </cell>
          <cell r="BC303" t="str">
            <v/>
          </cell>
        </row>
        <row r="304">
          <cell r="AM304" t="str">
            <v/>
          </cell>
          <cell r="AQ304" t="str">
            <v/>
          </cell>
          <cell r="AT304" t="str">
            <v/>
          </cell>
          <cell r="AW304" t="str">
            <v/>
          </cell>
          <cell r="AZ304" t="str">
            <v/>
          </cell>
          <cell r="BA304" t="str">
            <v/>
          </cell>
          <cell r="BB304" t="str">
            <v/>
          </cell>
          <cell r="BC304" t="str">
            <v/>
          </cell>
        </row>
        <row r="305">
          <cell r="AM305" t="str">
            <v/>
          </cell>
          <cell r="AQ305" t="str">
            <v/>
          </cell>
          <cell r="AT305" t="str">
            <v/>
          </cell>
          <cell r="AW305" t="str">
            <v/>
          </cell>
          <cell r="AZ305" t="str">
            <v/>
          </cell>
          <cell r="BA305" t="str">
            <v/>
          </cell>
          <cell r="BB305" t="str">
            <v/>
          </cell>
          <cell r="BC305" t="str">
            <v/>
          </cell>
        </row>
        <row r="306">
          <cell r="AM306" t="str">
            <v/>
          </cell>
          <cell r="AQ306" t="str">
            <v/>
          </cell>
          <cell r="AT306" t="str">
            <v/>
          </cell>
          <cell r="AW306" t="str">
            <v/>
          </cell>
          <cell r="AZ306" t="str">
            <v/>
          </cell>
          <cell r="BA306" t="str">
            <v/>
          </cell>
          <cell r="BB306" t="str">
            <v/>
          </cell>
          <cell r="BC306" t="str">
            <v/>
          </cell>
        </row>
        <row r="307">
          <cell r="AM307" t="str">
            <v/>
          </cell>
          <cell r="AQ307" t="str">
            <v/>
          </cell>
          <cell r="AT307" t="str">
            <v/>
          </cell>
          <cell r="AW307" t="str">
            <v/>
          </cell>
          <cell r="AZ307" t="str">
            <v/>
          </cell>
          <cell r="BA307" t="str">
            <v/>
          </cell>
          <cell r="BB307" t="str">
            <v/>
          </cell>
          <cell r="BC307" t="str">
            <v/>
          </cell>
        </row>
        <row r="308">
          <cell r="AM308" t="str">
            <v/>
          </cell>
          <cell r="AQ308" t="str">
            <v/>
          </cell>
          <cell r="AT308" t="str">
            <v/>
          </cell>
          <cell r="AW308" t="str">
            <v/>
          </cell>
          <cell r="AZ308" t="str">
            <v/>
          </cell>
          <cell r="BA308" t="str">
            <v/>
          </cell>
          <cell r="BB308" t="str">
            <v/>
          </cell>
          <cell r="BC308" t="str">
            <v/>
          </cell>
        </row>
        <row r="309">
          <cell r="AM309" t="str">
            <v/>
          </cell>
          <cell r="AQ309">
            <v>2</v>
          </cell>
          <cell r="AT309" t="str">
            <v/>
          </cell>
          <cell r="AW309" t="str">
            <v/>
          </cell>
          <cell r="AZ309" t="str">
            <v/>
          </cell>
          <cell r="BA309" t="str">
            <v/>
          </cell>
          <cell r="BB309" t="str">
            <v/>
          </cell>
          <cell r="BC309" t="str">
            <v/>
          </cell>
        </row>
        <row r="310">
          <cell r="AM310" t="str">
            <v/>
          </cell>
          <cell r="AQ310" t="str">
            <v/>
          </cell>
          <cell r="AT310" t="str">
            <v/>
          </cell>
          <cell r="AW310" t="str">
            <v/>
          </cell>
          <cell r="AZ310" t="str">
            <v/>
          </cell>
          <cell r="BA310" t="str">
            <v/>
          </cell>
          <cell r="BB310" t="str">
            <v/>
          </cell>
          <cell r="BC310" t="str">
            <v/>
          </cell>
        </row>
        <row r="311">
          <cell r="AM311" t="str">
            <v/>
          </cell>
          <cell r="AQ311" t="str">
            <v/>
          </cell>
          <cell r="AT311" t="str">
            <v/>
          </cell>
          <cell r="AW311" t="str">
            <v/>
          </cell>
          <cell r="AZ311" t="str">
            <v/>
          </cell>
          <cell r="BA311" t="str">
            <v/>
          </cell>
          <cell r="BB311" t="str">
            <v/>
          </cell>
          <cell r="BC311" t="str">
            <v/>
          </cell>
        </row>
        <row r="312">
          <cell r="AM312">
            <v>2353566.27</v>
          </cell>
          <cell r="AQ312">
            <v>2</v>
          </cell>
          <cell r="AT312" t="str">
            <v>СМР</v>
          </cell>
          <cell r="AW312">
            <v>40540</v>
          </cell>
          <cell r="AZ312" t="str">
            <v>12.2010</v>
          </cell>
          <cell r="BA312" t="str">
            <v>12.2010</v>
          </cell>
          <cell r="BB312" t="str">
            <v/>
          </cell>
          <cell r="BC312" t="str">
            <v>4.2010</v>
          </cell>
        </row>
        <row r="313">
          <cell r="AM313" t="str">
            <v/>
          </cell>
          <cell r="AQ313" t="str">
            <v/>
          </cell>
          <cell r="AT313" t="str">
            <v/>
          </cell>
          <cell r="AW313" t="str">
            <v/>
          </cell>
          <cell r="AZ313" t="str">
            <v/>
          </cell>
          <cell r="BA313" t="str">
            <v/>
          </cell>
          <cell r="BB313" t="str">
            <v/>
          </cell>
          <cell r="BC313" t="str">
            <v/>
          </cell>
        </row>
        <row r="314">
          <cell r="AM314" t="str">
            <v/>
          </cell>
          <cell r="AQ314" t="str">
            <v/>
          </cell>
          <cell r="AT314" t="str">
            <v/>
          </cell>
          <cell r="AW314" t="str">
            <v/>
          </cell>
          <cell r="AZ314" t="str">
            <v/>
          </cell>
          <cell r="BA314" t="str">
            <v/>
          </cell>
          <cell r="BB314" t="str">
            <v/>
          </cell>
          <cell r="BC314" t="str">
            <v/>
          </cell>
        </row>
        <row r="315">
          <cell r="AM315" t="str">
            <v/>
          </cell>
          <cell r="AQ315" t="str">
            <v/>
          </cell>
          <cell r="AT315" t="str">
            <v/>
          </cell>
          <cell r="AW315" t="str">
            <v/>
          </cell>
          <cell r="AZ315" t="str">
            <v/>
          </cell>
          <cell r="BA315" t="str">
            <v/>
          </cell>
          <cell r="BB315" t="str">
            <v/>
          </cell>
          <cell r="BC315" t="str">
            <v/>
          </cell>
        </row>
        <row r="316">
          <cell r="AM316" t="str">
            <v/>
          </cell>
          <cell r="AQ316" t="str">
            <v/>
          </cell>
          <cell r="AT316" t="str">
            <v/>
          </cell>
          <cell r="AW316" t="str">
            <v/>
          </cell>
          <cell r="AZ316" t="str">
            <v/>
          </cell>
          <cell r="BA316" t="str">
            <v/>
          </cell>
          <cell r="BB316" t="str">
            <v/>
          </cell>
          <cell r="BC316" t="str">
            <v/>
          </cell>
        </row>
        <row r="317">
          <cell r="AM317">
            <v>819889.17</v>
          </cell>
          <cell r="AQ317">
            <v>6</v>
          </cell>
          <cell r="AT317" t="str">
            <v>СМР</v>
          </cell>
          <cell r="AW317">
            <v>40540</v>
          </cell>
          <cell r="AZ317" t="str">
            <v>12.2010</v>
          </cell>
          <cell r="BA317" t="str">
            <v>12.2010</v>
          </cell>
          <cell r="BB317" t="str">
            <v/>
          </cell>
          <cell r="BC317" t="str">
            <v>4.2010</v>
          </cell>
        </row>
        <row r="318">
          <cell r="AM318">
            <v>1417900.6</v>
          </cell>
          <cell r="AQ318">
            <v>5</v>
          </cell>
          <cell r="AT318" t="str">
            <v>СМР</v>
          </cell>
          <cell r="AW318">
            <v>40540</v>
          </cell>
          <cell r="AZ318" t="str">
            <v>12.2010</v>
          </cell>
          <cell r="BA318" t="str">
            <v>12.2010</v>
          </cell>
          <cell r="BB318" t="str">
            <v/>
          </cell>
          <cell r="BC318" t="str">
            <v>4.2010</v>
          </cell>
        </row>
        <row r="319">
          <cell r="AM319" t="str">
            <v/>
          </cell>
          <cell r="AQ319" t="str">
            <v/>
          </cell>
          <cell r="AT319" t="str">
            <v/>
          </cell>
          <cell r="AW319" t="str">
            <v/>
          </cell>
          <cell r="AZ319" t="str">
            <v/>
          </cell>
          <cell r="BA319" t="str">
            <v/>
          </cell>
          <cell r="BB319" t="str">
            <v/>
          </cell>
          <cell r="BC319" t="str">
            <v/>
          </cell>
        </row>
        <row r="320">
          <cell r="AM320" t="str">
            <v/>
          </cell>
          <cell r="AQ320" t="str">
            <v/>
          </cell>
          <cell r="AT320" t="str">
            <v/>
          </cell>
          <cell r="AW320" t="str">
            <v/>
          </cell>
          <cell r="AZ320" t="str">
            <v/>
          </cell>
          <cell r="BA320" t="str">
            <v/>
          </cell>
          <cell r="BB320" t="str">
            <v/>
          </cell>
          <cell r="BC320" t="str">
            <v/>
          </cell>
        </row>
        <row r="321">
          <cell r="AM321">
            <v>940419.04</v>
          </cell>
          <cell r="AQ321">
            <v>6</v>
          </cell>
          <cell r="AT321" t="str">
            <v>СМР</v>
          </cell>
          <cell r="AW321">
            <v>40540</v>
          </cell>
          <cell r="AZ321" t="str">
            <v>12.2010</v>
          </cell>
          <cell r="BA321" t="str">
            <v>12.2010</v>
          </cell>
          <cell r="BB321" t="str">
            <v/>
          </cell>
          <cell r="BC321" t="str">
            <v>4.2010</v>
          </cell>
        </row>
        <row r="322">
          <cell r="AM322">
            <v>324625.13</v>
          </cell>
          <cell r="AQ322">
            <v>6</v>
          </cell>
          <cell r="AT322" t="str">
            <v>СМР</v>
          </cell>
          <cell r="AW322">
            <v>40633</v>
          </cell>
          <cell r="AZ322" t="str">
            <v>3.2011</v>
          </cell>
          <cell r="BA322" t="str">
            <v>3.2011</v>
          </cell>
          <cell r="BB322" t="str">
            <v>4.2011</v>
          </cell>
          <cell r="BC322" t="str">
            <v>1.2011</v>
          </cell>
        </row>
        <row r="323">
          <cell r="AM323">
            <v>1853995.85</v>
          </cell>
          <cell r="AQ323">
            <v>5</v>
          </cell>
          <cell r="AT323" t="str">
            <v>СМР</v>
          </cell>
          <cell r="AW323">
            <v>40540</v>
          </cell>
          <cell r="AZ323" t="str">
            <v>12.2010</v>
          </cell>
          <cell r="BA323" t="str">
            <v>12.2010</v>
          </cell>
          <cell r="BB323" t="str">
            <v/>
          </cell>
          <cell r="BC323" t="str">
            <v>4.2010</v>
          </cell>
        </row>
        <row r="324">
          <cell r="AM324">
            <v>654286.09</v>
          </cell>
          <cell r="AQ324">
            <v>5</v>
          </cell>
          <cell r="AT324" t="str">
            <v>СМР</v>
          </cell>
          <cell r="AW324">
            <v>40633</v>
          </cell>
          <cell r="AZ324" t="str">
            <v>3.2011</v>
          </cell>
          <cell r="BA324" t="str">
            <v>3.2011</v>
          </cell>
          <cell r="BB324" t="str">
            <v>4.2011</v>
          </cell>
          <cell r="BC324" t="str">
            <v>1.2011</v>
          </cell>
        </row>
        <row r="325">
          <cell r="AM325">
            <v>711261.38</v>
          </cell>
          <cell r="AQ325">
            <v>6</v>
          </cell>
          <cell r="AT325" t="str">
            <v>СМР</v>
          </cell>
          <cell r="AW325">
            <v>40592</v>
          </cell>
          <cell r="AZ325" t="str">
            <v>2.2011</v>
          </cell>
          <cell r="BA325" t="str">
            <v>2.2011</v>
          </cell>
          <cell r="BB325" t="str">
            <v>3.2011</v>
          </cell>
          <cell r="BC325" t="str">
            <v>1.2011</v>
          </cell>
        </row>
        <row r="326">
          <cell r="AM326">
            <v>1180606.18</v>
          </cell>
          <cell r="AQ326">
            <v>5</v>
          </cell>
          <cell r="AT326" t="str">
            <v>СМР</v>
          </cell>
          <cell r="AW326">
            <v>40633</v>
          </cell>
          <cell r="AZ326" t="str">
            <v>3.2011</v>
          </cell>
          <cell r="BA326" t="str">
            <v>3.2011</v>
          </cell>
          <cell r="BB326" t="str">
            <v>4.2011</v>
          </cell>
          <cell r="BC326" t="str">
            <v>1.2011</v>
          </cell>
        </row>
        <row r="327">
          <cell r="AM327">
            <v>738628.75</v>
          </cell>
          <cell r="AQ327">
            <v>2</v>
          </cell>
          <cell r="AT327" t="str">
            <v>СМР</v>
          </cell>
          <cell r="AW327" t="str">
            <v/>
          </cell>
          <cell r="AZ327" t="str">
            <v>6.2011</v>
          </cell>
          <cell r="BA327" t="str">
            <v/>
          </cell>
          <cell r="BB327" t="str">
            <v/>
          </cell>
          <cell r="BC327" t="str">
            <v/>
          </cell>
        </row>
        <row r="328">
          <cell r="AM328" t="str">
            <v/>
          </cell>
          <cell r="AQ328" t="str">
            <v/>
          </cell>
          <cell r="AT328" t="str">
            <v/>
          </cell>
          <cell r="AW328" t="str">
            <v/>
          </cell>
          <cell r="AZ328" t="str">
            <v/>
          </cell>
          <cell r="BA328" t="str">
            <v/>
          </cell>
          <cell r="BB328" t="str">
            <v/>
          </cell>
          <cell r="BC328" t="str">
            <v/>
          </cell>
        </row>
        <row r="329">
          <cell r="AM329">
            <v>1584775.92</v>
          </cell>
          <cell r="AQ329">
            <v>2</v>
          </cell>
          <cell r="AT329" t="str">
            <v>СМР</v>
          </cell>
          <cell r="AW329">
            <v>40542</v>
          </cell>
          <cell r="AZ329" t="str">
            <v>12.2010</v>
          </cell>
          <cell r="BA329" t="str">
            <v>12.2010</v>
          </cell>
          <cell r="BB329" t="str">
            <v/>
          </cell>
          <cell r="BC329" t="str">
            <v>4.2010</v>
          </cell>
        </row>
        <row r="330">
          <cell r="AM330" t="str">
            <v/>
          </cell>
          <cell r="AQ330">
            <v>2</v>
          </cell>
          <cell r="AT330" t="str">
            <v/>
          </cell>
          <cell r="AW330" t="str">
            <v/>
          </cell>
          <cell r="AZ330" t="str">
            <v/>
          </cell>
          <cell r="BA330" t="str">
            <v/>
          </cell>
          <cell r="BB330" t="str">
            <v/>
          </cell>
          <cell r="BC330" t="str">
            <v/>
          </cell>
        </row>
        <row r="331">
          <cell r="AM331">
            <v>227315.08</v>
          </cell>
          <cell r="AQ331">
            <v>2</v>
          </cell>
          <cell r="AT331" t="str">
            <v>СМР</v>
          </cell>
          <cell r="AW331">
            <v>40542</v>
          </cell>
          <cell r="AZ331" t="str">
            <v>12.2010</v>
          </cell>
          <cell r="BA331" t="str">
            <v>12.2010</v>
          </cell>
          <cell r="BB331" t="str">
            <v/>
          </cell>
          <cell r="BC331" t="str">
            <v>4.2010</v>
          </cell>
        </row>
        <row r="332">
          <cell r="AM332">
            <v>1654336.66</v>
          </cell>
          <cell r="AQ332">
            <v>2</v>
          </cell>
          <cell r="AT332" t="str">
            <v>СМР</v>
          </cell>
          <cell r="AZ332" t="str">
            <v>6.2011</v>
          </cell>
          <cell r="BA332" t="str">
            <v/>
          </cell>
          <cell r="BB332" t="str">
            <v/>
          </cell>
          <cell r="BC332" t="str">
            <v/>
          </cell>
        </row>
        <row r="333">
          <cell r="AM333">
            <v>249249.58</v>
          </cell>
          <cell r="AQ333">
            <v>2</v>
          </cell>
          <cell r="AT333" t="str">
            <v>СМР</v>
          </cell>
          <cell r="AZ333" t="str">
            <v>6.2011</v>
          </cell>
          <cell r="BA333" t="str">
            <v/>
          </cell>
          <cell r="BB333" t="str">
            <v/>
          </cell>
          <cell r="BC333" t="str">
            <v/>
          </cell>
        </row>
        <row r="334">
          <cell r="AM334" t="str">
            <v/>
          </cell>
          <cell r="AQ334" t="str">
            <v/>
          </cell>
          <cell r="AT334" t="str">
            <v/>
          </cell>
          <cell r="AW334" t="str">
            <v/>
          </cell>
          <cell r="AZ334" t="str">
            <v/>
          </cell>
          <cell r="BA334" t="str">
            <v/>
          </cell>
          <cell r="BB334" t="str">
            <v/>
          </cell>
          <cell r="BC334" t="str">
            <v/>
          </cell>
        </row>
        <row r="335">
          <cell r="AM335">
            <v>5121009.5</v>
          </cell>
          <cell r="AQ335">
            <v>2</v>
          </cell>
          <cell r="AT335" t="str">
            <v>СМР</v>
          </cell>
          <cell r="AZ335" t="str">
            <v>6.2011</v>
          </cell>
          <cell r="BA335" t="str">
            <v/>
          </cell>
          <cell r="BB335" t="str">
            <v/>
          </cell>
          <cell r="BC335" t="str">
            <v/>
          </cell>
        </row>
        <row r="336">
          <cell r="AM336">
            <v>175170.44</v>
          </cell>
          <cell r="AQ336">
            <v>2</v>
          </cell>
          <cell r="AT336" t="str">
            <v>СМР</v>
          </cell>
          <cell r="AW336">
            <v>40633</v>
          </cell>
          <cell r="AZ336" t="str">
            <v>3.2011</v>
          </cell>
          <cell r="BA336" t="str">
            <v>3.2011</v>
          </cell>
          <cell r="BB336" t="str">
            <v>4.2011</v>
          </cell>
          <cell r="BC336" t="str">
            <v>1.2011</v>
          </cell>
        </row>
        <row r="337">
          <cell r="AM337">
            <v>1487673.76</v>
          </cell>
          <cell r="AQ337">
            <v>2</v>
          </cell>
          <cell r="AT337" t="str">
            <v>СМР</v>
          </cell>
          <cell r="AW337">
            <v>40681</v>
          </cell>
          <cell r="AZ337" t="str">
            <v>4.2011</v>
          </cell>
          <cell r="BA337" t="str">
            <v>5.2011</v>
          </cell>
          <cell r="BB337" t="str">
            <v>5.2011</v>
          </cell>
          <cell r="BC337" t="str">
            <v>2.2011</v>
          </cell>
        </row>
        <row r="338">
          <cell r="AM338" t="str">
            <v/>
          </cell>
          <cell r="AQ338">
            <v>2</v>
          </cell>
          <cell r="AT338" t="str">
            <v/>
          </cell>
          <cell r="AW338" t="str">
            <v/>
          </cell>
          <cell r="AZ338" t="str">
            <v/>
          </cell>
          <cell r="BA338" t="str">
            <v/>
          </cell>
          <cell r="BB338" t="str">
            <v/>
          </cell>
          <cell r="BC338" t="str">
            <v/>
          </cell>
        </row>
        <row r="339">
          <cell r="AM339" t="str">
            <v/>
          </cell>
          <cell r="AQ339" t="str">
            <v/>
          </cell>
          <cell r="AT339" t="str">
            <v/>
          </cell>
          <cell r="AW339" t="str">
            <v/>
          </cell>
          <cell r="AZ339" t="str">
            <v/>
          </cell>
          <cell r="BA339" t="str">
            <v/>
          </cell>
          <cell r="BB339" t="str">
            <v/>
          </cell>
          <cell r="BC339" t="str">
            <v/>
          </cell>
        </row>
        <row r="340">
          <cell r="AM340" t="str">
            <v/>
          </cell>
          <cell r="AQ340" t="str">
            <v/>
          </cell>
          <cell r="AT340" t="str">
            <v/>
          </cell>
          <cell r="AW340" t="str">
            <v/>
          </cell>
          <cell r="AZ340" t="str">
            <v/>
          </cell>
          <cell r="BA340" t="str">
            <v/>
          </cell>
          <cell r="BB340" t="str">
            <v/>
          </cell>
          <cell r="BC340" t="str">
            <v/>
          </cell>
        </row>
        <row r="341">
          <cell r="AM341">
            <v>317202.59000000003</v>
          </cell>
          <cell r="AQ341">
            <v>2</v>
          </cell>
          <cell r="AT341" t="str">
            <v>СМР</v>
          </cell>
          <cell r="AZ341" t="str">
            <v>6.2011</v>
          </cell>
          <cell r="BA341" t="str">
            <v/>
          </cell>
          <cell r="BB341" t="str">
            <v/>
          </cell>
          <cell r="BC341" t="str">
            <v/>
          </cell>
        </row>
        <row r="342">
          <cell r="AM342" t="str">
            <v/>
          </cell>
          <cell r="AQ342" t="str">
            <v/>
          </cell>
          <cell r="AT342" t="str">
            <v/>
          </cell>
          <cell r="AW342" t="str">
            <v/>
          </cell>
          <cell r="AZ342" t="str">
            <v/>
          </cell>
          <cell r="BA342" t="str">
            <v/>
          </cell>
          <cell r="BB342" t="str">
            <v/>
          </cell>
          <cell r="BC342" t="str">
            <v/>
          </cell>
        </row>
        <row r="343">
          <cell r="AM343">
            <v>421171.76</v>
          </cell>
          <cell r="AQ343">
            <v>2</v>
          </cell>
          <cell r="AT343" t="str">
            <v>СМР</v>
          </cell>
          <cell r="AZ343" t="str">
            <v>6.2011</v>
          </cell>
          <cell r="BA343" t="str">
            <v/>
          </cell>
          <cell r="BB343" t="str">
            <v/>
          </cell>
          <cell r="BC343" t="str">
            <v/>
          </cell>
        </row>
        <row r="344">
          <cell r="AM344" t="str">
            <v/>
          </cell>
          <cell r="AQ344">
            <v>2</v>
          </cell>
          <cell r="AT344" t="str">
            <v/>
          </cell>
          <cell r="AW344" t="str">
            <v/>
          </cell>
          <cell r="AZ344" t="str">
            <v/>
          </cell>
          <cell r="BA344" t="str">
            <v/>
          </cell>
          <cell r="BB344" t="str">
            <v/>
          </cell>
          <cell r="BC344" t="str">
            <v/>
          </cell>
        </row>
        <row r="345">
          <cell r="AM345">
            <v>307091.40999999997</v>
          </cell>
          <cell r="AQ345">
            <v>2</v>
          </cell>
          <cell r="AT345" t="str">
            <v>СМР</v>
          </cell>
          <cell r="AZ345" t="str">
            <v>6.2011</v>
          </cell>
          <cell r="BA345" t="str">
            <v/>
          </cell>
          <cell r="BB345" t="str">
            <v/>
          </cell>
          <cell r="BC345" t="str">
            <v/>
          </cell>
        </row>
        <row r="346">
          <cell r="AM346" t="str">
            <v/>
          </cell>
          <cell r="AQ346" t="str">
            <v/>
          </cell>
          <cell r="AT346" t="str">
            <v/>
          </cell>
          <cell r="AW346" t="str">
            <v/>
          </cell>
          <cell r="AZ346" t="str">
            <v/>
          </cell>
          <cell r="BA346" t="str">
            <v/>
          </cell>
          <cell r="BB346" t="str">
            <v/>
          </cell>
          <cell r="BC346" t="str">
            <v/>
          </cell>
        </row>
        <row r="347">
          <cell r="AM347" t="str">
            <v/>
          </cell>
          <cell r="AQ347" t="str">
            <v/>
          </cell>
          <cell r="AT347" t="str">
            <v/>
          </cell>
          <cell r="AW347" t="str">
            <v/>
          </cell>
          <cell r="AZ347" t="str">
            <v/>
          </cell>
          <cell r="BA347" t="str">
            <v/>
          </cell>
          <cell r="BB347" t="str">
            <v/>
          </cell>
          <cell r="BC347" t="str">
            <v/>
          </cell>
        </row>
        <row r="348">
          <cell r="AM348" t="str">
            <v/>
          </cell>
          <cell r="AQ348" t="str">
            <v/>
          </cell>
          <cell r="AT348" t="str">
            <v/>
          </cell>
          <cell r="AW348" t="str">
            <v/>
          </cell>
          <cell r="AZ348" t="str">
            <v/>
          </cell>
          <cell r="BA348" t="str">
            <v/>
          </cell>
          <cell r="BB348" t="str">
            <v/>
          </cell>
          <cell r="BC348" t="str">
            <v/>
          </cell>
        </row>
        <row r="349">
          <cell r="AM349" t="str">
            <v/>
          </cell>
          <cell r="AQ349" t="str">
            <v/>
          </cell>
          <cell r="AT349" t="str">
            <v/>
          </cell>
          <cell r="AW349" t="str">
            <v/>
          </cell>
          <cell r="AZ349" t="str">
            <v/>
          </cell>
          <cell r="BA349" t="str">
            <v/>
          </cell>
          <cell r="BB349" t="str">
            <v/>
          </cell>
          <cell r="BC349" t="str">
            <v/>
          </cell>
        </row>
        <row r="350">
          <cell r="AM350" t="str">
            <v/>
          </cell>
          <cell r="AQ350" t="str">
            <v/>
          </cell>
          <cell r="AT350" t="str">
            <v/>
          </cell>
          <cell r="AW350" t="str">
            <v/>
          </cell>
          <cell r="AZ350" t="str">
            <v/>
          </cell>
          <cell r="BA350" t="str">
            <v/>
          </cell>
          <cell r="BB350" t="str">
            <v/>
          </cell>
          <cell r="BC350" t="str">
            <v/>
          </cell>
        </row>
        <row r="351">
          <cell r="AM351" t="str">
            <v/>
          </cell>
          <cell r="AQ351" t="str">
            <v/>
          </cell>
          <cell r="AT351" t="str">
            <v/>
          </cell>
          <cell r="AW351" t="str">
            <v/>
          </cell>
          <cell r="AZ351" t="str">
            <v/>
          </cell>
          <cell r="BA351" t="str">
            <v/>
          </cell>
          <cell r="BB351" t="str">
            <v/>
          </cell>
          <cell r="BC351" t="str">
            <v/>
          </cell>
        </row>
        <row r="352">
          <cell r="AM352">
            <v>218529.47</v>
          </cell>
          <cell r="AQ352">
            <v>2</v>
          </cell>
          <cell r="AT352" t="str">
            <v>СМР</v>
          </cell>
          <cell r="AW352">
            <v>40633</v>
          </cell>
          <cell r="AZ352" t="str">
            <v>3.2011</v>
          </cell>
          <cell r="BA352" t="str">
            <v>3.2011</v>
          </cell>
          <cell r="BB352" t="str">
            <v>4.2011</v>
          </cell>
          <cell r="BC352" t="str">
            <v>1.2011</v>
          </cell>
        </row>
        <row r="353">
          <cell r="AM353">
            <v>175170.44</v>
          </cell>
          <cell r="AQ353">
            <v>2</v>
          </cell>
          <cell r="AT353" t="str">
            <v>СМР</v>
          </cell>
          <cell r="AW353">
            <v>40633</v>
          </cell>
          <cell r="AZ353" t="str">
            <v>3.2011</v>
          </cell>
          <cell r="BA353" t="str">
            <v>3.2011</v>
          </cell>
          <cell r="BB353" t="str">
            <v>4.2011</v>
          </cell>
          <cell r="BC353" t="str">
            <v>1.2011</v>
          </cell>
        </row>
        <row r="354">
          <cell r="AM354">
            <v>281702.93</v>
          </cell>
          <cell r="AQ354">
            <v>2</v>
          </cell>
          <cell r="AT354" t="str">
            <v>СМР</v>
          </cell>
          <cell r="AW354">
            <v>40681</v>
          </cell>
          <cell r="AZ354" t="str">
            <v>4.2011</v>
          </cell>
          <cell r="BA354" t="str">
            <v>5.2011</v>
          </cell>
          <cell r="BB354" t="str">
            <v>5.2011</v>
          </cell>
          <cell r="BC354" t="str">
            <v>2.2011</v>
          </cell>
        </row>
        <row r="355">
          <cell r="AM355" t="str">
            <v/>
          </cell>
          <cell r="AQ355" t="str">
            <v/>
          </cell>
          <cell r="AT355" t="str">
            <v/>
          </cell>
          <cell r="AW355" t="str">
            <v/>
          </cell>
          <cell r="AZ355" t="str">
            <v/>
          </cell>
          <cell r="BA355" t="str">
            <v/>
          </cell>
          <cell r="BB355" t="str">
            <v/>
          </cell>
          <cell r="BC355" t="str">
            <v/>
          </cell>
        </row>
        <row r="356">
          <cell r="AM356" t="str">
            <v/>
          </cell>
          <cell r="AQ356" t="str">
            <v/>
          </cell>
          <cell r="AT356" t="str">
            <v/>
          </cell>
          <cell r="AW356" t="str">
            <v/>
          </cell>
          <cell r="AZ356" t="str">
            <v/>
          </cell>
          <cell r="BA356" t="str">
            <v/>
          </cell>
          <cell r="BB356" t="str">
            <v/>
          </cell>
          <cell r="BC356" t="str">
            <v/>
          </cell>
        </row>
        <row r="357">
          <cell r="AM357">
            <v>353098.52</v>
          </cell>
          <cell r="AQ357">
            <v>2</v>
          </cell>
          <cell r="AT357" t="str">
            <v>СМР</v>
          </cell>
          <cell r="AW357">
            <v>40681</v>
          </cell>
          <cell r="AZ357" t="str">
            <v>4.2011</v>
          </cell>
          <cell r="BA357" t="str">
            <v>5.2011</v>
          </cell>
          <cell r="BB357" t="str">
            <v>5.2011</v>
          </cell>
          <cell r="BC357" t="str">
            <v>2.2011</v>
          </cell>
        </row>
        <row r="358">
          <cell r="AM358" t="str">
            <v/>
          </cell>
          <cell r="AQ358" t="str">
            <v/>
          </cell>
          <cell r="AT358" t="str">
            <v/>
          </cell>
          <cell r="AW358" t="str">
            <v/>
          </cell>
          <cell r="AZ358" t="str">
            <v/>
          </cell>
          <cell r="BA358" t="str">
            <v/>
          </cell>
          <cell r="BB358" t="str">
            <v/>
          </cell>
          <cell r="BC358" t="str">
            <v/>
          </cell>
        </row>
        <row r="359">
          <cell r="AM359" t="str">
            <v/>
          </cell>
          <cell r="AQ359" t="str">
            <v/>
          </cell>
          <cell r="AT359" t="str">
            <v/>
          </cell>
          <cell r="AW359" t="str">
            <v/>
          </cell>
          <cell r="AZ359" t="str">
            <v/>
          </cell>
          <cell r="BA359" t="str">
            <v/>
          </cell>
          <cell r="BB359" t="str">
            <v/>
          </cell>
          <cell r="BC359" t="str">
            <v/>
          </cell>
        </row>
        <row r="360">
          <cell r="AM360" t="str">
            <v/>
          </cell>
          <cell r="AQ360">
            <v>2</v>
          </cell>
          <cell r="AT360" t="str">
            <v/>
          </cell>
          <cell r="AW360" t="str">
            <v/>
          </cell>
          <cell r="AZ360" t="str">
            <v/>
          </cell>
          <cell r="BA360" t="str">
            <v/>
          </cell>
          <cell r="BB360" t="str">
            <v/>
          </cell>
          <cell r="BC360" t="str">
            <v/>
          </cell>
        </row>
        <row r="361">
          <cell r="AM361" t="str">
            <v/>
          </cell>
          <cell r="AQ361" t="str">
            <v/>
          </cell>
          <cell r="AT361" t="str">
            <v/>
          </cell>
          <cell r="AW361" t="str">
            <v/>
          </cell>
          <cell r="AZ361" t="str">
            <v/>
          </cell>
          <cell r="BA361" t="str">
            <v/>
          </cell>
          <cell r="BB361" t="str">
            <v/>
          </cell>
          <cell r="BC361" t="str">
            <v/>
          </cell>
        </row>
        <row r="362">
          <cell r="AM362">
            <v>510245.81</v>
          </cell>
          <cell r="AQ362">
            <v>2</v>
          </cell>
          <cell r="AT362" t="str">
            <v>СМР</v>
          </cell>
          <cell r="AW362">
            <v>40681</v>
          </cell>
          <cell r="AZ362" t="str">
            <v>4.2011</v>
          </cell>
          <cell r="BA362" t="str">
            <v>5.2011</v>
          </cell>
          <cell r="BB362" t="str">
            <v>5.2011</v>
          </cell>
          <cell r="BC362" t="str">
            <v>2.2011</v>
          </cell>
        </row>
        <row r="363">
          <cell r="AM363" t="str">
            <v/>
          </cell>
          <cell r="AQ363">
            <v>2</v>
          </cell>
          <cell r="AT363" t="str">
            <v>СМР</v>
          </cell>
          <cell r="AW363" t="str">
            <v/>
          </cell>
          <cell r="AZ363" t="str">
            <v/>
          </cell>
          <cell r="BA363" t="str">
            <v/>
          </cell>
          <cell r="BB363" t="str">
            <v/>
          </cell>
          <cell r="BC363" t="str">
            <v/>
          </cell>
        </row>
        <row r="364">
          <cell r="AM364" t="str">
            <v/>
          </cell>
          <cell r="AQ364" t="str">
            <v/>
          </cell>
          <cell r="AT364" t="str">
            <v/>
          </cell>
          <cell r="AW364" t="str">
            <v/>
          </cell>
          <cell r="AZ364" t="str">
            <v/>
          </cell>
          <cell r="BA364" t="str">
            <v/>
          </cell>
          <cell r="BB364" t="str">
            <v/>
          </cell>
          <cell r="BC364" t="str">
            <v/>
          </cell>
        </row>
        <row r="365">
          <cell r="AM365" t="str">
            <v/>
          </cell>
          <cell r="AQ365" t="str">
            <v/>
          </cell>
          <cell r="AT365" t="str">
            <v/>
          </cell>
          <cell r="AW365" t="str">
            <v/>
          </cell>
          <cell r="AZ365" t="str">
            <v/>
          </cell>
          <cell r="BA365" t="str">
            <v/>
          </cell>
          <cell r="BB365" t="str">
            <v/>
          </cell>
          <cell r="BC365" t="str">
            <v/>
          </cell>
        </row>
        <row r="366">
          <cell r="AM366" t="str">
            <v/>
          </cell>
          <cell r="AQ366" t="str">
            <v/>
          </cell>
          <cell r="AT366" t="str">
            <v/>
          </cell>
          <cell r="AW366" t="str">
            <v/>
          </cell>
          <cell r="AZ366" t="str">
            <v/>
          </cell>
          <cell r="BA366" t="str">
            <v/>
          </cell>
          <cell r="BB366" t="str">
            <v/>
          </cell>
          <cell r="BC366" t="str">
            <v/>
          </cell>
        </row>
        <row r="367">
          <cell r="AM367" t="str">
            <v/>
          </cell>
          <cell r="AQ367" t="str">
            <v/>
          </cell>
          <cell r="AT367" t="str">
            <v/>
          </cell>
          <cell r="AW367" t="str">
            <v/>
          </cell>
          <cell r="AZ367" t="str">
            <v/>
          </cell>
          <cell r="BA367" t="str">
            <v/>
          </cell>
          <cell r="BB367" t="str">
            <v/>
          </cell>
          <cell r="BC367" t="str">
            <v/>
          </cell>
        </row>
        <row r="368">
          <cell r="AM368" t="str">
            <v/>
          </cell>
          <cell r="AQ368" t="str">
            <v/>
          </cell>
          <cell r="AT368" t="str">
            <v/>
          </cell>
          <cell r="AW368" t="str">
            <v/>
          </cell>
          <cell r="AZ368" t="str">
            <v/>
          </cell>
          <cell r="BA368" t="str">
            <v/>
          </cell>
          <cell r="BB368" t="str">
            <v/>
          </cell>
          <cell r="BC368" t="str">
            <v/>
          </cell>
        </row>
        <row r="369">
          <cell r="AM369" t="str">
            <v/>
          </cell>
          <cell r="AQ369">
            <v>2</v>
          </cell>
          <cell r="AT369" t="str">
            <v>СМР</v>
          </cell>
          <cell r="AW369" t="str">
            <v/>
          </cell>
          <cell r="AZ369" t="str">
            <v/>
          </cell>
          <cell r="BA369" t="str">
            <v/>
          </cell>
          <cell r="BB369" t="str">
            <v/>
          </cell>
          <cell r="BC369" t="str">
            <v/>
          </cell>
        </row>
        <row r="370">
          <cell r="AM370" t="str">
            <v/>
          </cell>
          <cell r="AQ370" t="str">
            <v/>
          </cell>
          <cell r="AT370" t="str">
            <v/>
          </cell>
          <cell r="AW370" t="str">
            <v/>
          </cell>
          <cell r="AZ370" t="str">
            <v/>
          </cell>
          <cell r="BA370" t="str">
            <v/>
          </cell>
          <cell r="BB370" t="str">
            <v/>
          </cell>
          <cell r="BC370" t="str">
            <v/>
          </cell>
        </row>
        <row r="371">
          <cell r="AM371" t="str">
            <v/>
          </cell>
          <cell r="AQ371">
            <v>2</v>
          </cell>
          <cell r="AT371" t="str">
            <v/>
          </cell>
          <cell r="AW371" t="str">
            <v/>
          </cell>
          <cell r="AZ371" t="str">
            <v/>
          </cell>
          <cell r="BA371" t="str">
            <v/>
          </cell>
          <cell r="BB371" t="str">
            <v/>
          </cell>
          <cell r="BC371" t="str">
            <v/>
          </cell>
        </row>
        <row r="372">
          <cell r="AM372" t="str">
            <v/>
          </cell>
          <cell r="AQ372">
            <v>2</v>
          </cell>
          <cell r="AT372" t="str">
            <v>СМР</v>
          </cell>
          <cell r="AW372" t="str">
            <v/>
          </cell>
          <cell r="AZ372" t="str">
            <v/>
          </cell>
          <cell r="BA372" t="str">
            <v/>
          </cell>
          <cell r="BB372" t="str">
            <v/>
          </cell>
          <cell r="BC372" t="str">
            <v/>
          </cell>
        </row>
        <row r="373">
          <cell r="AM373" t="str">
            <v/>
          </cell>
          <cell r="AQ373" t="str">
            <v/>
          </cell>
          <cell r="AT373" t="str">
            <v/>
          </cell>
          <cell r="AW373" t="str">
            <v/>
          </cell>
          <cell r="AZ373" t="str">
            <v/>
          </cell>
          <cell r="BA373" t="str">
            <v/>
          </cell>
          <cell r="BB373" t="str">
            <v/>
          </cell>
          <cell r="BC373" t="str">
            <v/>
          </cell>
        </row>
        <row r="374">
          <cell r="AM374" t="str">
            <v/>
          </cell>
          <cell r="AQ374">
            <v>2</v>
          </cell>
          <cell r="AT374" t="str">
            <v>СМР</v>
          </cell>
          <cell r="AW374" t="str">
            <v/>
          </cell>
          <cell r="AZ374" t="str">
            <v/>
          </cell>
          <cell r="BA374" t="str">
            <v/>
          </cell>
          <cell r="BB374" t="str">
            <v/>
          </cell>
          <cell r="BC374" t="str">
            <v/>
          </cell>
        </row>
        <row r="375">
          <cell r="AQ375" t="str">
            <v/>
          </cell>
          <cell r="AZ375" t="str">
            <v/>
          </cell>
          <cell r="BA375" t="str">
            <v/>
          </cell>
          <cell r="BB375" t="str">
            <v/>
          </cell>
          <cell r="BC375" t="str">
            <v/>
          </cell>
        </row>
        <row r="376">
          <cell r="AQ376" t="str">
            <v/>
          </cell>
          <cell r="AZ376" t="str">
            <v/>
          </cell>
          <cell r="BA376" t="str">
            <v/>
          </cell>
          <cell r="BB376" t="str">
            <v/>
          </cell>
          <cell r="BC376" t="str">
            <v/>
          </cell>
        </row>
        <row r="377">
          <cell r="AQ377" t="str">
            <v/>
          </cell>
          <cell r="AZ377" t="str">
            <v/>
          </cell>
          <cell r="BA377" t="str">
            <v/>
          </cell>
          <cell r="BB377" t="str">
            <v/>
          </cell>
          <cell r="BC377" t="str">
            <v/>
          </cell>
        </row>
        <row r="378">
          <cell r="AM378" t="str">
            <v/>
          </cell>
          <cell r="AQ378" t="str">
            <v/>
          </cell>
          <cell r="AT378" t="str">
            <v/>
          </cell>
          <cell r="AW378" t="str">
            <v/>
          </cell>
          <cell r="AZ378" t="str">
            <v/>
          </cell>
          <cell r="BA378" t="str">
            <v/>
          </cell>
          <cell r="BB378" t="str">
            <v/>
          </cell>
          <cell r="BC378" t="str">
            <v/>
          </cell>
        </row>
        <row r="379">
          <cell r="AM379" t="str">
            <v/>
          </cell>
          <cell r="AQ379">
            <v>2</v>
          </cell>
          <cell r="AT379" t="str">
            <v>СМР</v>
          </cell>
          <cell r="AW379" t="str">
            <v/>
          </cell>
          <cell r="AZ379" t="str">
            <v/>
          </cell>
          <cell r="BA379" t="str">
            <v/>
          </cell>
          <cell r="BB379" t="str">
            <v/>
          </cell>
          <cell r="BC379" t="str">
            <v/>
          </cell>
        </row>
        <row r="380">
          <cell r="AM380" t="str">
            <v/>
          </cell>
          <cell r="AQ380" t="str">
            <v/>
          </cell>
          <cell r="AT380" t="str">
            <v/>
          </cell>
          <cell r="AW380" t="str">
            <v/>
          </cell>
          <cell r="AZ380" t="str">
            <v/>
          </cell>
          <cell r="BA380" t="str">
            <v/>
          </cell>
          <cell r="BB380" t="str">
            <v/>
          </cell>
          <cell r="BC380" t="str">
            <v/>
          </cell>
        </row>
        <row r="381">
          <cell r="AM381" t="str">
            <v/>
          </cell>
          <cell r="AQ381" t="str">
            <v/>
          </cell>
          <cell r="AT381" t="str">
            <v/>
          </cell>
          <cell r="AW381" t="str">
            <v/>
          </cell>
          <cell r="AZ381" t="str">
            <v/>
          </cell>
          <cell r="BA381" t="str">
            <v/>
          </cell>
          <cell r="BB381" t="str">
            <v/>
          </cell>
          <cell r="BC381" t="str">
            <v/>
          </cell>
        </row>
        <row r="382">
          <cell r="AQ382" t="str">
            <v/>
          </cell>
          <cell r="AZ382" t="str">
            <v/>
          </cell>
          <cell r="BA382" t="str">
            <v/>
          </cell>
          <cell r="BB382" t="str">
            <v/>
          </cell>
          <cell r="BC382" t="str">
            <v/>
          </cell>
        </row>
        <row r="383">
          <cell r="AM383" t="str">
            <v/>
          </cell>
          <cell r="AQ383" t="str">
            <v/>
          </cell>
          <cell r="AT383" t="str">
            <v/>
          </cell>
          <cell r="AW383" t="str">
            <v/>
          </cell>
          <cell r="AZ383" t="str">
            <v/>
          </cell>
          <cell r="BA383" t="str">
            <v/>
          </cell>
          <cell r="BB383" t="str">
            <v/>
          </cell>
          <cell r="BC383" t="str">
            <v/>
          </cell>
        </row>
        <row r="384">
          <cell r="AQ384" t="str">
            <v/>
          </cell>
          <cell r="AZ384" t="str">
            <v/>
          </cell>
          <cell r="BA384" t="str">
            <v/>
          </cell>
          <cell r="BB384" t="str">
            <v/>
          </cell>
          <cell r="BC384" t="str">
            <v/>
          </cell>
        </row>
        <row r="385">
          <cell r="AQ385" t="str">
            <v/>
          </cell>
          <cell r="AZ385" t="str">
            <v/>
          </cell>
          <cell r="BA385" t="str">
            <v/>
          </cell>
          <cell r="BB385" t="str">
            <v/>
          </cell>
          <cell r="BC385" t="str">
            <v/>
          </cell>
        </row>
        <row r="386">
          <cell r="AQ386" t="str">
            <v/>
          </cell>
          <cell r="AZ386" t="str">
            <v/>
          </cell>
          <cell r="BA386" t="str">
            <v/>
          </cell>
          <cell r="BB386" t="str">
            <v/>
          </cell>
          <cell r="BC386" t="str">
            <v/>
          </cell>
        </row>
        <row r="387">
          <cell r="AQ387" t="str">
            <v/>
          </cell>
          <cell r="AZ387" t="str">
            <v/>
          </cell>
          <cell r="BA387" t="str">
            <v/>
          </cell>
          <cell r="BB387" t="str">
            <v/>
          </cell>
          <cell r="BC387" t="str">
            <v/>
          </cell>
        </row>
        <row r="388">
          <cell r="AQ388" t="str">
            <v/>
          </cell>
          <cell r="AZ388" t="str">
            <v/>
          </cell>
          <cell r="BA388" t="str">
            <v/>
          </cell>
          <cell r="BB388" t="str">
            <v/>
          </cell>
          <cell r="BC388" t="str">
            <v/>
          </cell>
        </row>
        <row r="389">
          <cell r="AQ389" t="str">
            <v/>
          </cell>
          <cell r="AZ389" t="str">
            <v/>
          </cell>
          <cell r="BA389" t="str">
            <v/>
          </cell>
          <cell r="BB389" t="str">
            <v/>
          </cell>
          <cell r="BC389" t="str">
            <v/>
          </cell>
        </row>
        <row r="390">
          <cell r="AQ390" t="str">
            <v/>
          </cell>
          <cell r="AZ390" t="str">
            <v/>
          </cell>
          <cell r="BA390" t="str">
            <v/>
          </cell>
          <cell r="BB390" t="str">
            <v/>
          </cell>
          <cell r="BC390" t="str">
            <v/>
          </cell>
        </row>
        <row r="391">
          <cell r="AQ391" t="str">
            <v/>
          </cell>
          <cell r="AZ391" t="str">
            <v/>
          </cell>
          <cell r="BA391" t="str">
            <v/>
          </cell>
          <cell r="BB391" t="str">
            <v/>
          </cell>
          <cell r="BC391" t="str">
            <v/>
          </cell>
        </row>
        <row r="392">
          <cell r="AQ392" t="str">
            <v/>
          </cell>
          <cell r="AZ392" t="str">
            <v/>
          </cell>
          <cell r="BA392" t="str">
            <v/>
          </cell>
          <cell r="BB392" t="str">
            <v/>
          </cell>
          <cell r="BC392" t="str">
            <v/>
          </cell>
        </row>
        <row r="393">
          <cell r="AQ393" t="str">
            <v/>
          </cell>
          <cell r="AZ393" t="str">
            <v/>
          </cell>
          <cell r="BA393" t="str">
            <v/>
          </cell>
          <cell r="BB393" t="str">
            <v/>
          </cell>
          <cell r="BC393" t="str">
            <v/>
          </cell>
        </row>
        <row r="394">
          <cell r="AM394" t="str">
            <v/>
          </cell>
          <cell r="AQ394" t="str">
            <v/>
          </cell>
          <cell r="AT394" t="str">
            <v/>
          </cell>
          <cell r="AW394" t="str">
            <v/>
          </cell>
          <cell r="AZ394" t="str">
            <v/>
          </cell>
          <cell r="BA394" t="str">
            <v/>
          </cell>
          <cell r="BB394" t="str">
            <v/>
          </cell>
          <cell r="BC394" t="str">
            <v/>
          </cell>
        </row>
        <row r="395">
          <cell r="AM395" t="str">
            <v/>
          </cell>
          <cell r="AQ395">
            <v>2</v>
          </cell>
          <cell r="AT395" t="str">
            <v>СМР</v>
          </cell>
          <cell r="AW395" t="str">
            <v/>
          </cell>
          <cell r="AZ395" t="str">
            <v/>
          </cell>
          <cell r="BA395" t="str">
            <v/>
          </cell>
          <cell r="BB395" t="str">
            <v/>
          </cell>
          <cell r="BC395" t="str">
            <v/>
          </cell>
        </row>
        <row r="396">
          <cell r="AM396" t="str">
            <v/>
          </cell>
          <cell r="AQ396" t="str">
            <v/>
          </cell>
          <cell r="AT396" t="str">
            <v/>
          </cell>
          <cell r="AW396" t="str">
            <v/>
          </cell>
          <cell r="AZ396" t="str">
            <v/>
          </cell>
          <cell r="BA396" t="str">
            <v/>
          </cell>
          <cell r="BB396" t="str">
            <v/>
          </cell>
          <cell r="BC396" t="str">
            <v/>
          </cell>
        </row>
        <row r="397">
          <cell r="AM397" t="str">
            <v/>
          </cell>
          <cell r="AQ397" t="str">
            <v/>
          </cell>
          <cell r="AT397" t="str">
            <v/>
          </cell>
          <cell r="AW397" t="str">
            <v/>
          </cell>
          <cell r="AZ397" t="str">
            <v/>
          </cell>
          <cell r="BA397" t="str">
            <v/>
          </cell>
          <cell r="BB397" t="str">
            <v/>
          </cell>
          <cell r="BC397" t="str">
            <v/>
          </cell>
        </row>
        <row r="398">
          <cell r="AM398" t="str">
            <v/>
          </cell>
          <cell r="AQ398" t="str">
            <v/>
          </cell>
          <cell r="AT398" t="str">
            <v/>
          </cell>
          <cell r="AW398" t="str">
            <v/>
          </cell>
          <cell r="AZ398" t="str">
            <v/>
          </cell>
          <cell r="BA398" t="str">
            <v/>
          </cell>
          <cell r="BB398" t="str">
            <v/>
          </cell>
          <cell r="BC398" t="str">
            <v/>
          </cell>
        </row>
        <row r="399">
          <cell r="AM399" t="str">
            <v/>
          </cell>
          <cell r="AQ399" t="str">
            <v/>
          </cell>
          <cell r="AT399" t="str">
            <v/>
          </cell>
          <cell r="AW399" t="str">
            <v/>
          </cell>
          <cell r="AZ399" t="str">
            <v/>
          </cell>
          <cell r="BA399" t="str">
            <v/>
          </cell>
          <cell r="BB399" t="str">
            <v/>
          </cell>
          <cell r="BC399" t="str">
            <v/>
          </cell>
        </row>
        <row r="400">
          <cell r="AM400" t="str">
            <v/>
          </cell>
          <cell r="AQ400" t="str">
            <v/>
          </cell>
          <cell r="AT400" t="str">
            <v/>
          </cell>
          <cell r="AW400" t="str">
            <v/>
          </cell>
          <cell r="AZ400" t="str">
            <v/>
          </cell>
          <cell r="BA400" t="str">
            <v/>
          </cell>
          <cell r="BB400" t="str">
            <v/>
          </cell>
          <cell r="BC400" t="str">
            <v/>
          </cell>
        </row>
        <row r="401">
          <cell r="AM401" t="str">
            <v/>
          </cell>
          <cell r="AQ401" t="str">
            <v/>
          </cell>
          <cell r="AT401" t="str">
            <v/>
          </cell>
          <cell r="AW401" t="str">
            <v/>
          </cell>
          <cell r="AZ401" t="str">
            <v/>
          </cell>
          <cell r="BA401" t="str">
            <v/>
          </cell>
          <cell r="BB401" t="str">
            <v/>
          </cell>
          <cell r="BC401" t="str">
            <v/>
          </cell>
        </row>
        <row r="402">
          <cell r="AM402" t="str">
            <v/>
          </cell>
          <cell r="AQ402" t="str">
            <v/>
          </cell>
          <cell r="AT402" t="str">
            <v/>
          </cell>
          <cell r="AW402" t="str">
            <v/>
          </cell>
          <cell r="AZ402" t="str">
            <v/>
          </cell>
          <cell r="BA402" t="str">
            <v/>
          </cell>
          <cell r="BB402" t="str">
            <v/>
          </cell>
          <cell r="BC402" t="str">
            <v/>
          </cell>
        </row>
        <row r="403">
          <cell r="AM403" t="str">
            <v/>
          </cell>
          <cell r="AQ403" t="str">
            <v/>
          </cell>
          <cell r="AT403" t="str">
            <v/>
          </cell>
          <cell r="AW403" t="str">
            <v/>
          </cell>
          <cell r="AZ403" t="str">
            <v/>
          </cell>
          <cell r="BA403" t="str">
            <v/>
          </cell>
          <cell r="BB403" t="str">
            <v/>
          </cell>
          <cell r="BC403" t="str">
            <v/>
          </cell>
        </row>
        <row r="404">
          <cell r="AM404" t="str">
            <v/>
          </cell>
          <cell r="AQ404" t="str">
            <v/>
          </cell>
          <cell r="AT404" t="str">
            <v/>
          </cell>
          <cell r="AW404" t="str">
            <v/>
          </cell>
          <cell r="AZ404" t="str">
            <v/>
          </cell>
          <cell r="BA404" t="str">
            <v/>
          </cell>
          <cell r="BB404" t="str">
            <v/>
          </cell>
          <cell r="BC404" t="str">
            <v/>
          </cell>
        </row>
        <row r="405">
          <cell r="AM405" t="str">
            <v/>
          </cell>
          <cell r="AQ405" t="str">
            <v/>
          </cell>
          <cell r="AT405" t="str">
            <v/>
          </cell>
          <cell r="AW405" t="str">
            <v/>
          </cell>
          <cell r="AZ405" t="str">
            <v/>
          </cell>
          <cell r="BA405" t="str">
            <v/>
          </cell>
          <cell r="BB405" t="str">
            <v/>
          </cell>
          <cell r="BC405" t="str">
            <v/>
          </cell>
        </row>
        <row r="406">
          <cell r="AM406" t="str">
            <v/>
          </cell>
          <cell r="AQ406" t="str">
            <v/>
          </cell>
          <cell r="AT406" t="str">
            <v/>
          </cell>
          <cell r="AW406" t="str">
            <v/>
          </cell>
          <cell r="AZ406" t="str">
            <v/>
          </cell>
          <cell r="BA406" t="str">
            <v/>
          </cell>
          <cell r="BB406" t="str">
            <v/>
          </cell>
          <cell r="BC406" t="str">
            <v/>
          </cell>
        </row>
        <row r="407">
          <cell r="AM407" t="str">
            <v/>
          </cell>
          <cell r="AQ407" t="str">
            <v/>
          </cell>
          <cell r="AT407" t="str">
            <v/>
          </cell>
          <cell r="AW407" t="str">
            <v/>
          </cell>
          <cell r="AZ407" t="str">
            <v/>
          </cell>
          <cell r="BA407" t="str">
            <v/>
          </cell>
          <cell r="BB407" t="str">
            <v/>
          </cell>
          <cell r="BC407" t="str">
            <v/>
          </cell>
        </row>
        <row r="408">
          <cell r="AM408" t="str">
            <v/>
          </cell>
          <cell r="AQ408" t="str">
            <v/>
          </cell>
          <cell r="AT408" t="str">
            <v/>
          </cell>
          <cell r="AW408" t="str">
            <v/>
          </cell>
          <cell r="AZ408" t="str">
            <v/>
          </cell>
          <cell r="BA408" t="str">
            <v/>
          </cell>
          <cell r="BB408" t="str">
            <v/>
          </cell>
          <cell r="BC408" t="str">
            <v/>
          </cell>
        </row>
        <row r="409">
          <cell r="AM409" t="str">
            <v/>
          </cell>
          <cell r="AQ409" t="str">
            <v/>
          </cell>
          <cell r="AT409" t="str">
            <v/>
          </cell>
          <cell r="AW409" t="str">
            <v/>
          </cell>
          <cell r="AZ409" t="str">
            <v/>
          </cell>
          <cell r="BA409" t="str">
            <v/>
          </cell>
          <cell r="BB409" t="str">
            <v/>
          </cell>
          <cell r="BC409" t="str">
            <v/>
          </cell>
        </row>
        <row r="410">
          <cell r="AM410" t="str">
            <v/>
          </cell>
          <cell r="AQ410" t="str">
            <v/>
          </cell>
          <cell r="AT410" t="str">
            <v/>
          </cell>
          <cell r="AW410" t="str">
            <v/>
          </cell>
          <cell r="AZ410" t="str">
            <v/>
          </cell>
          <cell r="BA410" t="str">
            <v/>
          </cell>
          <cell r="BB410" t="str">
            <v/>
          </cell>
          <cell r="BC410" t="str">
            <v/>
          </cell>
        </row>
        <row r="411">
          <cell r="AM411" t="str">
            <v/>
          </cell>
          <cell r="AQ411" t="str">
            <v/>
          </cell>
          <cell r="AT411" t="str">
            <v/>
          </cell>
          <cell r="AW411" t="str">
            <v/>
          </cell>
          <cell r="AZ411" t="str">
            <v/>
          </cell>
          <cell r="BA411" t="str">
            <v/>
          </cell>
          <cell r="BB411" t="str">
            <v/>
          </cell>
          <cell r="BC411" t="str">
            <v/>
          </cell>
        </row>
        <row r="412">
          <cell r="AM412" t="str">
            <v/>
          </cell>
          <cell r="AQ412" t="str">
            <v/>
          </cell>
          <cell r="AT412" t="str">
            <v/>
          </cell>
          <cell r="AW412" t="str">
            <v/>
          </cell>
          <cell r="AZ412" t="str">
            <v/>
          </cell>
          <cell r="BA412" t="str">
            <v/>
          </cell>
          <cell r="BB412" t="str">
            <v/>
          </cell>
          <cell r="BC412" t="str">
            <v/>
          </cell>
        </row>
        <row r="413">
          <cell r="AM413" t="str">
            <v/>
          </cell>
          <cell r="AQ413" t="str">
            <v/>
          </cell>
          <cell r="AT413" t="str">
            <v/>
          </cell>
          <cell r="AW413" t="str">
            <v/>
          </cell>
          <cell r="AZ413" t="str">
            <v/>
          </cell>
          <cell r="BA413" t="str">
            <v/>
          </cell>
          <cell r="BB413" t="str">
            <v/>
          </cell>
          <cell r="BC413" t="str">
            <v/>
          </cell>
        </row>
        <row r="414">
          <cell r="AM414" t="str">
            <v/>
          </cell>
          <cell r="AQ414" t="str">
            <v/>
          </cell>
          <cell r="AT414" t="str">
            <v/>
          </cell>
          <cell r="AW414" t="str">
            <v/>
          </cell>
          <cell r="AZ414" t="str">
            <v/>
          </cell>
          <cell r="BA414" t="str">
            <v/>
          </cell>
          <cell r="BB414" t="str">
            <v/>
          </cell>
          <cell r="BC414" t="str">
            <v/>
          </cell>
        </row>
        <row r="415">
          <cell r="AM415" t="str">
            <v/>
          </cell>
          <cell r="AQ415" t="str">
            <v/>
          </cell>
          <cell r="AT415" t="str">
            <v/>
          </cell>
          <cell r="AW415" t="str">
            <v/>
          </cell>
          <cell r="AZ415" t="str">
            <v/>
          </cell>
          <cell r="BA415" t="str">
            <v/>
          </cell>
          <cell r="BB415" t="str">
            <v/>
          </cell>
          <cell r="BC415" t="str">
            <v/>
          </cell>
        </row>
        <row r="416">
          <cell r="AM416" t="str">
            <v/>
          </cell>
          <cell r="AQ416" t="str">
            <v/>
          </cell>
          <cell r="AT416" t="str">
            <v/>
          </cell>
          <cell r="AW416" t="str">
            <v/>
          </cell>
          <cell r="AZ416" t="str">
            <v/>
          </cell>
          <cell r="BA416" t="str">
            <v/>
          </cell>
          <cell r="BB416" t="str">
            <v/>
          </cell>
          <cell r="BC416" t="str">
            <v/>
          </cell>
        </row>
        <row r="417">
          <cell r="AM417" t="str">
            <v/>
          </cell>
          <cell r="AQ417" t="str">
            <v/>
          </cell>
          <cell r="AT417" t="str">
            <v/>
          </cell>
          <cell r="AW417" t="str">
            <v/>
          </cell>
          <cell r="AZ417" t="str">
            <v/>
          </cell>
          <cell r="BA417" t="str">
            <v/>
          </cell>
          <cell r="BB417" t="str">
            <v/>
          </cell>
          <cell r="BC417" t="str">
            <v/>
          </cell>
        </row>
        <row r="418">
          <cell r="AM418" t="str">
            <v/>
          </cell>
          <cell r="AQ418" t="str">
            <v/>
          </cell>
          <cell r="AT418" t="str">
            <v/>
          </cell>
          <cell r="AW418" t="str">
            <v/>
          </cell>
          <cell r="AZ418" t="str">
            <v/>
          </cell>
          <cell r="BA418" t="str">
            <v/>
          </cell>
          <cell r="BB418" t="str">
            <v/>
          </cell>
          <cell r="BC418" t="str">
            <v/>
          </cell>
        </row>
        <row r="419">
          <cell r="AM419" t="str">
            <v/>
          </cell>
          <cell r="AQ419" t="str">
            <v/>
          </cell>
          <cell r="AT419" t="str">
            <v/>
          </cell>
          <cell r="AW419" t="str">
            <v/>
          </cell>
          <cell r="AZ419" t="str">
            <v/>
          </cell>
          <cell r="BA419" t="str">
            <v/>
          </cell>
          <cell r="BB419" t="str">
            <v/>
          </cell>
          <cell r="BC419" t="str">
            <v/>
          </cell>
        </row>
        <row r="420">
          <cell r="AM420" t="str">
            <v/>
          </cell>
          <cell r="AQ420">
            <v>10</v>
          </cell>
          <cell r="AT420" t="str">
            <v>СМР</v>
          </cell>
          <cell r="AW420" t="str">
            <v/>
          </cell>
          <cell r="AZ420" t="str">
            <v/>
          </cell>
          <cell r="BA420" t="str">
            <v/>
          </cell>
          <cell r="BB420" t="str">
            <v/>
          </cell>
          <cell r="BC420" t="str">
            <v/>
          </cell>
        </row>
        <row r="421">
          <cell r="AM421" t="str">
            <v/>
          </cell>
          <cell r="AQ421" t="str">
            <v/>
          </cell>
          <cell r="AT421" t="str">
            <v/>
          </cell>
          <cell r="AW421" t="str">
            <v/>
          </cell>
          <cell r="AZ421" t="str">
            <v/>
          </cell>
          <cell r="BA421" t="str">
            <v/>
          </cell>
          <cell r="BB421" t="str">
            <v/>
          </cell>
          <cell r="BC421" t="str">
            <v/>
          </cell>
        </row>
        <row r="422">
          <cell r="AM422" t="str">
            <v/>
          </cell>
          <cell r="AQ422" t="str">
            <v/>
          </cell>
          <cell r="AT422" t="str">
            <v/>
          </cell>
          <cell r="AW422" t="str">
            <v/>
          </cell>
          <cell r="AZ422" t="str">
            <v/>
          </cell>
          <cell r="BA422" t="str">
            <v/>
          </cell>
          <cell r="BB422" t="str">
            <v/>
          </cell>
          <cell r="BC422" t="str">
            <v/>
          </cell>
        </row>
        <row r="423">
          <cell r="AM423" t="str">
            <v/>
          </cell>
          <cell r="AQ423" t="str">
            <v/>
          </cell>
          <cell r="AT423" t="str">
            <v/>
          </cell>
          <cell r="AW423" t="str">
            <v/>
          </cell>
          <cell r="AZ423" t="str">
            <v/>
          </cell>
          <cell r="BA423" t="str">
            <v/>
          </cell>
          <cell r="BB423" t="str">
            <v/>
          </cell>
          <cell r="BC423" t="str">
            <v/>
          </cell>
        </row>
        <row r="424">
          <cell r="AM424" t="str">
            <v/>
          </cell>
          <cell r="AQ424" t="str">
            <v/>
          </cell>
          <cell r="AT424" t="str">
            <v/>
          </cell>
          <cell r="AW424" t="str">
            <v/>
          </cell>
          <cell r="AZ424" t="str">
            <v/>
          </cell>
          <cell r="BA424" t="str">
            <v/>
          </cell>
          <cell r="BB424" t="str">
            <v/>
          </cell>
          <cell r="BC424" t="str">
            <v/>
          </cell>
        </row>
        <row r="425">
          <cell r="AM425" t="str">
            <v/>
          </cell>
          <cell r="AQ425">
            <v>10</v>
          </cell>
          <cell r="AT425" t="str">
            <v>СМР</v>
          </cell>
          <cell r="AW425" t="str">
            <v/>
          </cell>
          <cell r="AZ425" t="str">
            <v/>
          </cell>
          <cell r="BA425" t="str">
            <v/>
          </cell>
          <cell r="BB425" t="str">
            <v/>
          </cell>
          <cell r="BC425" t="str">
            <v/>
          </cell>
        </row>
        <row r="426">
          <cell r="AM426">
            <v>1690247.71</v>
          </cell>
          <cell r="AQ426">
            <v>10</v>
          </cell>
          <cell r="AT426" t="str">
            <v>СМР</v>
          </cell>
          <cell r="AW426">
            <v>40711</v>
          </cell>
          <cell r="AZ426" t="str">
            <v>6.2011</v>
          </cell>
          <cell r="BA426" t="str">
            <v>6.2011</v>
          </cell>
          <cell r="BB426" t="str">
            <v>1.1900</v>
          </cell>
          <cell r="BC426" t="str">
            <v>2.2011</v>
          </cell>
        </row>
        <row r="427">
          <cell r="AM427">
            <v>411537.75</v>
          </cell>
          <cell r="AQ427">
            <v>10</v>
          </cell>
          <cell r="AT427" t="str">
            <v>СМР</v>
          </cell>
          <cell r="AW427">
            <v>40711</v>
          </cell>
          <cell r="AZ427" t="str">
            <v>6.2011</v>
          </cell>
          <cell r="BA427" t="str">
            <v>6.2011</v>
          </cell>
          <cell r="BB427" t="str">
            <v>1.1900</v>
          </cell>
          <cell r="BC427" t="str">
            <v>2.2011</v>
          </cell>
        </row>
        <row r="428">
          <cell r="AM428" t="str">
            <v/>
          </cell>
          <cell r="AQ428">
            <v>10</v>
          </cell>
          <cell r="AT428" t="str">
            <v>СМР</v>
          </cell>
          <cell r="AW428" t="str">
            <v/>
          </cell>
          <cell r="AZ428" t="str">
            <v/>
          </cell>
          <cell r="BA428" t="str">
            <v/>
          </cell>
          <cell r="BB428" t="str">
            <v/>
          </cell>
          <cell r="BC428" t="str">
            <v/>
          </cell>
        </row>
        <row r="429">
          <cell r="AM429" t="str">
            <v/>
          </cell>
          <cell r="AQ429">
            <v>10</v>
          </cell>
          <cell r="AT429" t="str">
            <v>СМР</v>
          </cell>
          <cell r="AW429" t="str">
            <v/>
          </cell>
          <cell r="AZ429" t="str">
            <v/>
          </cell>
          <cell r="BA429" t="str">
            <v/>
          </cell>
          <cell r="BB429" t="str">
            <v/>
          </cell>
          <cell r="BC429" t="str">
            <v/>
          </cell>
        </row>
        <row r="430">
          <cell r="AM430" t="str">
            <v/>
          </cell>
          <cell r="AQ430" t="str">
            <v/>
          </cell>
          <cell r="AT430" t="str">
            <v/>
          </cell>
          <cell r="AW430" t="str">
            <v/>
          </cell>
          <cell r="AZ430" t="str">
            <v/>
          </cell>
          <cell r="BA430" t="str">
            <v/>
          </cell>
          <cell r="BB430" t="str">
            <v/>
          </cell>
          <cell r="BC430" t="str">
            <v/>
          </cell>
        </row>
        <row r="431">
          <cell r="AM431" t="str">
            <v/>
          </cell>
          <cell r="AQ431" t="str">
            <v/>
          </cell>
          <cell r="AT431" t="str">
            <v/>
          </cell>
          <cell r="AW431" t="str">
            <v/>
          </cell>
          <cell r="AZ431" t="str">
            <v/>
          </cell>
          <cell r="BA431" t="str">
            <v/>
          </cell>
          <cell r="BB431" t="str">
            <v/>
          </cell>
          <cell r="BC431" t="str">
            <v/>
          </cell>
        </row>
        <row r="432">
          <cell r="AM432" t="str">
            <v/>
          </cell>
          <cell r="AQ432" t="str">
            <v/>
          </cell>
          <cell r="AT432" t="str">
            <v/>
          </cell>
          <cell r="AW432" t="str">
            <v/>
          </cell>
          <cell r="AZ432" t="str">
            <v/>
          </cell>
          <cell r="BA432" t="str">
            <v/>
          </cell>
          <cell r="BB432" t="str">
            <v/>
          </cell>
          <cell r="BC432" t="str">
            <v/>
          </cell>
        </row>
        <row r="433">
          <cell r="AM433" t="str">
            <v/>
          </cell>
          <cell r="AQ433" t="str">
            <v/>
          </cell>
          <cell r="AT433" t="str">
            <v/>
          </cell>
          <cell r="AW433" t="str">
            <v/>
          </cell>
          <cell r="AZ433" t="str">
            <v/>
          </cell>
          <cell r="BA433" t="str">
            <v/>
          </cell>
          <cell r="BB433" t="str">
            <v/>
          </cell>
          <cell r="BC433" t="str">
            <v/>
          </cell>
        </row>
        <row r="434">
          <cell r="AM434" t="str">
            <v/>
          </cell>
          <cell r="AQ434" t="str">
            <v/>
          </cell>
          <cell r="AT434" t="str">
            <v/>
          </cell>
          <cell r="AW434" t="str">
            <v/>
          </cell>
          <cell r="AZ434" t="str">
            <v/>
          </cell>
          <cell r="BA434" t="str">
            <v/>
          </cell>
          <cell r="BB434" t="str">
            <v/>
          </cell>
          <cell r="BC434" t="str">
            <v/>
          </cell>
        </row>
        <row r="435">
          <cell r="AM435" t="str">
            <v/>
          </cell>
          <cell r="AQ435" t="str">
            <v/>
          </cell>
          <cell r="AT435" t="str">
            <v/>
          </cell>
          <cell r="AW435" t="str">
            <v/>
          </cell>
          <cell r="AZ435" t="str">
            <v/>
          </cell>
          <cell r="BA435" t="str">
            <v/>
          </cell>
          <cell r="BB435" t="str">
            <v/>
          </cell>
          <cell r="BC435" t="str">
            <v/>
          </cell>
        </row>
        <row r="436">
          <cell r="AM436" t="str">
            <v/>
          </cell>
          <cell r="AQ436" t="str">
            <v/>
          </cell>
          <cell r="AT436" t="str">
            <v/>
          </cell>
          <cell r="AW436" t="str">
            <v/>
          </cell>
          <cell r="AZ436" t="str">
            <v/>
          </cell>
          <cell r="BA436" t="str">
            <v/>
          </cell>
          <cell r="BB436" t="str">
            <v/>
          </cell>
          <cell r="BC436" t="str">
            <v/>
          </cell>
        </row>
        <row r="437">
          <cell r="AM437" t="str">
            <v/>
          </cell>
          <cell r="AQ437" t="str">
            <v/>
          </cell>
          <cell r="AT437" t="str">
            <v/>
          </cell>
          <cell r="AW437" t="str">
            <v/>
          </cell>
          <cell r="AZ437" t="str">
            <v/>
          </cell>
          <cell r="BA437" t="str">
            <v/>
          </cell>
          <cell r="BB437" t="str">
            <v/>
          </cell>
          <cell r="BC437" t="str">
            <v/>
          </cell>
        </row>
        <row r="438">
          <cell r="AM438" t="str">
            <v/>
          </cell>
          <cell r="AQ438" t="str">
            <v/>
          </cell>
          <cell r="AT438" t="str">
            <v/>
          </cell>
          <cell r="AW438" t="str">
            <v/>
          </cell>
          <cell r="AZ438" t="str">
            <v/>
          </cell>
          <cell r="BA438" t="str">
            <v/>
          </cell>
          <cell r="BB438" t="str">
            <v/>
          </cell>
          <cell r="BC438" t="str">
            <v/>
          </cell>
        </row>
        <row r="439">
          <cell r="AM439" t="str">
            <v/>
          </cell>
          <cell r="AQ439" t="str">
            <v/>
          </cell>
          <cell r="AT439" t="str">
            <v/>
          </cell>
          <cell r="AW439" t="str">
            <v/>
          </cell>
          <cell r="AZ439" t="str">
            <v/>
          </cell>
          <cell r="BA439" t="str">
            <v/>
          </cell>
          <cell r="BB439" t="str">
            <v/>
          </cell>
          <cell r="BC439" t="str">
            <v/>
          </cell>
        </row>
        <row r="440">
          <cell r="AM440" t="str">
            <v/>
          </cell>
          <cell r="AQ440" t="str">
            <v/>
          </cell>
          <cell r="AT440" t="str">
            <v/>
          </cell>
          <cell r="AW440" t="str">
            <v/>
          </cell>
          <cell r="AZ440" t="str">
            <v/>
          </cell>
          <cell r="BA440" t="str">
            <v/>
          </cell>
          <cell r="BB440" t="str">
            <v/>
          </cell>
          <cell r="BC440" t="str">
            <v/>
          </cell>
        </row>
        <row r="441">
          <cell r="AM441" t="str">
            <v/>
          </cell>
          <cell r="AQ441" t="str">
            <v/>
          </cell>
          <cell r="AT441" t="str">
            <v/>
          </cell>
          <cell r="AW441" t="str">
            <v/>
          </cell>
          <cell r="AZ441" t="str">
            <v/>
          </cell>
          <cell r="BA441" t="str">
            <v/>
          </cell>
          <cell r="BB441" t="str">
            <v/>
          </cell>
          <cell r="BC441" t="str">
            <v/>
          </cell>
        </row>
        <row r="442">
          <cell r="AM442" t="str">
            <v/>
          </cell>
          <cell r="AQ442" t="str">
            <v/>
          </cell>
          <cell r="AT442" t="str">
            <v/>
          </cell>
          <cell r="AW442" t="str">
            <v/>
          </cell>
          <cell r="AZ442" t="str">
            <v/>
          </cell>
          <cell r="BA442" t="str">
            <v/>
          </cell>
          <cell r="BB442" t="str">
            <v/>
          </cell>
          <cell r="BC442" t="str">
            <v/>
          </cell>
        </row>
        <row r="443">
          <cell r="AM443" t="str">
            <v/>
          </cell>
          <cell r="AQ443" t="str">
            <v/>
          </cell>
          <cell r="AT443" t="str">
            <v/>
          </cell>
          <cell r="AW443" t="str">
            <v/>
          </cell>
          <cell r="AZ443" t="str">
            <v/>
          </cell>
          <cell r="BA443" t="str">
            <v/>
          </cell>
          <cell r="BB443" t="str">
            <v/>
          </cell>
          <cell r="BC443" t="str">
            <v/>
          </cell>
        </row>
        <row r="444">
          <cell r="AM444" t="str">
            <v/>
          </cell>
          <cell r="AQ444" t="str">
            <v/>
          </cell>
          <cell r="AT444" t="str">
            <v/>
          </cell>
          <cell r="AW444" t="str">
            <v/>
          </cell>
          <cell r="AZ444" t="str">
            <v/>
          </cell>
          <cell r="BA444" t="str">
            <v/>
          </cell>
          <cell r="BB444" t="str">
            <v/>
          </cell>
          <cell r="BC444" t="str">
            <v/>
          </cell>
        </row>
        <row r="445">
          <cell r="AM445" t="str">
            <v/>
          </cell>
          <cell r="AQ445" t="str">
            <v/>
          </cell>
          <cell r="AT445" t="str">
            <v/>
          </cell>
          <cell r="AW445" t="str">
            <v/>
          </cell>
          <cell r="AZ445" t="str">
            <v/>
          </cell>
          <cell r="BA445" t="str">
            <v/>
          </cell>
          <cell r="BB445" t="str">
            <v/>
          </cell>
          <cell r="BC445" t="str">
            <v/>
          </cell>
        </row>
        <row r="446">
          <cell r="AM446">
            <v>2101785.4500000002</v>
          </cell>
          <cell r="AQ446">
            <v>10</v>
          </cell>
          <cell r="AT446" t="str">
            <v>СМР</v>
          </cell>
          <cell r="AW446" t="str">
            <v/>
          </cell>
          <cell r="AZ446" t="str">
            <v>6.2011</v>
          </cell>
          <cell r="BA446" t="str">
            <v/>
          </cell>
          <cell r="BB446" t="str">
            <v/>
          </cell>
          <cell r="BC446" t="str">
            <v/>
          </cell>
        </row>
        <row r="447">
          <cell r="AM447" t="str">
            <v/>
          </cell>
          <cell r="AQ447" t="str">
            <v/>
          </cell>
          <cell r="AT447" t="str">
            <v/>
          </cell>
          <cell r="AW447" t="str">
            <v/>
          </cell>
          <cell r="AZ447" t="str">
            <v/>
          </cell>
          <cell r="BA447" t="str">
            <v/>
          </cell>
          <cell r="BB447" t="str">
            <v/>
          </cell>
          <cell r="BC447" t="str">
            <v/>
          </cell>
        </row>
        <row r="448">
          <cell r="AM448" t="str">
            <v/>
          </cell>
          <cell r="AQ448" t="str">
            <v/>
          </cell>
          <cell r="AT448" t="str">
            <v/>
          </cell>
          <cell r="AW448" t="str">
            <v/>
          </cell>
          <cell r="AZ448" t="str">
            <v/>
          </cell>
          <cell r="BA448" t="str">
            <v/>
          </cell>
          <cell r="BB448" t="str">
            <v/>
          </cell>
          <cell r="BC448" t="str">
            <v/>
          </cell>
        </row>
        <row r="449">
          <cell r="AM449" t="str">
            <v/>
          </cell>
          <cell r="AQ449" t="str">
            <v/>
          </cell>
          <cell r="AT449" t="str">
            <v/>
          </cell>
          <cell r="AW449" t="str">
            <v/>
          </cell>
          <cell r="AZ449" t="str">
            <v/>
          </cell>
          <cell r="BA449" t="str">
            <v/>
          </cell>
          <cell r="BB449" t="str">
            <v/>
          </cell>
          <cell r="BC449" t="str">
            <v/>
          </cell>
        </row>
        <row r="450">
          <cell r="AM450" t="str">
            <v/>
          </cell>
          <cell r="AQ450" t="str">
            <v/>
          </cell>
          <cell r="AT450" t="str">
            <v/>
          </cell>
          <cell r="AW450" t="str">
            <v/>
          </cell>
          <cell r="AZ450" t="str">
            <v/>
          </cell>
          <cell r="BA450" t="str">
            <v/>
          </cell>
          <cell r="BB450" t="str">
            <v/>
          </cell>
          <cell r="BC450" t="str">
            <v/>
          </cell>
        </row>
        <row r="451">
          <cell r="AM451" t="str">
            <v/>
          </cell>
          <cell r="AQ451" t="str">
            <v/>
          </cell>
          <cell r="AT451" t="str">
            <v/>
          </cell>
          <cell r="AW451" t="str">
            <v/>
          </cell>
          <cell r="AZ451" t="str">
            <v/>
          </cell>
          <cell r="BA451" t="str">
            <v/>
          </cell>
          <cell r="BB451" t="str">
            <v/>
          </cell>
          <cell r="BC451" t="str">
            <v/>
          </cell>
        </row>
        <row r="452">
          <cell r="AM452" t="str">
            <v/>
          </cell>
          <cell r="AQ452" t="str">
            <v/>
          </cell>
          <cell r="AT452" t="str">
            <v/>
          </cell>
          <cell r="AW452" t="str">
            <v/>
          </cell>
          <cell r="AZ452" t="str">
            <v/>
          </cell>
          <cell r="BA452" t="str">
            <v/>
          </cell>
          <cell r="BB452" t="str">
            <v/>
          </cell>
          <cell r="BC452" t="str">
            <v/>
          </cell>
        </row>
        <row r="453">
          <cell r="AM453" t="str">
            <v/>
          </cell>
          <cell r="AQ453" t="str">
            <v/>
          </cell>
          <cell r="AT453" t="str">
            <v/>
          </cell>
          <cell r="AW453" t="str">
            <v/>
          </cell>
          <cell r="AZ453" t="str">
            <v/>
          </cell>
          <cell r="BA453" t="str">
            <v/>
          </cell>
          <cell r="BB453" t="str">
            <v/>
          </cell>
          <cell r="BC453" t="str">
            <v/>
          </cell>
        </row>
        <row r="454">
          <cell r="AM454" t="str">
            <v/>
          </cell>
          <cell r="AQ454" t="str">
            <v/>
          </cell>
          <cell r="AT454" t="str">
            <v/>
          </cell>
          <cell r="AW454" t="str">
            <v/>
          </cell>
          <cell r="AZ454" t="str">
            <v/>
          </cell>
          <cell r="BA454" t="str">
            <v/>
          </cell>
          <cell r="BB454" t="str">
            <v/>
          </cell>
          <cell r="BC454" t="str">
            <v/>
          </cell>
        </row>
        <row r="455">
          <cell r="AM455" t="str">
            <v/>
          </cell>
          <cell r="AQ455" t="str">
            <v/>
          </cell>
          <cell r="AT455" t="str">
            <v/>
          </cell>
          <cell r="AW455" t="str">
            <v/>
          </cell>
          <cell r="AZ455" t="str">
            <v/>
          </cell>
          <cell r="BA455" t="str">
            <v/>
          </cell>
          <cell r="BB455" t="str">
            <v/>
          </cell>
          <cell r="BC455" t="str">
            <v/>
          </cell>
        </row>
        <row r="456">
          <cell r="AM456" t="str">
            <v/>
          </cell>
          <cell r="AQ456" t="str">
            <v/>
          </cell>
          <cell r="AT456" t="str">
            <v/>
          </cell>
          <cell r="AW456" t="str">
            <v/>
          </cell>
          <cell r="AZ456" t="str">
            <v/>
          </cell>
          <cell r="BA456" t="str">
            <v/>
          </cell>
          <cell r="BB456" t="str">
            <v/>
          </cell>
          <cell r="BC456" t="str">
            <v/>
          </cell>
        </row>
        <row r="457">
          <cell r="AM457" t="str">
            <v/>
          </cell>
          <cell r="AQ457" t="str">
            <v/>
          </cell>
          <cell r="AT457" t="str">
            <v/>
          </cell>
          <cell r="AW457" t="str">
            <v/>
          </cell>
          <cell r="AZ457" t="str">
            <v/>
          </cell>
          <cell r="BA457" t="str">
            <v/>
          </cell>
          <cell r="BB457" t="str">
            <v/>
          </cell>
          <cell r="BC457" t="str">
            <v/>
          </cell>
        </row>
        <row r="458">
          <cell r="AM458" t="str">
            <v/>
          </cell>
          <cell r="AQ458" t="str">
            <v/>
          </cell>
          <cell r="AT458" t="str">
            <v/>
          </cell>
          <cell r="AW458" t="str">
            <v/>
          </cell>
          <cell r="AZ458" t="str">
            <v/>
          </cell>
          <cell r="BA458" t="str">
            <v/>
          </cell>
          <cell r="BB458" t="str">
            <v/>
          </cell>
          <cell r="BC458" t="str">
            <v/>
          </cell>
        </row>
        <row r="459">
          <cell r="AM459" t="str">
            <v/>
          </cell>
          <cell r="AQ459" t="str">
            <v/>
          </cell>
          <cell r="AT459" t="str">
            <v/>
          </cell>
          <cell r="AW459" t="str">
            <v/>
          </cell>
          <cell r="AZ459" t="str">
            <v/>
          </cell>
          <cell r="BA459" t="str">
            <v/>
          </cell>
          <cell r="BB459" t="str">
            <v/>
          </cell>
          <cell r="BC459" t="str">
            <v/>
          </cell>
        </row>
        <row r="460">
          <cell r="AM460" t="str">
            <v/>
          </cell>
          <cell r="AQ460">
            <v>2</v>
          </cell>
          <cell r="AT460" t="str">
            <v/>
          </cell>
          <cell r="AW460" t="str">
            <v/>
          </cell>
          <cell r="AZ460" t="str">
            <v/>
          </cell>
          <cell r="BA460" t="str">
            <v/>
          </cell>
          <cell r="BB460" t="str">
            <v/>
          </cell>
          <cell r="BC460" t="str">
            <v/>
          </cell>
        </row>
        <row r="461">
          <cell r="AM461">
            <v>649986.51</v>
          </cell>
          <cell r="AQ461">
            <v>2</v>
          </cell>
          <cell r="AT461" t="str">
            <v>СМР</v>
          </cell>
          <cell r="AW461">
            <v>40409</v>
          </cell>
          <cell r="AZ461" t="str">
            <v>7.2010</v>
          </cell>
          <cell r="BA461" t="str">
            <v>8.2010</v>
          </cell>
          <cell r="BB461" t="str">
            <v/>
          </cell>
          <cell r="BC461" t="str">
            <v>3.2010</v>
          </cell>
        </row>
        <row r="462">
          <cell r="AM462" t="str">
            <v/>
          </cell>
          <cell r="AQ462" t="str">
            <v/>
          </cell>
          <cell r="AT462" t="str">
            <v/>
          </cell>
          <cell r="AW462" t="str">
            <v/>
          </cell>
          <cell r="AZ462" t="str">
            <v/>
          </cell>
          <cell r="BA462" t="str">
            <v/>
          </cell>
          <cell r="BB462" t="str">
            <v/>
          </cell>
          <cell r="BC462" t="str">
            <v/>
          </cell>
        </row>
        <row r="463">
          <cell r="AM463">
            <v>576179.30000000005</v>
          </cell>
          <cell r="AQ463">
            <v>2</v>
          </cell>
          <cell r="AT463" t="str">
            <v>СМР</v>
          </cell>
          <cell r="AW463">
            <v>40409</v>
          </cell>
          <cell r="AZ463" t="str">
            <v>7.2010</v>
          </cell>
          <cell r="BA463" t="str">
            <v>8.2010</v>
          </cell>
          <cell r="BB463" t="str">
            <v/>
          </cell>
          <cell r="BC463" t="str">
            <v>3.2010</v>
          </cell>
        </row>
        <row r="464">
          <cell r="AM464">
            <v>3878397.01</v>
          </cell>
          <cell r="AQ464">
            <v>2</v>
          </cell>
          <cell r="AT464" t="str">
            <v>СМР</v>
          </cell>
          <cell r="AW464">
            <v>40540</v>
          </cell>
          <cell r="AZ464" t="str">
            <v>12.2010</v>
          </cell>
          <cell r="BA464" t="str">
            <v>12.2010</v>
          </cell>
          <cell r="BB464" t="str">
            <v/>
          </cell>
          <cell r="BC464" t="str">
            <v>4.2010</v>
          </cell>
        </row>
        <row r="465">
          <cell r="AM465" t="str">
            <v/>
          </cell>
          <cell r="AQ465" t="str">
            <v/>
          </cell>
          <cell r="AT465" t="str">
            <v/>
          </cell>
          <cell r="AW465" t="str">
            <v/>
          </cell>
          <cell r="AZ465" t="str">
            <v/>
          </cell>
          <cell r="BA465" t="str">
            <v/>
          </cell>
          <cell r="BB465" t="str">
            <v/>
          </cell>
          <cell r="BC465" t="str">
            <v/>
          </cell>
        </row>
        <row r="466">
          <cell r="AM466">
            <v>66431.5</v>
          </cell>
          <cell r="AQ466">
            <v>2</v>
          </cell>
          <cell r="AT466" t="str">
            <v>СМР</v>
          </cell>
          <cell r="AW466">
            <v>40464</v>
          </cell>
          <cell r="AZ466" t="str">
            <v>9.2010</v>
          </cell>
          <cell r="BA466" t="str">
            <v>10.2010</v>
          </cell>
          <cell r="BB466" t="str">
            <v/>
          </cell>
          <cell r="BC466" t="str">
            <v>4.2010</v>
          </cell>
        </row>
        <row r="467">
          <cell r="AM467">
            <v>93831.7</v>
          </cell>
          <cell r="AQ467">
            <v>3</v>
          </cell>
          <cell r="AT467" t="str">
            <v>СМР</v>
          </cell>
          <cell r="AW467">
            <v>40535</v>
          </cell>
          <cell r="AZ467" t="str">
            <v>12.2010</v>
          </cell>
          <cell r="BA467" t="str">
            <v>12.2010</v>
          </cell>
          <cell r="BB467" t="str">
            <v/>
          </cell>
          <cell r="BC467" t="str">
            <v>4.2010</v>
          </cell>
        </row>
        <row r="468">
          <cell r="AM468">
            <v>2955861.79</v>
          </cell>
          <cell r="AQ468">
            <v>2</v>
          </cell>
          <cell r="AT468" t="str">
            <v>СМР</v>
          </cell>
          <cell r="AW468">
            <v>40495</v>
          </cell>
          <cell r="AZ468" t="str">
            <v>10.2010</v>
          </cell>
          <cell r="BA468" t="str">
            <v>11.2010</v>
          </cell>
          <cell r="BB468" t="str">
            <v/>
          </cell>
          <cell r="BC468" t="str">
            <v>4.2010</v>
          </cell>
        </row>
        <row r="469">
          <cell r="AM469">
            <v>1176557.27</v>
          </cell>
          <cell r="AQ469">
            <v>2</v>
          </cell>
          <cell r="AT469" t="str">
            <v>СМР</v>
          </cell>
          <cell r="AW469">
            <v>40409</v>
          </cell>
          <cell r="AZ469" t="str">
            <v>7.2010</v>
          </cell>
          <cell r="BA469" t="str">
            <v>8.2010</v>
          </cell>
          <cell r="BB469" t="str">
            <v/>
          </cell>
          <cell r="BC469" t="str">
            <v>3.2010</v>
          </cell>
        </row>
        <row r="470">
          <cell r="AM470">
            <v>81035.69</v>
          </cell>
          <cell r="AQ470">
            <v>2</v>
          </cell>
          <cell r="AT470" t="str">
            <v>СМР</v>
          </cell>
          <cell r="AW470">
            <v>40535</v>
          </cell>
          <cell r="AZ470" t="str">
            <v>12.2010</v>
          </cell>
          <cell r="BA470" t="str">
            <v>12.2010</v>
          </cell>
          <cell r="BB470" t="str">
            <v/>
          </cell>
          <cell r="BC470" t="str">
            <v>4.2010</v>
          </cell>
        </row>
        <row r="471">
          <cell r="AM471" t="str">
            <v/>
          </cell>
          <cell r="AQ471" t="str">
            <v/>
          </cell>
          <cell r="AT471" t="str">
            <v/>
          </cell>
          <cell r="AW471" t="str">
            <v/>
          </cell>
          <cell r="AZ471" t="str">
            <v/>
          </cell>
          <cell r="BA471" t="str">
            <v/>
          </cell>
          <cell r="BB471" t="str">
            <v/>
          </cell>
          <cell r="BC471" t="str">
            <v/>
          </cell>
        </row>
        <row r="472">
          <cell r="AM472" t="str">
            <v/>
          </cell>
          <cell r="AQ472" t="str">
            <v/>
          </cell>
          <cell r="AT472" t="str">
            <v/>
          </cell>
          <cell r="AW472" t="str">
            <v/>
          </cell>
          <cell r="AZ472" t="str">
            <v/>
          </cell>
          <cell r="BA472" t="str">
            <v/>
          </cell>
          <cell r="BB472" t="str">
            <v/>
          </cell>
          <cell r="BC472" t="str">
            <v/>
          </cell>
        </row>
        <row r="473">
          <cell r="AM473">
            <v>693061.18</v>
          </cell>
          <cell r="AQ473">
            <v>3</v>
          </cell>
          <cell r="AT473" t="str">
            <v>СМР</v>
          </cell>
          <cell r="AW473">
            <v>40633</v>
          </cell>
          <cell r="AZ473" t="str">
            <v>3.2011</v>
          </cell>
          <cell r="BA473" t="str">
            <v>3.2011</v>
          </cell>
          <cell r="BB473" t="str">
            <v>4.2011</v>
          </cell>
          <cell r="BC473" t="str">
            <v>1.2011</v>
          </cell>
        </row>
        <row r="474">
          <cell r="AM474" t="str">
            <v/>
          </cell>
          <cell r="AQ474" t="str">
            <v/>
          </cell>
          <cell r="AT474" t="str">
            <v/>
          </cell>
          <cell r="AW474" t="str">
            <v/>
          </cell>
          <cell r="AZ474" t="str">
            <v/>
          </cell>
          <cell r="BA474" t="str">
            <v/>
          </cell>
          <cell r="BB474" t="str">
            <v/>
          </cell>
          <cell r="BC474" t="str">
            <v/>
          </cell>
        </row>
        <row r="475">
          <cell r="AM475" t="str">
            <v/>
          </cell>
          <cell r="AQ475" t="str">
            <v/>
          </cell>
          <cell r="AT475" t="str">
            <v/>
          </cell>
          <cell r="AW475" t="str">
            <v/>
          </cell>
          <cell r="AZ475" t="str">
            <v/>
          </cell>
          <cell r="BA475" t="str">
            <v/>
          </cell>
          <cell r="BB475" t="str">
            <v/>
          </cell>
          <cell r="BC475" t="str">
            <v/>
          </cell>
        </row>
        <row r="476">
          <cell r="AM476">
            <v>4621714.66</v>
          </cell>
          <cell r="AQ476">
            <v>6</v>
          </cell>
          <cell r="AT476" t="str">
            <v>СМР</v>
          </cell>
          <cell r="AW476">
            <v>40681</v>
          </cell>
          <cell r="AZ476" t="str">
            <v>4.2011</v>
          </cell>
          <cell r="BA476" t="str">
            <v>5.2011</v>
          </cell>
          <cell r="BB476" t="str">
            <v>5.2011</v>
          </cell>
          <cell r="BC476" t="str">
            <v>2.2011</v>
          </cell>
        </row>
        <row r="477">
          <cell r="AM477">
            <v>194758.01</v>
          </cell>
          <cell r="AQ477">
            <v>6</v>
          </cell>
          <cell r="AT477" t="str">
            <v>СМР</v>
          </cell>
          <cell r="AW477">
            <v>40540</v>
          </cell>
          <cell r="AZ477" t="str">
            <v>12.2010</v>
          </cell>
          <cell r="BA477" t="str">
            <v>12.2010</v>
          </cell>
          <cell r="BB477" t="str">
            <v/>
          </cell>
          <cell r="BC477" t="str">
            <v>4.2010</v>
          </cell>
        </row>
        <row r="478">
          <cell r="AM478" t="str">
            <v/>
          </cell>
          <cell r="AQ478" t="str">
            <v/>
          </cell>
          <cell r="AT478" t="str">
            <v/>
          </cell>
          <cell r="AW478" t="str">
            <v/>
          </cell>
          <cell r="AZ478" t="str">
            <v/>
          </cell>
          <cell r="BA478" t="str">
            <v/>
          </cell>
          <cell r="BB478" t="str">
            <v/>
          </cell>
          <cell r="BC478" t="str">
            <v/>
          </cell>
        </row>
        <row r="479">
          <cell r="AM479" t="str">
            <v/>
          </cell>
          <cell r="AQ479" t="str">
            <v/>
          </cell>
          <cell r="AT479" t="str">
            <v/>
          </cell>
          <cell r="AW479" t="str">
            <v/>
          </cell>
          <cell r="AZ479" t="str">
            <v/>
          </cell>
          <cell r="BA479" t="str">
            <v/>
          </cell>
          <cell r="BB479" t="str">
            <v/>
          </cell>
          <cell r="BC479" t="str">
            <v/>
          </cell>
        </row>
        <row r="480">
          <cell r="AM480" t="str">
            <v/>
          </cell>
          <cell r="AQ480" t="str">
            <v/>
          </cell>
          <cell r="AT480" t="str">
            <v/>
          </cell>
          <cell r="AW480" t="str">
            <v/>
          </cell>
          <cell r="AZ480" t="str">
            <v/>
          </cell>
          <cell r="BA480" t="str">
            <v/>
          </cell>
          <cell r="BB480" t="str">
            <v/>
          </cell>
          <cell r="BC480" t="str">
            <v/>
          </cell>
        </row>
        <row r="481">
          <cell r="AM481" t="str">
            <v/>
          </cell>
          <cell r="AQ481" t="str">
            <v/>
          </cell>
          <cell r="AT481" t="str">
            <v/>
          </cell>
          <cell r="AW481" t="str">
            <v/>
          </cell>
          <cell r="AZ481" t="str">
            <v/>
          </cell>
          <cell r="BA481" t="str">
            <v/>
          </cell>
          <cell r="BB481" t="str">
            <v/>
          </cell>
          <cell r="BC481" t="str">
            <v/>
          </cell>
        </row>
        <row r="482">
          <cell r="AM482" t="str">
            <v/>
          </cell>
          <cell r="AQ482" t="str">
            <v/>
          </cell>
          <cell r="AT482" t="str">
            <v/>
          </cell>
          <cell r="AW482" t="str">
            <v/>
          </cell>
          <cell r="AZ482" t="str">
            <v/>
          </cell>
          <cell r="BA482" t="str">
            <v/>
          </cell>
          <cell r="BB482" t="str">
            <v/>
          </cell>
          <cell r="BC482" t="str">
            <v/>
          </cell>
        </row>
        <row r="483">
          <cell r="AM483" t="str">
            <v/>
          </cell>
          <cell r="AQ483" t="str">
            <v/>
          </cell>
          <cell r="AT483" t="str">
            <v/>
          </cell>
          <cell r="AW483" t="str">
            <v/>
          </cell>
          <cell r="AZ483" t="str">
            <v/>
          </cell>
          <cell r="BA483" t="str">
            <v/>
          </cell>
          <cell r="BB483" t="str">
            <v/>
          </cell>
          <cell r="BC483" t="str">
            <v/>
          </cell>
        </row>
        <row r="484">
          <cell r="AM484" t="str">
            <v/>
          </cell>
          <cell r="AQ484" t="str">
            <v/>
          </cell>
          <cell r="AT484" t="str">
            <v/>
          </cell>
          <cell r="AW484" t="str">
            <v/>
          </cell>
          <cell r="AZ484" t="str">
            <v/>
          </cell>
          <cell r="BA484" t="str">
            <v/>
          </cell>
          <cell r="BB484" t="str">
            <v/>
          </cell>
          <cell r="BC484" t="str">
            <v/>
          </cell>
        </row>
        <row r="485">
          <cell r="AM485">
            <v>165330.59</v>
          </cell>
          <cell r="AQ485">
            <v>6</v>
          </cell>
          <cell r="AT485" t="str">
            <v>СМР</v>
          </cell>
          <cell r="AW485">
            <v>40653</v>
          </cell>
          <cell r="AZ485" t="str">
            <v>4.2011</v>
          </cell>
          <cell r="BA485" t="str">
            <v>4.2011</v>
          </cell>
          <cell r="BB485" t="str">
            <v>5.2011</v>
          </cell>
          <cell r="BC485" t="str">
            <v>2.2011</v>
          </cell>
        </row>
        <row r="486">
          <cell r="AM486" t="str">
            <v/>
          </cell>
          <cell r="AQ486" t="str">
            <v/>
          </cell>
          <cell r="AT486" t="str">
            <v/>
          </cell>
          <cell r="AW486" t="str">
            <v/>
          </cell>
          <cell r="AZ486" t="str">
            <v/>
          </cell>
          <cell r="BA486" t="str">
            <v/>
          </cell>
          <cell r="BB486" t="str">
            <v/>
          </cell>
          <cell r="BC486" t="str">
            <v/>
          </cell>
        </row>
        <row r="487">
          <cell r="AM487" t="str">
            <v/>
          </cell>
          <cell r="AQ487" t="str">
            <v/>
          </cell>
          <cell r="AT487" t="str">
            <v/>
          </cell>
          <cell r="AW487" t="str">
            <v/>
          </cell>
          <cell r="AZ487" t="str">
            <v/>
          </cell>
          <cell r="BA487" t="str">
            <v/>
          </cell>
          <cell r="BB487" t="str">
            <v/>
          </cell>
          <cell r="BC487" t="str">
            <v/>
          </cell>
        </row>
        <row r="488">
          <cell r="AM488">
            <v>77025.33</v>
          </cell>
          <cell r="AQ488">
            <v>2</v>
          </cell>
          <cell r="AT488" t="str">
            <v>СМР</v>
          </cell>
          <cell r="AW488">
            <v>40569</v>
          </cell>
          <cell r="AZ488" t="str">
            <v>12.2010</v>
          </cell>
          <cell r="BA488" t="str">
            <v>1.2011</v>
          </cell>
          <cell r="BB488" t="str">
            <v>3.2011</v>
          </cell>
          <cell r="BC488" t="str">
            <v>1.2011</v>
          </cell>
        </row>
        <row r="489">
          <cell r="AM489">
            <v>1709592.53</v>
          </cell>
          <cell r="AQ489">
            <v>1</v>
          </cell>
          <cell r="AT489" t="str">
            <v>СМР</v>
          </cell>
          <cell r="AW489">
            <v>40542</v>
          </cell>
          <cell r="AZ489" t="str">
            <v>12.2010</v>
          </cell>
          <cell r="BA489" t="str">
            <v>12.2010</v>
          </cell>
          <cell r="BB489" t="str">
            <v/>
          </cell>
          <cell r="BC489" t="str">
            <v>4.2010</v>
          </cell>
        </row>
        <row r="490">
          <cell r="AM490">
            <v>169628.25</v>
          </cell>
          <cell r="AQ490">
            <v>1</v>
          </cell>
          <cell r="AT490" t="str">
            <v>СМР</v>
          </cell>
          <cell r="AZ490" t="str">
            <v>6.2011</v>
          </cell>
          <cell r="BA490" t="str">
            <v/>
          </cell>
          <cell r="BB490" t="str">
            <v/>
          </cell>
          <cell r="BC490" t="str">
            <v/>
          </cell>
        </row>
        <row r="491">
          <cell r="AM491" t="str">
            <v/>
          </cell>
          <cell r="AQ491" t="str">
            <v/>
          </cell>
          <cell r="AT491" t="str">
            <v/>
          </cell>
          <cell r="AW491" t="str">
            <v/>
          </cell>
          <cell r="AZ491" t="str">
            <v/>
          </cell>
          <cell r="BA491" t="str">
            <v/>
          </cell>
          <cell r="BB491" t="str">
            <v/>
          </cell>
          <cell r="BC491" t="str">
            <v/>
          </cell>
        </row>
        <row r="492">
          <cell r="AM492" t="str">
            <v/>
          </cell>
          <cell r="AQ492" t="str">
            <v/>
          </cell>
          <cell r="AT492" t="str">
            <v/>
          </cell>
          <cell r="AW492" t="str">
            <v/>
          </cell>
          <cell r="AZ492" t="str">
            <v/>
          </cell>
          <cell r="BA492" t="str">
            <v/>
          </cell>
          <cell r="BB492" t="str">
            <v/>
          </cell>
          <cell r="BC492" t="str">
            <v/>
          </cell>
        </row>
        <row r="493">
          <cell r="AM493">
            <v>982281.47</v>
          </cell>
          <cell r="AQ493">
            <v>1</v>
          </cell>
          <cell r="AT493" t="str">
            <v>СМР</v>
          </cell>
          <cell r="AW493">
            <v>40633</v>
          </cell>
          <cell r="AZ493" t="str">
            <v>3.2011</v>
          </cell>
          <cell r="BA493" t="str">
            <v>3.2011</v>
          </cell>
          <cell r="BB493" t="str">
            <v>4.2011</v>
          </cell>
          <cell r="BC493" t="str">
            <v>1.2011</v>
          </cell>
        </row>
        <row r="494">
          <cell r="AM494">
            <v>12867952.199999999</v>
          </cell>
          <cell r="AQ494">
            <v>12</v>
          </cell>
          <cell r="AT494" t="str">
            <v>СМР</v>
          </cell>
          <cell r="AW494">
            <v>40711</v>
          </cell>
          <cell r="AZ494" t="str">
            <v>6.2011</v>
          </cell>
          <cell r="BA494" t="str">
            <v>6.2011</v>
          </cell>
          <cell r="BB494" t="str">
            <v>1.1900</v>
          </cell>
          <cell r="BC494" t="str">
            <v>2.2011</v>
          </cell>
        </row>
        <row r="495">
          <cell r="AM495" t="str">
            <v/>
          </cell>
          <cell r="AQ495" t="str">
            <v/>
          </cell>
          <cell r="AT495" t="str">
            <v/>
          </cell>
          <cell r="AW495" t="str">
            <v/>
          </cell>
          <cell r="AZ495" t="str">
            <v/>
          </cell>
          <cell r="BA495" t="str">
            <v/>
          </cell>
          <cell r="BB495" t="str">
            <v/>
          </cell>
          <cell r="BC495" t="str">
            <v/>
          </cell>
        </row>
        <row r="496">
          <cell r="AM496" t="str">
            <v/>
          </cell>
          <cell r="AQ496" t="str">
            <v/>
          </cell>
          <cell r="AT496" t="str">
            <v/>
          </cell>
          <cell r="AW496" t="str">
            <v/>
          </cell>
          <cell r="AZ496" t="str">
            <v/>
          </cell>
          <cell r="BA496" t="str">
            <v/>
          </cell>
          <cell r="BB496" t="str">
            <v/>
          </cell>
          <cell r="BC496" t="str">
            <v/>
          </cell>
        </row>
        <row r="497">
          <cell r="AM497" t="str">
            <v/>
          </cell>
          <cell r="AQ497" t="str">
            <v/>
          </cell>
          <cell r="AT497" t="str">
            <v/>
          </cell>
          <cell r="AW497" t="str">
            <v/>
          </cell>
          <cell r="AZ497" t="str">
            <v/>
          </cell>
          <cell r="BA497" t="str">
            <v/>
          </cell>
          <cell r="BB497" t="str">
            <v/>
          </cell>
          <cell r="BC497" t="str">
            <v/>
          </cell>
        </row>
        <row r="498">
          <cell r="AM498" t="str">
            <v/>
          </cell>
          <cell r="AQ498">
            <v>1</v>
          </cell>
          <cell r="AT498" t="str">
            <v/>
          </cell>
          <cell r="AW498" t="str">
            <v/>
          </cell>
          <cell r="AZ498" t="str">
            <v/>
          </cell>
          <cell r="BA498" t="str">
            <v/>
          </cell>
          <cell r="BB498" t="str">
            <v/>
          </cell>
          <cell r="BC498" t="str">
            <v/>
          </cell>
        </row>
        <row r="499">
          <cell r="AM499" t="str">
            <v/>
          </cell>
          <cell r="AQ499" t="str">
            <v/>
          </cell>
          <cell r="AT499" t="str">
            <v/>
          </cell>
          <cell r="AW499" t="str">
            <v/>
          </cell>
          <cell r="AZ499" t="str">
            <v/>
          </cell>
          <cell r="BA499" t="str">
            <v/>
          </cell>
          <cell r="BB499" t="str">
            <v/>
          </cell>
          <cell r="BC499" t="str">
            <v/>
          </cell>
        </row>
        <row r="500">
          <cell r="AM500" t="str">
            <v/>
          </cell>
          <cell r="AQ500" t="str">
            <v/>
          </cell>
          <cell r="AT500" t="str">
            <v/>
          </cell>
          <cell r="AW500" t="str">
            <v/>
          </cell>
          <cell r="AZ500" t="str">
            <v/>
          </cell>
          <cell r="BA500" t="str">
            <v/>
          </cell>
          <cell r="BB500" t="str">
            <v/>
          </cell>
          <cell r="BC500" t="str">
            <v/>
          </cell>
        </row>
        <row r="501">
          <cell r="AM501" t="str">
            <v/>
          </cell>
          <cell r="AQ501" t="str">
            <v/>
          </cell>
          <cell r="AT501" t="str">
            <v/>
          </cell>
          <cell r="AW501" t="str">
            <v/>
          </cell>
          <cell r="AZ501" t="str">
            <v/>
          </cell>
          <cell r="BA501" t="str">
            <v/>
          </cell>
          <cell r="BB501" t="str">
            <v/>
          </cell>
          <cell r="BC501" t="str">
            <v/>
          </cell>
        </row>
        <row r="502">
          <cell r="AM502" t="str">
            <v/>
          </cell>
          <cell r="AQ502" t="str">
            <v/>
          </cell>
          <cell r="AT502" t="str">
            <v/>
          </cell>
          <cell r="AW502" t="str">
            <v/>
          </cell>
          <cell r="AZ502" t="str">
            <v/>
          </cell>
          <cell r="BA502" t="str">
            <v/>
          </cell>
          <cell r="BB502" t="str">
            <v/>
          </cell>
          <cell r="BC502" t="str">
            <v/>
          </cell>
        </row>
        <row r="503">
          <cell r="AM503" t="str">
            <v/>
          </cell>
          <cell r="AQ503" t="str">
            <v/>
          </cell>
          <cell r="AT503" t="str">
            <v/>
          </cell>
          <cell r="AW503" t="str">
            <v/>
          </cell>
          <cell r="AZ503" t="str">
            <v/>
          </cell>
          <cell r="BA503" t="str">
            <v/>
          </cell>
          <cell r="BB503" t="str">
            <v/>
          </cell>
          <cell r="BC503" t="str">
            <v/>
          </cell>
        </row>
        <row r="504">
          <cell r="AM504" t="str">
            <v/>
          </cell>
          <cell r="AQ504" t="str">
            <v/>
          </cell>
          <cell r="AT504" t="str">
            <v/>
          </cell>
          <cell r="AW504" t="str">
            <v/>
          </cell>
          <cell r="AZ504" t="str">
            <v/>
          </cell>
          <cell r="BA504" t="str">
            <v/>
          </cell>
          <cell r="BB504" t="str">
            <v/>
          </cell>
          <cell r="BC504" t="str">
            <v/>
          </cell>
        </row>
        <row r="505">
          <cell r="AM505" t="str">
            <v/>
          </cell>
          <cell r="AQ505" t="str">
            <v/>
          </cell>
          <cell r="AT505" t="str">
            <v/>
          </cell>
          <cell r="AW505" t="str">
            <v/>
          </cell>
          <cell r="AZ505" t="str">
            <v/>
          </cell>
          <cell r="BA505" t="str">
            <v/>
          </cell>
          <cell r="BB505" t="str">
            <v/>
          </cell>
          <cell r="BC505" t="str">
            <v/>
          </cell>
        </row>
        <row r="506">
          <cell r="AM506" t="str">
            <v/>
          </cell>
          <cell r="AQ506" t="str">
            <v/>
          </cell>
          <cell r="AT506" t="str">
            <v/>
          </cell>
          <cell r="AW506" t="str">
            <v/>
          </cell>
          <cell r="AZ506" t="str">
            <v/>
          </cell>
          <cell r="BA506" t="str">
            <v/>
          </cell>
          <cell r="BB506" t="str">
            <v/>
          </cell>
          <cell r="BC506" t="str">
            <v/>
          </cell>
        </row>
        <row r="507">
          <cell r="AM507" t="str">
            <v/>
          </cell>
          <cell r="AQ507" t="str">
            <v/>
          </cell>
          <cell r="AT507" t="str">
            <v/>
          </cell>
          <cell r="AW507" t="str">
            <v/>
          </cell>
          <cell r="AZ507" t="str">
            <v/>
          </cell>
          <cell r="BA507" t="str">
            <v/>
          </cell>
          <cell r="BB507" t="str">
            <v/>
          </cell>
          <cell r="BC507" t="str">
            <v/>
          </cell>
        </row>
        <row r="508">
          <cell r="AM508">
            <v>3455905.53</v>
          </cell>
          <cell r="AQ508">
            <v>10</v>
          </cell>
          <cell r="AT508" t="str">
            <v>СМР</v>
          </cell>
          <cell r="AW508">
            <v>40540</v>
          </cell>
          <cell r="AZ508" t="str">
            <v>12.2010</v>
          </cell>
          <cell r="BA508" t="str">
            <v>12.2010</v>
          </cell>
          <cell r="BB508" t="str">
            <v/>
          </cell>
          <cell r="BC508" t="str">
            <v>4.2010</v>
          </cell>
        </row>
        <row r="509">
          <cell r="AM509">
            <v>2849563.93</v>
          </cell>
          <cell r="AQ509">
            <v>10</v>
          </cell>
          <cell r="AT509" t="str">
            <v>СМР</v>
          </cell>
          <cell r="AW509">
            <v>40540</v>
          </cell>
          <cell r="AZ509" t="str">
            <v>12.2010</v>
          </cell>
          <cell r="BA509" t="str">
            <v>12.2010</v>
          </cell>
          <cell r="BB509" t="str">
            <v/>
          </cell>
          <cell r="BC509" t="str">
            <v>4.2010</v>
          </cell>
        </row>
        <row r="510">
          <cell r="AQ510" t="str">
            <v/>
          </cell>
          <cell r="AZ510" t="str">
            <v/>
          </cell>
          <cell r="BA510" t="str">
            <v/>
          </cell>
          <cell r="BB510" t="str">
            <v/>
          </cell>
          <cell r="BC510" t="str">
            <v/>
          </cell>
        </row>
        <row r="511">
          <cell r="AM511" t="str">
            <v/>
          </cell>
          <cell r="AQ511" t="str">
            <v/>
          </cell>
          <cell r="AT511" t="str">
            <v/>
          </cell>
          <cell r="AW511" t="str">
            <v/>
          </cell>
          <cell r="AZ511" t="str">
            <v/>
          </cell>
          <cell r="BA511" t="str">
            <v/>
          </cell>
          <cell r="BB511" t="str">
            <v/>
          </cell>
          <cell r="BC511" t="str">
            <v/>
          </cell>
        </row>
        <row r="512">
          <cell r="AM512">
            <v>70993.53</v>
          </cell>
          <cell r="AQ512">
            <v>10</v>
          </cell>
          <cell r="AT512" t="str">
            <v>СМР</v>
          </cell>
          <cell r="AW512">
            <v>40681</v>
          </cell>
          <cell r="AZ512" t="str">
            <v>4.2011</v>
          </cell>
          <cell r="BA512" t="str">
            <v>5.2011</v>
          </cell>
          <cell r="BB512" t="str">
            <v>5.2011</v>
          </cell>
          <cell r="BC512" t="str">
            <v>2.2011</v>
          </cell>
        </row>
        <row r="513">
          <cell r="AM513">
            <v>46822.400000000001</v>
          </cell>
          <cell r="AQ513">
            <v>10</v>
          </cell>
          <cell r="AT513" t="str">
            <v>СМР</v>
          </cell>
          <cell r="AW513">
            <v>40681</v>
          </cell>
          <cell r="AZ513" t="str">
            <v>4.2011</v>
          </cell>
          <cell r="BA513" t="str">
            <v>5.2011</v>
          </cell>
          <cell r="BB513" t="str">
            <v>5.2011</v>
          </cell>
          <cell r="BC513" t="str">
            <v>2.2011</v>
          </cell>
        </row>
        <row r="514">
          <cell r="AM514">
            <v>10858.19</v>
          </cell>
          <cell r="AQ514">
            <v>10</v>
          </cell>
          <cell r="AT514" t="str">
            <v>СМР</v>
          </cell>
          <cell r="AW514">
            <v>40681</v>
          </cell>
          <cell r="AZ514" t="str">
            <v>4.2011</v>
          </cell>
          <cell r="BA514" t="str">
            <v>5.2011</v>
          </cell>
          <cell r="BB514" t="str">
            <v>5.2011</v>
          </cell>
          <cell r="BC514" t="str">
            <v>2.2011</v>
          </cell>
        </row>
        <row r="515">
          <cell r="AM515">
            <v>16615.169999999998</v>
          </cell>
          <cell r="AQ515">
            <v>10</v>
          </cell>
          <cell r="AT515" t="str">
            <v>СМР</v>
          </cell>
          <cell r="AW515">
            <v>40681</v>
          </cell>
          <cell r="AZ515" t="str">
            <v>4.2011</v>
          </cell>
          <cell r="BA515" t="str">
            <v>5.2011</v>
          </cell>
          <cell r="BB515" t="str">
            <v>5.2011</v>
          </cell>
          <cell r="BC515" t="str">
            <v>2.2011</v>
          </cell>
        </row>
        <row r="516">
          <cell r="AM516">
            <v>88339.65</v>
          </cell>
          <cell r="AQ516">
            <v>10</v>
          </cell>
          <cell r="AT516" t="str">
            <v>СМР</v>
          </cell>
          <cell r="AW516" t="str">
            <v/>
          </cell>
          <cell r="AZ516" t="str">
            <v>6.2011</v>
          </cell>
          <cell r="BA516" t="str">
            <v/>
          </cell>
          <cell r="BB516" t="str">
            <v/>
          </cell>
          <cell r="BC516" t="str">
            <v/>
          </cell>
        </row>
        <row r="517">
          <cell r="AM517">
            <v>49027.96</v>
          </cell>
          <cell r="AQ517">
            <v>10</v>
          </cell>
          <cell r="AT517" t="str">
            <v>СМР</v>
          </cell>
          <cell r="AW517">
            <v>40681</v>
          </cell>
          <cell r="AZ517" t="str">
            <v>4.2011</v>
          </cell>
          <cell r="BA517" t="str">
            <v>5.2011</v>
          </cell>
          <cell r="BB517" t="str">
            <v>5.2011</v>
          </cell>
          <cell r="BC517" t="str">
            <v>2.2011</v>
          </cell>
        </row>
        <row r="518">
          <cell r="AM518">
            <v>10858.19</v>
          </cell>
          <cell r="AQ518">
            <v>10</v>
          </cell>
          <cell r="AT518" t="str">
            <v>СМР</v>
          </cell>
          <cell r="AW518">
            <v>40681</v>
          </cell>
          <cell r="AZ518" t="str">
            <v>4.2011</v>
          </cell>
          <cell r="BA518" t="str">
            <v>5.2011</v>
          </cell>
          <cell r="BB518" t="str">
            <v>5.2011</v>
          </cell>
          <cell r="BC518" t="str">
            <v>2.2011</v>
          </cell>
        </row>
        <row r="519">
          <cell r="AM519">
            <v>6904.47</v>
          </cell>
          <cell r="AQ519">
            <v>10</v>
          </cell>
          <cell r="AT519" t="str">
            <v>СМР</v>
          </cell>
          <cell r="AW519">
            <v>40681</v>
          </cell>
          <cell r="AZ519" t="str">
            <v>4.2011</v>
          </cell>
          <cell r="BA519" t="str">
            <v>5.2011</v>
          </cell>
          <cell r="BB519" t="str">
            <v>5.2011</v>
          </cell>
          <cell r="BC519" t="str">
            <v>2.2011</v>
          </cell>
        </row>
        <row r="520">
          <cell r="AM520">
            <v>39259.019999999997</v>
          </cell>
          <cell r="AQ520">
            <v>10</v>
          </cell>
          <cell r="AT520" t="str">
            <v>СМР</v>
          </cell>
          <cell r="AW520">
            <v>40681</v>
          </cell>
          <cell r="AZ520" t="str">
            <v>4.2011</v>
          </cell>
          <cell r="BA520" t="str">
            <v>5.2011</v>
          </cell>
          <cell r="BB520" t="str">
            <v>5.2011</v>
          </cell>
          <cell r="BC520" t="str">
            <v>2.2011</v>
          </cell>
        </row>
        <row r="521">
          <cell r="AM521">
            <v>16082.63</v>
          </cell>
          <cell r="AQ521">
            <v>10</v>
          </cell>
          <cell r="AT521" t="str">
            <v>СМР</v>
          </cell>
          <cell r="AW521">
            <v>40681</v>
          </cell>
          <cell r="AZ521" t="str">
            <v>4.2011</v>
          </cell>
          <cell r="BA521" t="str">
            <v>5.2011</v>
          </cell>
          <cell r="BB521" t="str">
            <v>5.2011</v>
          </cell>
          <cell r="BC521" t="str">
            <v>2.2011</v>
          </cell>
        </row>
        <row r="522">
          <cell r="AM522">
            <v>39259.019999999997</v>
          </cell>
          <cell r="AQ522">
            <v>10</v>
          </cell>
          <cell r="AT522" t="str">
            <v>СМР</v>
          </cell>
          <cell r="AW522">
            <v>40681</v>
          </cell>
          <cell r="AZ522" t="str">
            <v>4.2011</v>
          </cell>
          <cell r="BA522" t="str">
            <v>5.2011</v>
          </cell>
          <cell r="BB522" t="str">
            <v>5.2011</v>
          </cell>
          <cell r="BC522" t="str">
            <v>2.2011</v>
          </cell>
        </row>
        <row r="523">
          <cell r="AM523" t="str">
            <v/>
          </cell>
          <cell r="AQ523" t="str">
            <v/>
          </cell>
          <cell r="AT523" t="str">
            <v/>
          </cell>
          <cell r="AW523" t="str">
            <v/>
          </cell>
          <cell r="AZ523" t="str">
            <v/>
          </cell>
          <cell r="BA523" t="str">
            <v/>
          </cell>
          <cell r="BB523" t="str">
            <v/>
          </cell>
          <cell r="BC523" t="str">
            <v/>
          </cell>
        </row>
        <row r="524">
          <cell r="AM524" t="str">
            <v/>
          </cell>
          <cell r="AQ524">
            <v>10</v>
          </cell>
          <cell r="AT524" t="str">
            <v>СМР</v>
          </cell>
          <cell r="AW524" t="str">
            <v/>
          </cell>
          <cell r="AZ524" t="str">
            <v/>
          </cell>
          <cell r="BA524" t="str">
            <v/>
          </cell>
          <cell r="BB524" t="str">
            <v/>
          </cell>
          <cell r="BC524" t="str">
            <v/>
          </cell>
        </row>
        <row r="525">
          <cell r="AM525" t="str">
            <v/>
          </cell>
          <cell r="AQ525" t="str">
            <v/>
          </cell>
          <cell r="AT525" t="str">
            <v/>
          </cell>
          <cell r="AW525" t="str">
            <v/>
          </cell>
          <cell r="AZ525" t="str">
            <v/>
          </cell>
          <cell r="BA525" t="str">
            <v/>
          </cell>
          <cell r="BB525" t="str">
            <v/>
          </cell>
          <cell r="BC525" t="str">
            <v/>
          </cell>
        </row>
        <row r="526">
          <cell r="AM526" t="str">
            <v/>
          </cell>
          <cell r="AQ526" t="str">
            <v/>
          </cell>
          <cell r="AT526" t="str">
            <v/>
          </cell>
          <cell r="AW526" t="str">
            <v/>
          </cell>
          <cell r="AZ526" t="str">
            <v/>
          </cell>
          <cell r="BA526" t="str">
            <v/>
          </cell>
          <cell r="BB526" t="str">
            <v/>
          </cell>
          <cell r="BC526" t="str">
            <v/>
          </cell>
        </row>
        <row r="527">
          <cell r="AM527" t="str">
            <v/>
          </cell>
          <cell r="AQ527" t="str">
            <v/>
          </cell>
          <cell r="AT527" t="str">
            <v/>
          </cell>
          <cell r="AW527" t="str">
            <v/>
          </cell>
          <cell r="AZ527" t="str">
            <v/>
          </cell>
          <cell r="BA527" t="str">
            <v/>
          </cell>
          <cell r="BB527" t="str">
            <v/>
          </cell>
          <cell r="BC527" t="str">
            <v/>
          </cell>
        </row>
        <row r="528">
          <cell r="AM528" t="str">
            <v/>
          </cell>
          <cell r="AQ528" t="str">
            <v/>
          </cell>
          <cell r="AT528" t="str">
            <v/>
          </cell>
          <cell r="AW528" t="str">
            <v/>
          </cell>
          <cell r="AZ528" t="str">
            <v/>
          </cell>
          <cell r="BA528" t="str">
            <v/>
          </cell>
          <cell r="BB528" t="str">
            <v/>
          </cell>
          <cell r="BC528" t="str">
            <v/>
          </cell>
        </row>
        <row r="529">
          <cell r="AM529">
            <v>65205.760000000002</v>
          </cell>
          <cell r="AQ529">
            <v>10</v>
          </cell>
          <cell r="AT529" t="str">
            <v>СМР</v>
          </cell>
          <cell r="AW529">
            <v>40540</v>
          </cell>
          <cell r="AZ529" t="str">
            <v>12.2010</v>
          </cell>
          <cell r="BA529" t="str">
            <v>12.2010</v>
          </cell>
          <cell r="BB529" t="str">
            <v/>
          </cell>
          <cell r="BC529" t="str">
            <v>4.2010</v>
          </cell>
        </row>
        <row r="530">
          <cell r="AM530">
            <v>601523.18999999994</v>
          </cell>
          <cell r="AQ530">
            <v>10</v>
          </cell>
          <cell r="AT530" t="str">
            <v>СМР</v>
          </cell>
          <cell r="AW530">
            <v>40540</v>
          </cell>
          <cell r="AZ530" t="str">
            <v>12.2010</v>
          </cell>
          <cell r="BA530" t="str">
            <v>12.2010</v>
          </cell>
          <cell r="BB530" t="str">
            <v/>
          </cell>
          <cell r="BC530" t="str">
            <v>4.2010</v>
          </cell>
        </row>
        <row r="531">
          <cell r="AM531">
            <v>50208.44</v>
          </cell>
          <cell r="AQ531">
            <v>10</v>
          </cell>
          <cell r="AT531" t="str">
            <v>СМР</v>
          </cell>
          <cell r="AW531">
            <v>40540</v>
          </cell>
          <cell r="AZ531" t="str">
            <v>12.2010</v>
          </cell>
          <cell r="BA531" t="str">
            <v>12.2010</v>
          </cell>
          <cell r="BB531" t="str">
            <v/>
          </cell>
          <cell r="BC531" t="str">
            <v>4.2010</v>
          </cell>
        </row>
        <row r="532">
          <cell r="AM532">
            <v>1434526.82</v>
          </cell>
          <cell r="AQ532">
            <v>10</v>
          </cell>
          <cell r="AT532" t="str">
            <v>СМР</v>
          </cell>
          <cell r="AW532">
            <v>40540</v>
          </cell>
          <cell r="AZ532" t="str">
            <v>12.2010</v>
          </cell>
          <cell r="BA532" t="str">
            <v>12.2010</v>
          </cell>
          <cell r="BB532" t="str">
            <v/>
          </cell>
          <cell r="BC532" t="str">
            <v>4.2010</v>
          </cell>
        </row>
        <row r="533">
          <cell r="AM533">
            <v>514147.45</v>
          </cell>
          <cell r="AQ533">
            <v>10</v>
          </cell>
          <cell r="AT533" t="str">
            <v>СМР</v>
          </cell>
          <cell r="AW533">
            <v>40540</v>
          </cell>
          <cell r="AZ533" t="str">
            <v>12.2010</v>
          </cell>
          <cell r="BA533" t="str">
            <v>12.2010</v>
          </cell>
          <cell r="BB533" t="str">
            <v/>
          </cell>
          <cell r="BC533" t="str">
            <v>4.2010</v>
          </cell>
        </row>
        <row r="534">
          <cell r="AM534">
            <v>42709.78</v>
          </cell>
          <cell r="AQ534">
            <v>10</v>
          </cell>
          <cell r="AT534" t="str">
            <v>СМР</v>
          </cell>
          <cell r="AW534">
            <v>40540</v>
          </cell>
          <cell r="AZ534" t="str">
            <v>12.2010</v>
          </cell>
          <cell r="BA534" t="str">
            <v>12.2010</v>
          </cell>
          <cell r="BB534" t="str">
            <v/>
          </cell>
          <cell r="BC534" t="str">
            <v>4.2010</v>
          </cell>
        </row>
        <row r="535">
          <cell r="AM535">
            <v>1519294.32</v>
          </cell>
          <cell r="AQ535">
            <v>10</v>
          </cell>
          <cell r="AT535" t="str">
            <v>СМР</v>
          </cell>
          <cell r="AW535">
            <v>40540</v>
          </cell>
          <cell r="AZ535" t="str">
            <v>12.2010</v>
          </cell>
          <cell r="BA535" t="str">
            <v>12.2010</v>
          </cell>
          <cell r="BB535" t="str">
            <v/>
          </cell>
          <cell r="BC535" t="str">
            <v>4.2010</v>
          </cell>
        </row>
        <row r="536">
          <cell r="AM536" t="str">
            <v/>
          </cell>
          <cell r="AQ536" t="str">
            <v/>
          </cell>
          <cell r="AT536" t="str">
            <v/>
          </cell>
          <cell r="AW536" t="str">
            <v/>
          </cell>
          <cell r="AZ536" t="str">
            <v/>
          </cell>
          <cell r="BA536" t="str">
            <v/>
          </cell>
          <cell r="BB536" t="str">
            <v/>
          </cell>
          <cell r="BC536" t="str">
            <v/>
          </cell>
        </row>
        <row r="537">
          <cell r="AM537" t="str">
            <v/>
          </cell>
          <cell r="AQ537">
            <v>10</v>
          </cell>
          <cell r="AT537" t="str">
            <v>СМР</v>
          </cell>
          <cell r="AW537" t="str">
            <v/>
          </cell>
          <cell r="AZ537" t="str">
            <v/>
          </cell>
          <cell r="BA537" t="str">
            <v/>
          </cell>
          <cell r="BB537" t="str">
            <v/>
          </cell>
          <cell r="BC537" t="str">
            <v/>
          </cell>
        </row>
        <row r="538">
          <cell r="AM538" t="str">
            <v/>
          </cell>
          <cell r="AQ538" t="str">
            <v/>
          </cell>
          <cell r="AT538" t="str">
            <v/>
          </cell>
          <cell r="AW538" t="str">
            <v/>
          </cell>
          <cell r="AZ538" t="str">
            <v/>
          </cell>
          <cell r="BA538" t="str">
            <v/>
          </cell>
          <cell r="BB538" t="str">
            <v/>
          </cell>
          <cell r="BC538" t="str">
            <v/>
          </cell>
        </row>
        <row r="539">
          <cell r="AM539">
            <v>62537.23</v>
          </cell>
          <cell r="AQ539">
            <v>10</v>
          </cell>
          <cell r="AT539" t="str">
            <v>СМР</v>
          </cell>
          <cell r="AW539" t="str">
            <v/>
          </cell>
          <cell r="AZ539" t="str">
            <v>6.2011</v>
          </cell>
          <cell r="BA539" t="str">
            <v/>
          </cell>
          <cell r="BB539" t="str">
            <v/>
          </cell>
          <cell r="BC539" t="str">
            <v/>
          </cell>
        </row>
        <row r="540">
          <cell r="AM540">
            <v>276793.11</v>
          </cell>
          <cell r="AQ540">
            <v>10</v>
          </cell>
          <cell r="AT540" t="str">
            <v>СМР</v>
          </cell>
          <cell r="AW540" t="str">
            <v/>
          </cell>
          <cell r="AZ540" t="str">
            <v>6.2011</v>
          </cell>
          <cell r="BA540" t="str">
            <v/>
          </cell>
          <cell r="BB540" t="str">
            <v/>
          </cell>
          <cell r="BC540" t="str">
            <v/>
          </cell>
        </row>
        <row r="541">
          <cell r="AM541">
            <v>285943.3</v>
          </cell>
          <cell r="AQ541">
            <v>10</v>
          </cell>
          <cell r="AT541" t="str">
            <v>СМР</v>
          </cell>
          <cell r="AW541" t="str">
            <v/>
          </cell>
          <cell r="AZ541" t="str">
            <v>6.2011</v>
          </cell>
          <cell r="BA541" t="str">
            <v/>
          </cell>
          <cell r="BB541" t="str">
            <v/>
          </cell>
          <cell r="BC541" t="str">
            <v/>
          </cell>
        </row>
        <row r="542">
          <cell r="AM542">
            <v>12152.6</v>
          </cell>
          <cell r="AQ542">
            <v>10</v>
          </cell>
          <cell r="AT542" t="str">
            <v>СМР</v>
          </cell>
          <cell r="AW542" t="str">
            <v/>
          </cell>
          <cell r="AZ542" t="str">
            <v>6.2011</v>
          </cell>
          <cell r="BA542" t="str">
            <v/>
          </cell>
          <cell r="BB542" t="str">
            <v/>
          </cell>
          <cell r="BC542" t="str">
            <v/>
          </cell>
        </row>
        <row r="543">
          <cell r="AM543">
            <v>137252.78</v>
          </cell>
          <cell r="AQ543">
            <v>10</v>
          </cell>
          <cell r="AT543" t="str">
            <v>СМР</v>
          </cell>
          <cell r="AW543" t="str">
            <v/>
          </cell>
          <cell r="AZ543" t="str">
            <v>6.2011</v>
          </cell>
          <cell r="BA543" t="str">
            <v/>
          </cell>
          <cell r="BB543" t="str">
            <v/>
          </cell>
          <cell r="BC543" t="str">
            <v/>
          </cell>
        </row>
        <row r="544">
          <cell r="AM544">
            <v>41461.769999999997</v>
          </cell>
          <cell r="AQ544">
            <v>10</v>
          </cell>
          <cell r="AT544" t="str">
            <v>СМР</v>
          </cell>
          <cell r="AW544" t="str">
            <v/>
          </cell>
          <cell r="AZ544" t="str">
            <v>6.2011</v>
          </cell>
          <cell r="BA544" t="str">
            <v/>
          </cell>
          <cell r="BB544" t="str">
            <v/>
          </cell>
          <cell r="BC544" t="str">
            <v/>
          </cell>
        </row>
        <row r="545">
          <cell r="AM545">
            <v>729155.4</v>
          </cell>
          <cell r="AQ545">
            <v>10</v>
          </cell>
          <cell r="AT545" t="str">
            <v>СМР</v>
          </cell>
          <cell r="AW545" t="str">
            <v/>
          </cell>
          <cell r="AZ545" t="str">
            <v>6.2011</v>
          </cell>
          <cell r="BA545" t="str">
            <v/>
          </cell>
          <cell r="BB545" t="str">
            <v/>
          </cell>
          <cell r="BC545" t="str">
            <v/>
          </cell>
        </row>
        <row r="546">
          <cell r="AM546">
            <v>214457.47</v>
          </cell>
          <cell r="AQ546">
            <v>10</v>
          </cell>
          <cell r="AT546" t="str">
            <v>СМР</v>
          </cell>
          <cell r="AW546" t="str">
            <v/>
          </cell>
          <cell r="AZ546" t="str">
            <v>6.2011</v>
          </cell>
          <cell r="BA546" t="str">
            <v/>
          </cell>
          <cell r="BB546" t="str">
            <v/>
          </cell>
          <cell r="BC546" t="str">
            <v/>
          </cell>
        </row>
        <row r="547">
          <cell r="AM547">
            <v>25734.9</v>
          </cell>
          <cell r="AQ547">
            <v>10</v>
          </cell>
          <cell r="AT547" t="str">
            <v>СМР</v>
          </cell>
          <cell r="AW547" t="str">
            <v/>
          </cell>
          <cell r="AZ547" t="str">
            <v>6.2011</v>
          </cell>
          <cell r="BA547" t="str">
            <v/>
          </cell>
          <cell r="BB547" t="str">
            <v/>
          </cell>
          <cell r="BC547" t="str">
            <v/>
          </cell>
        </row>
        <row r="548">
          <cell r="AM548">
            <v>17871.47</v>
          </cell>
          <cell r="AQ548">
            <v>10</v>
          </cell>
          <cell r="AT548" t="str">
            <v>СМР</v>
          </cell>
          <cell r="AW548" t="str">
            <v/>
          </cell>
          <cell r="AZ548" t="str">
            <v>6.2011</v>
          </cell>
          <cell r="BA548" t="str">
            <v/>
          </cell>
          <cell r="BB548" t="str">
            <v/>
          </cell>
          <cell r="BC548" t="str">
            <v/>
          </cell>
        </row>
        <row r="549">
          <cell r="AM549" t="str">
            <v/>
          </cell>
          <cell r="AQ549" t="str">
            <v/>
          </cell>
          <cell r="AT549" t="str">
            <v/>
          </cell>
          <cell r="AW549" t="str">
            <v/>
          </cell>
          <cell r="AZ549" t="str">
            <v/>
          </cell>
          <cell r="BA549" t="str">
            <v/>
          </cell>
          <cell r="BB549" t="str">
            <v/>
          </cell>
          <cell r="BC549" t="str">
            <v/>
          </cell>
        </row>
        <row r="550">
          <cell r="AM550" t="str">
            <v/>
          </cell>
          <cell r="AQ550" t="str">
            <v/>
          </cell>
          <cell r="AT550" t="str">
            <v/>
          </cell>
          <cell r="AW550" t="str">
            <v/>
          </cell>
          <cell r="AZ550" t="str">
            <v/>
          </cell>
          <cell r="BA550" t="str">
            <v/>
          </cell>
          <cell r="BB550" t="str">
            <v/>
          </cell>
          <cell r="BC550" t="str">
            <v/>
          </cell>
        </row>
        <row r="551">
          <cell r="AM551" t="str">
            <v/>
          </cell>
          <cell r="AQ551" t="str">
            <v/>
          </cell>
          <cell r="AT551" t="str">
            <v/>
          </cell>
          <cell r="AW551" t="str">
            <v/>
          </cell>
          <cell r="AZ551" t="str">
            <v/>
          </cell>
          <cell r="BA551" t="str">
            <v/>
          </cell>
          <cell r="BB551" t="str">
            <v/>
          </cell>
          <cell r="BC551" t="str">
            <v/>
          </cell>
        </row>
        <row r="552">
          <cell r="AM552" t="str">
            <v/>
          </cell>
          <cell r="AQ552" t="str">
            <v/>
          </cell>
          <cell r="AT552" t="str">
            <v/>
          </cell>
          <cell r="AW552" t="str">
            <v/>
          </cell>
          <cell r="AZ552" t="str">
            <v/>
          </cell>
          <cell r="BA552" t="str">
            <v/>
          </cell>
          <cell r="BB552" t="str">
            <v/>
          </cell>
          <cell r="BC552" t="str">
            <v/>
          </cell>
        </row>
        <row r="553">
          <cell r="AM553" t="str">
            <v/>
          </cell>
          <cell r="AQ553" t="str">
            <v/>
          </cell>
          <cell r="AT553" t="str">
            <v/>
          </cell>
          <cell r="AW553" t="str">
            <v/>
          </cell>
          <cell r="AZ553" t="str">
            <v/>
          </cell>
          <cell r="BA553" t="str">
            <v/>
          </cell>
          <cell r="BB553" t="str">
            <v/>
          </cell>
          <cell r="BC553" t="str">
            <v/>
          </cell>
        </row>
        <row r="554">
          <cell r="AM554">
            <v>2620646.36</v>
          </cell>
          <cell r="AQ554">
            <v>2</v>
          </cell>
          <cell r="AT554" t="str">
            <v>СМР</v>
          </cell>
          <cell r="AW554">
            <v>40421</v>
          </cell>
          <cell r="AZ554" t="str">
            <v>7.2010</v>
          </cell>
          <cell r="BA554" t="str">
            <v>8.2010</v>
          </cell>
          <cell r="BB554" t="str">
            <v/>
          </cell>
          <cell r="BC554" t="str">
            <v>3.2010</v>
          </cell>
        </row>
        <row r="555">
          <cell r="AM555">
            <v>1442997.51</v>
          </cell>
          <cell r="AQ555">
            <v>2</v>
          </cell>
          <cell r="AT555" t="str">
            <v>СМР</v>
          </cell>
          <cell r="AW555">
            <v>40421</v>
          </cell>
          <cell r="AZ555" t="str">
            <v>8.2010</v>
          </cell>
          <cell r="BA555" t="str">
            <v>8.2010</v>
          </cell>
          <cell r="BB555" t="str">
            <v/>
          </cell>
          <cell r="BC555" t="str">
            <v>3.2010</v>
          </cell>
        </row>
        <row r="556">
          <cell r="AM556" t="str">
            <v/>
          </cell>
          <cell r="AQ556" t="str">
            <v/>
          </cell>
          <cell r="AT556" t="str">
            <v/>
          </cell>
          <cell r="AW556" t="str">
            <v/>
          </cell>
          <cell r="AZ556" t="str">
            <v/>
          </cell>
          <cell r="BA556" t="str">
            <v/>
          </cell>
          <cell r="BB556" t="str">
            <v/>
          </cell>
          <cell r="BC556" t="str">
            <v/>
          </cell>
        </row>
        <row r="557">
          <cell r="AM557" t="str">
            <v/>
          </cell>
          <cell r="AQ557">
            <v>6</v>
          </cell>
          <cell r="AT557" t="str">
            <v/>
          </cell>
          <cell r="AW557" t="str">
            <v/>
          </cell>
          <cell r="AZ557" t="str">
            <v/>
          </cell>
          <cell r="BA557" t="str">
            <v/>
          </cell>
          <cell r="BB557" t="str">
            <v/>
          </cell>
          <cell r="BC557" t="str">
            <v/>
          </cell>
        </row>
        <row r="558">
          <cell r="AM558">
            <v>724251.7</v>
          </cell>
          <cell r="AQ558">
            <v>2</v>
          </cell>
          <cell r="AT558" t="str">
            <v>СМР</v>
          </cell>
          <cell r="AW558">
            <v>40421</v>
          </cell>
          <cell r="AZ558" t="str">
            <v>8.2010</v>
          </cell>
          <cell r="BA558" t="str">
            <v>8.2010</v>
          </cell>
          <cell r="BB558" t="str">
            <v/>
          </cell>
          <cell r="BC558" t="str">
            <v>3.2010</v>
          </cell>
        </row>
        <row r="559">
          <cell r="AM559">
            <v>31915.32</v>
          </cell>
          <cell r="AQ559">
            <v>2</v>
          </cell>
          <cell r="AT559" t="str">
            <v>СМР</v>
          </cell>
          <cell r="AW559">
            <v>40592</v>
          </cell>
          <cell r="AZ559" t="str">
            <v>2.2011</v>
          </cell>
          <cell r="BA559" t="str">
            <v>2.2011</v>
          </cell>
          <cell r="BB559" t="str">
            <v>3.2011</v>
          </cell>
          <cell r="BC559" t="str">
            <v>1.2011</v>
          </cell>
        </row>
        <row r="560">
          <cell r="AM560" t="str">
            <v/>
          </cell>
          <cell r="AQ560" t="str">
            <v/>
          </cell>
          <cell r="AT560" t="str">
            <v/>
          </cell>
          <cell r="AW560" t="str">
            <v/>
          </cell>
          <cell r="AZ560" t="str">
            <v/>
          </cell>
          <cell r="BA560" t="str">
            <v/>
          </cell>
          <cell r="BB560" t="str">
            <v/>
          </cell>
          <cell r="BC560" t="str">
            <v/>
          </cell>
        </row>
        <row r="561">
          <cell r="AM561">
            <v>49255.29</v>
          </cell>
          <cell r="AQ561">
            <v>2</v>
          </cell>
          <cell r="AT561" t="str">
            <v>СМР</v>
          </cell>
          <cell r="AW561">
            <v>40495</v>
          </cell>
          <cell r="AZ561" t="str">
            <v>10.2010</v>
          </cell>
          <cell r="BA561" t="str">
            <v>11.2010</v>
          </cell>
          <cell r="BB561" t="str">
            <v/>
          </cell>
          <cell r="BC561" t="str">
            <v>4.2010</v>
          </cell>
        </row>
        <row r="562">
          <cell r="AM562">
            <v>2559384.2599999998</v>
          </cell>
          <cell r="AQ562">
            <v>6</v>
          </cell>
          <cell r="AT562" t="str">
            <v>СМР</v>
          </cell>
          <cell r="AW562">
            <v>40633</v>
          </cell>
          <cell r="AZ562" t="str">
            <v>3.2011</v>
          </cell>
          <cell r="BA562" t="str">
            <v>3.2011</v>
          </cell>
          <cell r="BB562" t="str">
            <v>4.2011</v>
          </cell>
          <cell r="BC562" t="str">
            <v>1.2011</v>
          </cell>
        </row>
        <row r="563">
          <cell r="AM563" t="str">
            <v/>
          </cell>
          <cell r="AQ563">
            <v>6</v>
          </cell>
          <cell r="AT563" t="str">
            <v>СМР</v>
          </cell>
          <cell r="AW563" t="str">
            <v/>
          </cell>
          <cell r="AZ563" t="str">
            <v/>
          </cell>
          <cell r="BA563" t="str">
            <v/>
          </cell>
          <cell r="BB563" t="str">
            <v/>
          </cell>
          <cell r="BC563" t="str">
            <v/>
          </cell>
        </row>
        <row r="564">
          <cell r="AM564">
            <v>26484.55</v>
          </cell>
          <cell r="AQ564">
            <v>2</v>
          </cell>
          <cell r="AT564" t="str">
            <v>СМР</v>
          </cell>
          <cell r="AW564">
            <v>40681</v>
          </cell>
          <cell r="AZ564" t="str">
            <v>4.2011</v>
          </cell>
          <cell r="BA564" t="str">
            <v>5.2011</v>
          </cell>
          <cell r="BB564" t="str">
            <v>5.2011</v>
          </cell>
          <cell r="BC564" t="str">
            <v>2.2011</v>
          </cell>
        </row>
        <row r="565">
          <cell r="AM565">
            <v>143880.29999999999</v>
          </cell>
          <cell r="AQ565">
            <v>2</v>
          </cell>
          <cell r="AT565" t="str">
            <v>СМР</v>
          </cell>
          <cell r="AW565">
            <v>40633</v>
          </cell>
          <cell r="AZ565" t="str">
            <v>3.2011</v>
          </cell>
          <cell r="BA565" t="str">
            <v>3.2011</v>
          </cell>
          <cell r="BB565" t="str">
            <v>4.2011</v>
          </cell>
          <cell r="BC565" t="str">
            <v>1.2011</v>
          </cell>
        </row>
        <row r="566">
          <cell r="AM566" t="str">
            <v/>
          </cell>
          <cell r="AQ566" t="str">
            <v/>
          </cell>
          <cell r="AT566" t="str">
            <v/>
          </cell>
          <cell r="AW566" t="str">
            <v/>
          </cell>
          <cell r="AZ566" t="str">
            <v/>
          </cell>
          <cell r="BA566" t="str">
            <v/>
          </cell>
          <cell r="BB566" t="str">
            <v/>
          </cell>
          <cell r="BC566" t="str">
            <v/>
          </cell>
        </row>
        <row r="567">
          <cell r="AM567" t="str">
            <v/>
          </cell>
          <cell r="AQ567" t="str">
            <v/>
          </cell>
          <cell r="AT567" t="str">
            <v/>
          </cell>
          <cell r="AW567" t="str">
            <v/>
          </cell>
          <cell r="AZ567" t="str">
            <v/>
          </cell>
          <cell r="BA567" t="str">
            <v/>
          </cell>
          <cell r="BB567" t="str">
            <v/>
          </cell>
          <cell r="BC567" t="str">
            <v/>
          </cell>
        </row>
        <row r="568">
          <cell r="AM568" t="str">
            <v/>
          </cell>
          <cell r="AQ568" t="str">
            <v/>
          </cell>
          <cell r="AT568" t="str">
            <v/>
          </cell>
          <cell r="AW568" t="str">
            <v/>
          </cell>
          <cell r="AZ568" t="str">
            <v/>
          </cell>
          <cell r="BA568" t="str">
            <v/>
          </cell>
          <cell r="BB568" t="str">
            <v/>
          </cell>
          <cell r="BC568" t="str">
            <v/>
          </cell>
        </row>
        <row r="569">
          <cell r="AM569" t="str">
            <v/>
          </cell>
          <cell r="AQ569" t="str">
            <v/>
          </cell>
          <cell r="AT569" t="str">
            <v/>
          </cell>
          <cell r="AW569" t="str">
            <v/>
          </cell>
          <cell r="AZ569" t="str">
            <v/>
          </cell>
          <cell r="BA569" t="str">
            <v/>
          </cell>
          <cell r="BB569" t="str">
            <v/>
          </cell>
          <cell r="BC569" t="str">
            <v/>
          </cell>
        </row>
        <row r="570">
          <cell r="AM570" t="str">
            <v/>
          </cell>
          <cell r="AQ570" t="str">
            <v/>
          </cell>
          <cell r="AT570" t="str">
            <v/>
          </cell>
          <cell r="AW570" t="str">
            <v/>
          </cell>
          <cell r="AZ570" t="str">
            <v/>
          </cell>
          <cell r="BA570" t="str">
            <v/>
          </cell>
          <cell r="BB570" t="str">
            <v/>
          </cell>
          <cell r="BC570" t="str">
            <v/>
          </cell>
        </row>
        <row r="571">
          <cell r="AM571">
            <v>144424.94</v>
          </cell>
          <cell r="AQ571">
            <v>6</v>
          </cell>
          <cell r="AT571" t="str">
            <v>СМР</v>
          </cell>
          <cell r="AW571">
            <v>40653</v>
          </cell>
          <cell r="AZ571" t="str">
            <v>3.2011</v>
          </cell>
          <cell r="BA571" t="str">
            <v>4.2011</v>
          </cell>
          <cell r="BB571" t="str">
            <v>5.2011</v>
          </cell>
          <cell r="BC571" t="str">
            <v>2.2011</v>
          </cell>
        </row>
        <row r="572">
          <cell r="AM572">
            <v>511227.06</v>
          </cell>
          <cell r="AQ572">
            <v>6</v>
          </cell>
          <cell r="AT572" t="str">
            <v>СМР</v>
          </cell>
          <cell r="AW572">
            <v>40653</v>
          </cell>
          <cell r="AZ572" t="str">
            <v>3.2011</v>
          </cell>
          <cell r="BA572" t="str">
            <v>4.2011</v>
          </cell>
          <cell r="BB572" t="str">
            <v>5.2011</v>
          </cell>
          <cell r="BC572" t="str">
            <v>2.2011</v>
          </cell>
        </row>
        <row r="573">
          <cell r="AM573">
            <v>37364.47</v>
          </cell>
          <cell r="AQ573">
            <v>6</v>
          </cell>
          <cell r="AT573" t="str">
            <v>СМР</v>
          </cell>
          <cell r="AW573">
            <v>40653</v>
          </cell>
          <cell r="AZ573" t="str">
            <v>3.2011</v>
          </cell>
          <cell r="BA573" t="str">
            <v>4.2011</v>
          </cell>
          <cell r="BB573" t="str">
            <v>5.2011</v>
          </cell>
          <cell r="BC573" t="str">
            <v>2.2011</v>
          </cell>
        </row>
        <row r="574">
          <cell r="AQ574" t="str">
            <v/>
          </cell>
          <cell r="AZ574" t="str">
            <v/>
          </cell>
          <cell r="BA574" t="str">
            <v/>
          </cell>
          <cell r="BB574" t="str">
            <v/>
          </cell>
          <cell r="BC574" t="str">
            <v/>
          </cell>
        </row>
        <row r="575">
          <cell r="AM575" t="str">
            <v/>
          </cell>
          <cell r="AQ575" t="str">
            <v/>
          </cell>
          <cell r="AT575" t="str">
            <v/>
          </cell>
          <cell r="AW575" t="str">
            <v/>
          </cell>
          <cell r="AZ575" t="str">
            <v/>
          </cell>
          <cell r="BA575" t="str">
            <v/>
          </cell>
          <cell r="BB575" t="str">
            <v/>
          </cell>
          <cell r="BC575" t="str">
            <v/>
          </cell>
        </row>
        <row r="576">
          <cell r="AM576" t="str">
            <v/>
          </cell>
          <cell r="AQ576" t="str">
            <v/>
          </cell>
          <cell r="AT576" t="str">
            <v/>
          </cell>
          <cell r="AW576" t="str">
            <v/>
          </cell>
          <cell r="AZ576" t="str">
            <v/>
          </cell>
          <cell r="BA576" t="str">
            <v/>
          </cell>
          <cell r="BB576" t="str">
            <v/>
          </cell>
          <cell r="BC576" t="str">
            <v/>
          </cell>
        </row>
        <row r="577">
          <cell r="AM577">
            <v>6975985.8200000003</v>
          </cell>
          <cell r="AQ577">
            <v>10</v>
          </cell>
          <cell r="AT577" t="str">
            <v>СМР</v>
          </cell>
          <cell r="AW577">
            <v>40540</v>
          </cell>
          <cell r="AZ577" t="str">
            <v>12.2010</v>
          </cell>
          <cell r="BA577" t="str">
            <v>12.2010</v>
          </cell>
          <cell r="BB577" t="str">
            <v/>
          </cell>
          <cell r="BC577" t="str">
            <v>4.2010</v>
          </cell>
        </row>
        <row r="578">
          <cell r="AM578">
            <v>13635613.18</v>
          </cell>
          <cell r="AQ578">
            <v>10</v>
          </cell>
          <cell r="AT578" t="str">
            <v>СМР</v>
          </cell>
          <cell r="AW578">
            <v>40540</v>
          </cell>
          <cell r="AZ578" t="str">
            <v>12.2010</v>
          </cell>
          <cell r="BA578" t="str">
            <v>12.2010</v>
          </cell>
          <cell r="BB578" t="str">
            <v/>
          </cell>
          <cell r="BC578" t="str">
            <v>4.2010</v>
          </cell>
        </row>
        <row r="579">
          <cell r="AM579">
            <v>6349088.29</v>
          </cell>
          <cell r="AQ579">
            <v>10</v>
          </cell>
          <cell r="AT579" t="str">
            <v>СМР</v>
          </cell>
          <cell r="AW579">
            <v>40592</v>
          </cell>
          <cell r="AZ579" t="str">
            <v>2.2011</v>
          </cell>
          <cell r="BA579" t="str">
            <v>2.2011</v>
          </cell>
          <cell r="BB579" t="str">
            <v>3.2011</v>
          </cell>
          <cell r="BC579" t="str">
            <v>1.2011</v>
          </cell>
        </row>
        <row r="580">
          <cell r="AM580" t="str">
            <v/>
          </cell>
          <cell r="AQ580" t="str">
            <v/>
          </cell>
          <cell r="AT580" t="str">
            <v/>
          </cell>
          <cell r="AW580" t="str">
            <v/>
          </cell>
          <cell r="AZ580" t="str">
            <v/>
          </cell>
          <cell r="BA580" t="str">
            <v/>
          </cell>
          <cell r="BB580" t="str">
            <v/>
          </cell>
          <cell r="BC580" t="str">
            <v/>
          </cell>
        </row>
        <row r="581">
          <cell r="AM581">
            <v>4221052.16</v>
          </cell>
          <cell r="AQ581">
            <v>10</v>
          </cell>
          <cell r="AT581" t="str">
            <v>СМР</v>
          </cell>
          <cell r="AW581">
            <v>40540</v>
          </cell>
          <cell r="AZ581" t="str">
            <v>12.2010</v>
          </cell>
          <cell r="BA581" t="str">
            <v>12.2010</v>
          </cell>
          <cell r="BB581" t="str">
            <v/>
          </cell>
          <cell r="BC581" t="str">
            <v>4.2010</v>
          </cell>
        </row>
        <row r="582">
          <cell r="AM582">
            <v>5104265.5199999996</v>
          </cell>
          <cell r="AQ582">
            <v>10</v>
          </cell>
          <cell r="AT582" t="str">
            <v>СМР</v>
          </cell>
          <cell r="AW582" t="str">
            <v>не принят</v>
          </cell>
          <cell r="AZ582" t="e">
            <v>#VALUE!</v>
          </cell>
          <cell r="BA582" t="e">
            <v>#VALUE!</v>
          </cell>
          <cell r="BB582" t="str">
            <v/>
          </cell>
          <cell r="BC582" t="e">
            <v>#VALUE!</v>
          </cell>
        </row>
        <row r="583">
          <cell r="AM583">
            <v>1254968.8</v>
          </cell>
          <cell r="AQ583">
            <v>10</v>
          </cell>
          <cell r="AT583" t="str">
            <v>СМР</v>
          </cell>
          <cell r="AW583">
            <v>40540</v>
          </cell>
          <cell r="AZ583" t="str">
            <v>12.2010</v>
          </cell>
          <cell r="BA583" t="str">
            <v>12.2010</v>
          </cell>
          <cell r="BB583" t="str">
            <v/>
          </cell>
          <cell r="BC583" t="str">
            <v>4.2010</v>
          </cell>
        </row>
        <row r="584">
          <cell r="AM584">
            <v>653425.18000000005</v>
          </cell>
          <cell r="AQ584">
            <v>10</v>
          </cell>
          <cell r="AT584" t="str">
            <v>СМР</v>
          </cell>
          <cell r="AW584">
            <v>40592</v>
          </cell>
          <cell r="AZ584" t="str">
            <v>2.2011</v>
          </cell>
          <cell r="BA584" t="str">
            <v>2.2011</v>
          </cell>
          <cell r="BB584" t="str">
            <v>3.2011</v>
          </cell>
          <cell r="BC584" t="str">
            <v>1.2011</v>
          </cell>
        </row>
        <row r="585">
          <cell r="AM585">
            <v>957214.62</v>
          </cell>
          <cell r="AQ585">
            <v>10</v>
          </cell>
          <cell r="AT585" t="str">
            <v>СМР</v>
          </cell>
          <cell r="AW585">
            <v>40592</v>
          </cell>
          <cell r="AZ585" t="str">
            <v>2.2011</v>
          </cell>
          <cell r="BA585" t="str">
            <v>2.2011</v>
          </cell>
          <cell r="BB585" t="str">
            <v>3.2011</v>
          </cell>
          <cell r="BC585" t="str">
            <v>1.2011</v>
          </cell>
        </row>
        <row r="586">
          <cell r="AM586" t="str">
            <v/>
          </cell>
          <cell r="AQ586" t="str">
            <v/>
          </cell>
          <cell r="AT586" t="str">
            <v/>
          </cell>
          <cell r="AW586" t="str">
            <v/>
          </cell>
          <cell r="AZ586" t="str">
            <v/>
          </cell>
          <cell r="BA586" t="str">
            <v/>
          </cell>
          <cell r="BB586" t="str">
            <v/>
          </cell>
          <cell r="BC586" t="str">
            <v/>
          </cell>
        </row>
        <row r="587">
          <cell r="AM587">
            <v>1439246.29</v>
          </cell>
          <cell r="AQ587">
            <v>10</v>
          </cell>
          <cell r="AT587" t="str">
            <v>СМР</v>
          </cell>
          <cell r="AW587">
            <v>40681</v>
          </cell>
          <cell r="AZ587" t="str">
            <v>4.2011</v>
          </cell>
          <cell r="BA587" t="str">
            <v>5.2011</v>
          </cell>
          <cell r="BB587" t="str">
            <v>5.2011</v>
          </cell>
          <cell r="BC587" t="str">
            <v>2.2011</v>
          </cell>
        </row>
        <row r="588">
          <cell r="AM588">
            <v>549569.38</v>
          </cell>
          <cell r="AQ588">
            <v>10</v>
          </cell>
          <cell r="AT588" t="str">
            <v>СМР</v>
          </cell>
          <cell r="AW588">
            <v>40681</v>
          </cell>
          <cell r="AZ588" t="str">
            <v>4.2011</v>
          </cell>
          <cell r="BA588" t="str">
            <v>5.2011</v>
          </cell>
          <cell r="BB588" t="str">
            <v>5.2011</v>
          </cell>
          <cell r="BC588" t="str">
            <v>2.2011</v>
          </cell>
        </row>
        <row r="589">
          <cell r="AM589" t="str">
            <v/>
          </cell>
          <cell r="AQ589" t="str">
            <v/>
          </cell>
          <cell r="AT589" t="str">
            <v/>
          </cell>
          <cell r="AW589" t="str">
            <v/>
          </cell>
          <cell r="AZ589" t="str">
            <v/>
          </cell>
          <cell r="BA589" t="str">
            <v/>
          </cell>
          <cell r="BB589" t="str">
            <v/>
          </cell>
          <cell r="BC589" t="str">
            <v/>
          </cell>
        </row>
        <row r="590">
          <cell r="AM590">
            <v>117979.74</v>
          </cell>
          <cell r="AQ590">
            <v>10</v>
          </cell>
          <cell r="AT590" t="str">
            <v>СМР</v>
          </cell>
          <cell r="AW590">
            <v>40681</v>
          </cell>
          <cell r="AZ590" t="str">
            <v>4.2011</v>
          </cell>
          <cell r="BA590" t="str">
            <v>5.2011</v>
          </cell>
          <cell r="BB590" t="str">
            <v>5.2011</v>
          </cell>
          <cell r="BC590" t="str">
            <v>2.2011</v>
          </cell>
        </row>
        <row r="591">
          <cell r="AM591">
            <v>89328.83</v>
          </cell>
          <cell r="AQ591">
            <v>10</v>
          </cell>
          <cell r="AT591" t="str">
            <v>СМР</v>
          </cell>
          <cell r="AW591">
            <v>40711</v>
          </cell>
          <cell r="AZ591" t="str">
            <v>6.2011</v>
          </cell>
          <cell r="BA591" t="str">
            <v>6.2011</v>
          </cell>
          <cell r="BB591" t="str">
            <v>1.1900</v>
          </cell>
          <cell r="BC591" t="str">
            <v>2.2011</v>
          </cell>
        </row>
        <row r="592">
          <cell r="AM592">
            <v>266848.43</v>
          </cell>
          <cell r="AQ592">
            <v>10</v>
          </cell>
          <cell r="AT592" t="str">
            <v>СМР</v>
          </cell>
          <cell r="AW592">
            <v>40711</v>
          </cell>
          <cell r="AZ592" t="str">
            <v>6.2011</v>
          </cell>
          <cell r="BA592" t="str">
            <v>6.2011</v>
          </cell>
          <cell r="BB592" t="str">
            <v>1.1900</v>
          </cell>
          <cell r="BC592" t="str">
            <v>2.2011</v>
          </cell>
        </row>
        <row r="593">
          <cell r="AM593">
            <v>293760.55</v>
          </cell>
          <cell r="AQ593">
            <v>10</v>
          </cell>
          <cell r="AT593" t="str">
            <v>СМР</v>
          </cell>
          <cell r="AW593">
            <v>40681</v>
          </cell>
          <cell r="AZ593" t="str">
            <v>4.2011</v>
          </cell>
          <cell r="BA593" t="str">
            <v>5.2011</v>
          </cell>
          <cell r="BB593" t="str">
            <v>5.2011</v>
          </cell>
          <cell r="BC593" t="str">
            <v>2.2011</v>
          </cell>
        </row>
        <row r="594">
          <cell r="AM594">
            <v>377345.74</v>
          </cell>
          <cell r="AQ594">
            <v>10</v>
          </cell>
          <cell r="AT594" t="str">
            <v>СМР</v>
          </cell>
          <cell r="AW594" t="str">
            <v/>
          </cell>
          <cell r="AZ594" t="str">
            <v>6.2011</v>
          </cell>
          <cell r="BA594" t="str">
            <v/>
          </cell>
          <cell r="BB594" t="str">
            <v/>
          </cell>
          <cell r="BC594" t="str">
            <v/>
          </cell>
        </row>
        <row r="595">
          <cell r="AM595" t="str">
            <v/>
          </cell>
          <cell r="AQ595" t="str">
            <v/>
          </cell>
          <cell r="AT595" t="str">
            <v/>
          </cell>
          <cell r="AW595" t="str">
            <v/>
          </cell>
          <cell r="AZ595" t="str">
            <v/>
          </cell>
          <cell r="BA595" t="str">
            <v/>
          </cell>
          <cell r="BB595" t="str">
            <v/>
          </cell>
          <cell r="BC595" t="str">
            <v/>
          </cell>
        </row>
        <row r="596">
          <cell r="AM596" t="str">
            <v/>
          </cell>
          <cell r="AQ596" t="str">
            <v/>
          </cell>
          <cell r="AT596" t="str">
            <v/>
          </cell>
          <cell r="AW596" t="str">
            <v/>
          </cell>
          <cell r="AZ596" t="str">
            <v/>
          </cell>
          <cell r="BA596" t="str">
            <v/>
          </cell>
          <cell r="BB596" t="str">
            <v/>
          </cell>
          <cell r="BC596" t="str">
            <v/>
          </cell>
        </row>
        <row r="597">
          <cell r="AM597">
            <v>3842543.8</v>
          </cell>
          <cell r="AQ597">
            <v>10</v>
          </cell>
          <cell r="AT597" t="str">
            <v>СМР</v>
          </cell>
          <cell r="AW597">
            <v>40681</v>
          </cell>
          <cell r="AZ597" t="str">
            <v>4.2011</v>
          </cell>
          <cell r="BA597" t="str">
            <v>5.2011</v>
          </cell>
          <cell r="BB597" t="str">
            <v>5.2011</v>
          </cell>
          <cell r="BC597" t="str">
            <v>2.2011</v>
          </cell>
        </row>
        <row r="598">
          <cell r="AM598" t="str">
            <v/>
          </cell>
          <cell r="AQ598" t="str">
            <v/>
          </cell>
          <cell r="AT598" t="str">
            <v/>
          </cell>
          <cell r="AW598" t="str">
            <v/>
          </cell>
          <cell r="AZ598" t="str">
            <v/>
          </cell>
          <cell r="BA598" t="str">
            <v/>
          </cell>
          <cell r="BB598" t="str">
            <v/>
          </cell>
          <cell r="BC598" t="str">
            <v/>
          </cell>
        </row>
        <row r="599">
          <cell r="AM599" t="str">
            <v/>
          </cell>
          <cell r="AQ599" t="str">
            <v/>
          </cell>
          <cell r="AT599" t="str">
            <v/>
          </cell>
          <cell r="AW599" t="str">
            <v/>
          </cell>
          <cell r="AZ599" t="str">
            <v/>
          </cell>
          <cell r="BA599" t="str">
            <v/>
          </cell>
          <cell r="BB599" t="str">
            <v/>
          </cell>
          <cell r="BC599" t="str">
            <v/>
          </cell>
        </row>
        <row r="600">
          <cell r="AM600" t="str">
            <v/>
          </cell>
          <cell r="AQ600" t="str">
            <v/>
          </cell>
          <cell r="AT600" t="str">
            <v/>
          </cell>
          <cell r="AW600" t="str">
            <v/>
          </cell>
          <cell r="AZ600" t="str">
            <v/>
          </cell>
          <cell r="BA600" t="str">
            <v/>
          </cell>
          <cell r="BB600" t="str">
            <v/>
          </cell>
          <cell r="BC600" t="str">
            <v/>
          </cell>
        </row>
        <row r="601">
          <cell r="AM601" t="str">
            <v/>
          </cell>
          <cell r="AQ601" t="str">
            <v/>
          </cell>
          <cell r="AT601" t="str">
            <v/>
          </cell>
          <cell r="AW601" t="str">
            <v/>
          </cell>
          <cell r="AZ601" t="str">
            <v/>
          </cell>
          <cell r="BA601" t="str">
            <v/>
          </cell>
          <cell r="BB601" t="str">
            <v/>
          </cell>
          <cell r="BC601" t="str">
            <v/>
          </cell>
        </row>
        <row r="602">
          <cell r="AM602" t="str">
            <v/>
          </cell>
          <cell r="AQ602" t="str">
            <v/>
          </cell>
          <cell r="AT602" t="str">
            <v/>
          </cell>
          <cell r="AW602" t="str">
            <v/>
          </cell>
          <cell r="AZ602" t="str">
            <v/>
          </cell>
          <cell r="BA602" t="str">
            <v/>
          </cell>
          <cell r="BB602" t="str">
            <v/>
          </cell>
          <cell r="BC602" t="str">
            <v/>
          </cell>
        </row>
        <row r="603">
          <cell r="AM603" t="str">
            <v/>
          </cell>
          <cell r="AQ603" t="str">
            <v/>
          </cell>
          <cell r="AT603" t="str">
            <v/>
          </cell>
          <cell r="AW603" t="str">
            <v/>
          </cell>
          <cell r="AZ603" t="str">
            <v/>
          </cell>
          <cell r="BA603" t="str">
            <v/>
          </cell>
          <cell r="BB603" t="str">
            <v/>
          </cell>
          <cell r="BC603" t="str">
            <v/>
          </cell>
        </row>
        <row r="604">
          <cell r="AM604" t="str">
            <v/>
          </cell>
          <cell r="AQ604" t="str">
            <v/>
          </cell>
          <cell r="AT604" t="str">
            <v/>
          </cell>
          <cell r="AW604" t="str">
            <v/>
          </cell>
          <cell r="AZ604" t="str">
            <v/>
          </cell>
          <cell r="BA604" t="str">
            <v/>
          </cell>
          <cell r="BB604" t="str">
            <v/>
          </cell>
          <cell r="BC604" t="str">
            <v/>
          </cell>
        </row>
        <row r="605">
          <cell r="AM605" t="str">
            <v/>
          </cell>
          <cell r="AQ605" t="str">
            <v/>
          </cell>
          <cell r="AT605" t="str">
            <v/>
          </cell>
          <cell r="AW605" t="str">
            <v/>
          </cell>
          <cell r="AZ605" t="str">
            <v/>
          </cell>
          <cell r="BA605" t="str">
            <v/>
          </cell>
          <cell r="BB605" t="str">
            <v/>
          </cell>
          <cell r="BC605" t="str">
            <v/>
          </cell>
        </row>
        <row r="606">
          <cell r="AM606" t="str">
            <v/>
          </cell>
          <cell r="AQ606" t="str">
            <v/>
          </cell>
          <cell r="AT606" t="str">
            <v/>
          </cell>
          <cell r="AW606" t="str">
            <v/>
          </cell>
          <cell r="AZ606" t="str">
            <v/>
          </cell>
          <cell r="BA606" t="str">
            <v/>
          </cell>
          <cell r="BB606" t="str">
            <v/>
          </cell>
          <cell r="BC606" t="str">
            <v/>
          </cell>
        </row>
        <row r="607">
          <cell r="AM607" t="str">
            <v/>
          </cell>
          <cell r="AQ607" t="str">
            <v/>
          </cell>
          <cell r="AT607" t="str">
            <v/>
          </cell>
          <cell r="AW607" t="str">
            <v/>
          </cell>
          <cell r="AZ607" t="str">
            <v/>
          </cell>
          <cell r="BA607" t="str">
            <v/>
          </cell>
          <cell r="BB607" t="str">
            <v/>
          </cell>
          <cell r="BC607" t="str">
            <v/>
          </cell>
        </row>
        <row r="608">
          <cell r="AM608" t="str">
            <v/>
          </cell>
          <cell r="AQ608" t="str">
            <v/>
          </cell>
          <cell r="AT608" t="str">
            <v/>
          </cell>
          <cell r="AW608" t="str">
            <v/>
          </cell>
          <cell r="AZ608" t="str">
            <v/>
          </cell>
          <cell r="BA608" t="str">
            <v/>
          </cell>
          <cell r="BB608" t="str">
            <v/>
          </cell>
          <cell r="BC608" t="str">
            <v/>
          </cell>
        </row>
        <row r="609">
          <cell r="AM609">
            <v>2812832.76</v>
          </cell>
          <cell r="AQ609">
            <v>10</v>
          </cell>
          <cell r="AT609" t="str">
            <v>СМР</v>
          </cell>
          <cell r="AW609">
            <v>40681</v>
          </cell>
          <cell r="AZ609" t="str">
            <v>4.2011</v>
          </cell>
          <cell r="BA609" t="str">
            <v>5.2011</v>
          </cell>
          <cell r="BB609" t="str">
            <v>5.2011</v>
          </cell>
          <cell r="BC609" t="str">
            <v>2.2011</v>
          </cell>
        </row>
        <row r="610">
          <cell r="AM610" t="str">
            <v/>
          </cell>
          <cell r="AQ610" t="str">
            <v/>
          </cell>
          <cell r="AT610" t="str">
            <v/>
          </cell>
          <cell r="AW610" t="str">
            <v/>
          </cell>
          <cell r="AZ610" t="str">
            <v/>
          </cell>
          <cell r="BA610" t="str">
            <v/>
          </cell>
          <cell r="BB610" t="str">
            <v/>
          </cell>
          <cell r="BC610" t="str">
            <v/>
          </cell>
        </row>
        <row r="611">
          <cell r="AM611" t="str">
            <v/>
          </cell>
          <cell r="AQ611" t="str">
            <v/>
          </cell>
          <cell r="AT611" t="str">
            <v/>
          </cell>
          <cell r="AW611" t="str">
            <v/>
          </cell>
          <cell r="AZ611" t="str">
            <v/>
          </cell>
          <cell r="BA611" t="str">
            <v/>
          </cell>
          <cell r="BB611" t="str">
            <v/>
          </cell>
          <cell r="BC611" t="str">
            <v/>
          </cell>
        </row>
        <row r="612">
          <cell r="AM612" t="str">
            <v/>
          </cell>
          <cell r="AQ612" t="str">
            <v/>
          </cell>
          <cell r="AT612" t="str">
            <v/>
          </cell>
          <cell r="AW612" t="str">
            <v/>
          </cell>
          <cell r="AZ612" t="str">
            <v/>
          </cell>
          <cell r="BA612" t="str">
            <v/>
          </cell>
          <cell r="BB612" t="str">
            <v/>
          </cell>
          <cell r="BC612" t="str">
            <v/>
          </cell>
        </row>
        <row r="613">
          <cell r="AM613" t="str">
            <v/>
          </cell>
          <cell r="AQ613" t="str">
            <v/>
          </cell>
          <cell r="AT613" t="str">
            <v/>
          </cell>
          <cell r="AW613" t="str">
            <v/>
          </cell>
          <cell r="AZ613" t="str">
            <v/>
          </cell>
          <cell r="BA613" t="str">
            <v/>
          </cell>
          <cell r="BB613" t="str">
            <v/>
          </cell>
          <cell r="BC613" t="str">
            <v/>
          </cell>
        </row>
        <row r="614">
          <cell r="AM614" t="str">
            <v/>
          </cell>
          <cell r="AQ614" t="str">
            <v/>
          </cell>
          <cell r="AT614" t="str">
            <v/>
          </cell>
          <cell r="AW614" t="str">
            <v/>
          </cell>
          <cell r="AZ614" t="str">
            <v/>
          </cell>
          <cell r="BA614" t="str">
            <v/>
          </cell>
          <cell r="BB614" t="str">
            <v/>
          </cell>
          <cell r="BC614" t="str">
            <v/>
          </cell>
        </row>
        <row r="615">
          <cell r="AM615" t="str">
            <v/>
          </cell>
          <cell r="AQ615" t="str">
            <v/>
          </cell>
          <cell r="AT615" t="str">
            <v/>
          </cell>
          <cell r="AW615" t="str">
            <v/>
          </cell>
          <cell r="AZ615" t="str">
            <v/>
          </cell>
          <cell r="BA615" t="str">
            <v/>
          </cell>
          <cell r="BB615" t="str">
            <v/>
          </cell>
          <cell r="BC615" t="str">
            <v/>
          </cell>
        </row>
        <row r="616">
          <cell r="AM616" t="str">
            <v/>
          </cell>
          <cell r="AQ616" t="str">
            <v/>
          </cell>
          <cell r="AT616" t="str">
            <v/>
          </cell>
          <cell r="AW616" t="str">
            <v/>
          </cell>
          <cell r="AZ616" t="str">
            <v/>
          </cell>
          <cell r="BA616" t="str">
            <v/>
          </cell>
          <cell r="BB616" t="str">
            <v/>
          </cell>
          <cell r="BC616" t="str">
            <v/>
          </cell>
        </row>
        <row r="617">
          <cell r="AM617" t="str">
            <v/>
          </cell>
          <cell r="AQ617" t="str">
            <v/>
          </cell>
          <cell r="AT617" t="str">
            <v/>
          </cell>
          <cell r="AW617" t="str">
            <v/>
          </cell>
          <cell r="AZ617" t="str">
            <v/>
          </cell>
          <cell r="BA617" t="str">
            <v/>
          </cell>
          <cell r="BB617" t="str">
            <v/>
          </cell>
          <cell r="BC617" t="str">
            <v/>
          </cell>
        </row>
        <row r="618">
          <cell r="AM618" t="str">
            <v/>
          </cell>
          <cell r="AQ618" t="str">
            <v/>
          </cell>
          <cell r="AT618" t="str">
            <v/>
          </cell>
          <cell r="AW618" t="str">
            <v/>
          </cell>
          <cell r="AZ618" t="str">
            <v/>
          </cell>
          <cell r="BA618" t="str">
            <v/>
          </cell>
          <cell r="BB618" t="str">
            <v/>
          </cell>
          <cell r="BC618" t="str">
            <v/>
          </cell>
        </row>
        <row r="619">
          <cell r="AM619" t="str">
            <v/>
          </cell>
          <cell r="AQ619" t="str">
            <v/>
          </cell>
          <cell r="AT619" t="str">
            <v/>
          </cell>
          <cell r="AW619" t="str">
            <v/>
          </cell>
          <cell r="AZ619" t="str">
            <v/>
          </cell>
          <cell r="BA619" t="str">
            <v/>
          </cell>
          <cell r="BB619" t="str">
            <v/>
          </cell>
          <cell r="BC619" t="str">
            <v/>
          </cell>
        </row>
        <row r="620">
          <cell r="AM620" t="str">
            <v/>
          </cell>
          <cell r="AQ620" t="str">
            <v/>
          </cell>
          <cell r="AT620" t="str">
            <v/>
          </cell>
          <cell r="AW620" t="str">
            <v/>
          </cell>
          <cell r="AZ620" t="str">
            <v/>
          </cell>
          <cell r="BA620" t="str">
            <v/>
          </cell>
          <cell r="BB620" t="str">
            <v/>
          </cell>
          <cell r="BC620" t="str">
            <v/>
          </cell>
        </row>
        <row r="621">
          <cell r="AM621">
            <v>61638.67</v>
          </cell>
          <cell r="AQ621">
            <v>10</v>
          </cell>
          <cell r="AT621" t="str">
            <v>СМР</v>
          </cell>
          <cell r="AW621">
            <v>40681</v>
          </cell>
          <cell r="AZ621" t="str">
            <v>4.2011</v>
          </cell>
          <cell r="BA621" t="str">
            <v>5.2011</v>
          </cell>
          <cell r="BB621" t="str">
            <v>5.2011</v>
          </cell>
          <cell r="BC621" t="str">
            <v>2.2011</v>
          </cell>
        </row>
        <row r="622">
          <cell r="AQ622" t="str">
            <v/>
          </cell>
          <cell r="AZ622" t="str">
            <v/>
          </cell>
          <cell r="BA622" t="str">
            <v/>
          </cell>
          <cell r="BB622" t="str">
            <v/>
          </cell>
          <cell r="BC622" t="str">
            <v/>
          </cell>
        </row>
        <row r="623">
          <cell r="AM623" t="str">
            <v/>
          </cell>
          <cell r="AQ623" t="str">
            <v/>
          </cell>
          <cell r="AT623" t="str">
            <v/>
          </cell>
          <cell r="AW623" t="str">
            <v/>
          </cell>
          <cell r="AZ623" t="str">
            <v/>
          </cell>
          <cell r="BA623" t="str">
            <v/>
          </cell>
          <cell r="BB623" t="str">
            <v/>
          </cell>
          <cell r="BC623" t="str">
            <v/>
          </cell>
        </row>
        <row r="624">
          <cell r="AM624" t="str">
            <v/>
          </cell>
          <cell r="AQ624">
            <v>3</v>
          </cell>
          <cell r="AT624" t="str">
            <v/>
          </cell>
          <cell r="AW624" t="str">
            <v/>
          </cell>
          <cell r="AZ624" t="str">
            <v/>
          </cell>
          <cell r="BA624" t="str">
            <v/>
          </cell>
          <cell r="BB624" t="str">
            <v/>
          </cell>
          <cell r="BC624" t="str">
            <v/>
          </cell>
        </row>
        <row r="625">
          <cell r="AM625">
            <v>20732.560000000001</v>
          </cell>
          <cell r="AQ625">
            <v>2</v>
          </cell>
          <cell r="AT625" t="str">
            <v>СМР</v>
          </cell>
          <cell r="AW625">
            <v>40359</v>
          </cell>
          <cell r="AZ625" t="str">
            <v>6.2010</v>
          </cell>
          <cell r="BA625" t="str">
            <v>6.2010</v>
          </cell>
          <cell r="BB625" t="str">
            <v/>
          </cell>
          <cell r="BC625" t="str">
            <v>2.2010</v>
          </cell>
        </row>
        <row r="626">
          <cell r="AM626">
            <v>2031367.21</v>
          </cell>
          <cell r="AQ626">
            <v>2</v>
          </cell>
          <cell r="AT626" t="str">
            <v>СМР</v>
          </cell>
          <cell r="AW626">
            <v>40421</v>
          </cell>
          <cell r="AZ626" t="str">
            <v>8.2010</v>
          </cell>
          <cell r="BA626" t="str">
            <v>8.2010</v>
          </cell>
          <cell r="BB626" t="str">
            <v/>
          </cell>
          <cell r="BC626" t="str">
            <v>3.2010</v>
          </cell>
        </row>
        <row r="627">
          <cell r="AM627">
            <v>25065.22</v>
          </cell>
          <cell r="AQ627">
            <v>2</v>
          </cell>
          <cell r="AT627" t="str">
            <v>СМР</v>
          </cell>
          <cell r="AW627">
            <v>40495</v>
          </cell>
          <cell r="AZ627" t="str">
            <v>10.2010</v>
          </cell>
          <cell r="BA627" t="str">
            <v>11.2010</v>
          </cell>
          <cell r="BB627" t="str">
            <v/>
          </cell>
          <cell r="BC627" t="str">
            <v>4.2010</v>
          </cell>
        </row>
        <row r="628">
          <cell r="AM628">
            <v>50197.88</v>
          </cell>
          <cell r="AQ628">
            <v>2</v>
          </cell>
          <cell r="AT628" t="str">
            <v>СМР</v>
          </cell>
          <cell r="AW628">
            <v>40421</v>
          </cell>
          <cell r="AZ628" t="str">
            <v>8.2010</v>
          </cell>
          <cell r="BA628" t="str">
            <v>8.2010</v>
          </cell>
          <cell r="BB628" t="str">
            <v/>
          </cell>
          <cell r="BC628" t="str">
            <v>3.2010</v>
          </cell>
        </row>
        <row r="629">
          <cell r="AM629" t="str">
            <v/>
          </cell>
          <cell r="AQ629" t="str">
            <v/>
          </cell>
          <cell r="AT629" t="str">
            <v/>
          </cell>
          <cell r="AW629" t="str">
            <v/>
          </cell>
          <cell r="AZ629" t="str">
            <v/>
          </cell>
          <cell r="BA629" t="str">
            <v/>
          </cell>
          <cell r="BB629" t="str">
            <v/>
          </cell>
          <cell r="BC629" t="str">
            <v/>
          </cell>
        </row>
        <row r="630">
          <cell r="AM630" t="str">
            <v/>
          </cell>
          <cell r="AQ630" t="str">
            <v/>
          </cell>
          <cell r="AT630" t="str">
            <v/>
          </cell>
          <cell r="AW630" t="str">
            <v/>
          </cell>
          <cell r="AZ630" t="str">
            <v/>
          </cell>
          <cell r="BA630" t="str">
            <v/>
          </cell>
          <cell r="BB630" t="str">
            <v/>
          </cell>
          <cell r="BC630" t="str">
            <v/>
          </cell>
        </row>
        <row r="631">
          <cell r="AM631" t="str">
            <v/>
          </cell>
          <cell r="AQ631" t="str">
            <v/>
          </cell>
          <cell r="AT631" t="str">
            <v/>
          </cell>
          <cell r="AW631" t="str">
            <v/>
          </cell>
          <cell r="AZ631" t="str">
            <v/>
          </cell>
          <cell r="BA631" t="str">
            <v/>
          </cell>
          <cell r="BB631" t="str">
            <v/>
          </cell>
          <cell r="BC631" t="str">
            <v/>
          </cell>
        </row>
        <row r="632">
          <cell r="AM632">
            <v>227163.86</v>
          </cell>
          <cell r="AQ632">
            <v>10</v>
          </cell>
          <cell r="AT632" t="str">
            <v>СМР</v>
          </cell>
          <cell r="AW632">
            <v>40711</v>
          </cell>
          <cell r="AZ632" t="str">
            <v>6.2011</v>
          </cell>
          <cell r="BA632" t="str">
            <v>6.2011</v>
          </cell>
          <cell r="BB632" t="str">
            <v>1.1900</v>
          </cell>
          <cell r="BC632" t="str">
            <v>2.2011</v>
          </cell>
        </row>
        <row r="633">
          <cell r="AM633" t="str">
            <v/>
          </cell>
          <cell r="AQ633">
            <v>10</v>
          </cell>
          <cell r="AT633" t="str">
            <v/>
          </cell>
          <cell r="AW633" t="str">
            <v/>
          </cell>
          <cell r="AZ633" t="str">
            <v/>
          </cell>
          <cell r="BA633" t="str">
            <v/>
          </cell>
          <cell r="BB633" t="str">
            <v/>
          </cell>
          <cell r="BC633" t="str">
            <v/>
          </cell>
        </row>
        <row r="634">
          <cell r="AM634">
            <v>1233790.04</v>
          </cell>
          <cell r="AQ634">
            <v>10</v>
          </cell>
          <cell r="AT634" t="str">
            <v>СМР</v>
          </cell>
          <cell r="AW634">
            <v>40711</v>
          </cell>
          <cell r="AZ634" t="str">
            <v>6.2011</v>
          </cell>
          <cell r="BA634" t="str">
            <v>6.2011</v>
          </cell>
          <cell r="BB634" t="str">
            <v>1.1900</v>
          </cell>
          <cell r="BC634" t="str">
            <v>2.2011</v>
          </cell>
        </row>
        <row r="635">
          <cell r="AM635">
            <v>341886.85</v>
          </cell>
          <cell r="AQ635">
            <v>10</v>
          </cell>
          <cell r="AT635" t="str">
            <v>СМР</v>
          </cell>
          <cell r="AW635">
            <v>40711</v>
          </cell>
          <cell r="AZ635" t="str">
            <v>6.2011</v>
          </cell>
          <cell r="BA635" t="str">
            <v>6.2011</v>
          </cell>
          <cell r="BB635" t="str">
            <v>1.1900</v>
          </cell>
          <cell r="BC635" t="str">
            <v>2.2011</v>
          </cell>
        </row>
        <row r="636">
          <cell r="AM636">
            <v>1630980.6</v>
          </cell>
          <cell r="AQ636">
            <v>10</v>
          </cell>
          <cell r="AT636" t="str">
            <v>СМР</v>
          </cell>
          <cell r="AW636">
            <v>40681</v>
          </cell>
          <cell r="AZ636" t="str">
            <v>4.2011</v>
          </cell>
          <cell r="BA636" t="str">
            <v>5.2011</v>
          </cell>
          <cell r="BB636" t="str">
            <v>5.2011</v>
          </cell>
          <cell r="BC636" t="str">
            <v>2.2011</v>
          </cell>
        </row>
        <row r="637">
          <cell r="AM637">
            <v>534330.43000000005</v>
          </cell>
          <cell r="AQ637">
            <v>10</v>
          </cell>
          <cell r="AT637" t="str">
            <v>СМР</v>
          </cell>
          <cell r="AW637">
            <v>40681</v>
          </cell>
          <cell r="AZ637" t="str">
            <v>4.2011</v>
          </cell>
          <cell r="BA637" t="str">
            <v>5.2011</v>
          </cell>
          <cell r="BB637" t="str">
            <v>5.2011</v>
          </cell>
          <cell r="BC637" t="str">
            <v>2.2011</v>
          </cell>
        </row>
        <row r="638">
          <cell r="AM638">
            <v>177534.42</v>
          </cell>
          <cell r="AQ638">
            <v>10</v>
          </cell>
          <cell r="AT638" t="str">
            <v>СМР</v>
          </cell>
          <cell r="AW638">
            <v>40681</v>
          </cell>
          <cell r="AZ638" t="str">
            <v>4.2011</v>
          </cell>
          <cell r="BA638" t="str">
            <v>5.2011</v>
          </cell>
          <cell r="BB638" t="str">
            <v>5.2011</v>
          </cell>
          <cell r="BC638" t="str">
            <v>2.2011</v>
          </cell>
        </row>
        <row r="639">
          <cell r="AM639">
            <v>1425639.3</v>
          </cell>
          <cell r="AQ639">
            <v>10</v>
          </cell>
          <cell r="AT639" t="str">
            <v>СМР</v>
          </cell>
          <cell r="AW639">
            <v>40681</v>
          </cell>
          <cell r="AZ639" t="str">
            <v>4.2011</v>
          </cell>
          <cell r="BA639" t="str">
            <v>5.2011</v>
          </cell>
          <cell r="BB639" t="str">
            <v>5.2011</v>
          </cell>
          <cell r="BC639" t="str">
            <v>2.2011</v>
          </cell>
        </row>
        <row r="640">
          <cell r="AM640">
            <v>66909.350000000006</v>
          </cell>
          <cell r="AQ640">
            <v>10</v>
          </cell>
          <cell r="AT640" t="str">
            <v>СМР</v>
          </cell>
          <cell r="AW640">
            <v>40681</v>
          </cell>
          <cell r="AZ640" t="str">
            <v>4.2011</v>
          </cell>
          <cell r="BA640" t="str">
            <v>5.2011</v>
          </cell>
          <cell r="BB640" t="str">
            <v>5.2011</v>
          </cell>
          <cell r="BC640" t="str">
            <v>2.2011</v>
          </cell>
        </row>
        <row r="641">
          <cell r="AM641">
            <v>185021.18</v>
          </cell>
          <cell r="AQ641">
            <v>10</v>
          </cell>
          <cell r="AT641" t="str">
            <v>СМР</v>
          </cell>
          <cell r="AW641">
            <v>40681</v>
          </cell>
          <cell r="AZ641" t="str">
            <v>4.2011</v>
          </cell>
          <cell r="BA641" t="str">
            <v>5.2011</v>
          </cell>
          <cell r="BB641" t="str">
            <v>5.2011</v>
          </cell>
          <cell r="BC641" t="str">
            <v>2.2011</v>
          </cell>
        </row>
        <row r="642">
          <cell r="AM642">
            <v>154799.1</v>
          </cell>
          <cell r="AQ642">
            <v>10</v>
          </cell>
          <cell r="AT642" t="str">
            <v>СМР</v>
          </cell>
          <cell r="AW642">
            <v>40681</v>
          </cell>
          <cell r="AZ642" t="str">
            <v>4.2011</v>
          </cell>
          <cell r="BA642" t="str">
            <v>5.2011</v>
          </cell>
          <cell r="BB642" t="str">
            <v>5.2011</v>
          </cell>
          <cell r="BC642" t="str">
            <v>2.2011</v>
          </cell>
        </row>
        <row r="643">
          <cell r="AM643" t="str">
            <v/>
          </cell>
          <cell r="AQ643" t="str">
            <v/>
          </cell>
          <cell r="AT643" t="str">
            <v/>
          </cell>
          <cell r="AW643" t="str">
            <v/>
          </cell>
          <cell r="AZ643" t="str">
            <v/>
          </cell>
          <cell r="BA643" t="str">
            <v/>
          </cell>
          <cell r="BB643" t="str">
            <v/>
          </cell>
          <cell r="BC643" t="str">
            <v/>
          </cell>
        </row>
        <row r="644">
          <cell r="AM644" t="str">
            <v/>
          </cell>
          <cell r="AQ644" t="str">
            <v/>
          </cell>
          <cell r="AT644" t="str">
            <v/>
          </cell>
          <cell r="AW644" t="str">
            <v/>
          </cell>
          <cell r="AZ644" t="str">
            <v/>
          </cell>
          <cell r="BA644" t="str">
            <v/>
          </cell>
          <cell r="BB644" t="str">
            <v/>
          </cell>
          <cell r="BC644" t="str">
            <v/>
          </cell>
        </row>
        <row r="645">
          <cell r="AM645" t="str">
            <v/>
          </cell>
          <cell r="AQ645" t="str">
            <v/>
          </cell>
          <cell r="AT645" t="str">
            <v/>
          </cell>
          <cell r="AW645" t="str">
            <v/>
          </cell>
          <cell r="AZ645" t="str">
            <v/>
          </cell>
          <cell r="BA645" t="str">
            <v/>
          </cell>
          <cell r="BB645" t="str">
            <v/>
          </cell>
          <cell r="BC645" t="str">
            <v/>
          </cell>
        </row>
        <row r="646">
          <cell r="AM646" t="str">
            <v/>
          </cell>
          <cell r="AQ646" t="str">
            <v/>
          </cell>
          <cell r="AT646" t="str">
            <v/>
          </cell>
          <cell r="AW646" t="str">
            <v/>
          </cell>
          <cell r="AZ646" t="str">
            <v/>
          </cell>
          <cell r="BA646" t="str">
            <v/>
          </cell>
          <cell r="BB646" t="str">
            <v/>
          </cell>
          <cell r="BC646" t="str">
            <v/>
          </cell>
        </row>
        <row r="647">
          <cell r="AM647">
            <v>576179.30000000005</v>
          </cell>
          <cell r="AQ647">
            <v>2</v>
          </cell>
          <cell r="AT647" t="str">
            <v>СМР</v>
          </cell>
          <cell r="AW647">
            <v>40409</v>
          </cell>
          <cell r="AZ647" t="str">
            <v>7.2010</v>
          </cell>
          <cell r="BA647" t="str">
            <v>8.2010</v>
          </cell>
          <cell r="BB647" t="str">
            <v/>
          </cell>
          <cell r="BC647" t="str">
            <v>3.2010</v>
          </cell>
        </row>
        <row r="648">
          <cell r="AM648">
            <v>1204293.8600000001</v>
          </cell>
          <cell r="AQ648">
            <v>2</v>
          </cell>
          <cell r="AT648" t="str">
            <v>СМР</v>
          </cell>
          <cell r="AW648">
            <v>40421</v>
          </cell>
          <cell r="AZ648" t="str">
            <v>8.2010</v>
          </cell>
          <cell r="BA648" t="str">
            <v>8.2010</v>
          </cell>
          <cell r="BB648" t="str">
            <v/>
          </cell>
          <cell r="BC648" t="str">
            <v>3.2010</v>
          </cell>
        </row>
        <row r="649">
          <cell r="AM649" t="str">
            <v/>
          </cell>
          <cell r="AQ649" t="str">
            <v/>
          </cell>
          <cell r="AT649" t="str">
            <v/>
          </cell>
          <cell r="AW649" t="str">
            <v/>
          </cell>
          <cell r="AZ649" t="str">
            <v/>
          </cell>
          <cell r="BA649" t="str">
            <v/>
          </cell>
          <cell r="BB649" t="str">
            <v/>
          </cell>
          <cell r="BC649" t="str">
            <v/>
          </cell>
        </row>
        <row r="650">
          <cell r="AM650">
            <v>3878397.01</v>
          </cell>
          <cell r="AQ650">
            <v>2</v>
          </cell>
          <cell r="AT650" t="str">
            <v>СМР</v>
          </cell>
          <cell r="AW650">
            <v>40540</v>
          </cell>
          <cell r="AZ650" t="str">
            <v>12.2010</v>
          </cell>
          <cell r="BA650" t="str">
            <v>12.2010</v>
          </cell>
          <cell r="BB650" t="str">
            <v/>
          </cell>
          <cell r="BC650" t="str">
            <v>4.2010</v>
          </cell>
        </row>
        <row r="651">
          <cell r="AM651" t="str">
            <v/>
          </cell>
          <cell r="AQ651" t="str">
            <v/>
          </cell>
          <cell r="AT651" t="str">
            <v/>
          </cell>
          <cell r="AW651" t="str">
            <v/>
          </cell>
          <cell r="AZ651" t="str">
            <v/>
          </cell>
          <cell r="BA651" t="str">
            <v/>
          </cell>
          <cell r="BB651" t="str">
            <v/>
          </cell>
          <cell r="BC651" t="str">
            <v/>
          </cell>
        </row>
        <row r="652">
          <cell r="AM652">
            <v>66431.5</v>
          </cell>
          <cell r="AQ652">
            <v>2</v>
          </cell>
          <cell r="AT652" t="str">
            <v>СМР</v>
          </cell>
          <cell r="AW652">
            <v>40464</v>
          </cell>
          <cell r="AZ652" t="str">
            <v>9.2010</v>
          </cell>
          <cell r="BA652" t="str">
            <v>10.2010</v>
          </cell>
          <cell r="BB652" t="str">
            <v/>
          </cell>
          <cell r="BC652" t="str">
            <v>4.2010</v>
          </cell>
        </row>
        <row r="653">
          <cell r="AM653">
            <v>87716.74</v>
          </cell>
          <cell r="AQ653">
            <v>2</v>
          </cell>
          <cell r="AT653" t="str">
            <v>СМР</v>
          </cell>
          <cell r="AW653">
            <v>40681</v>
          </cell>
          <cell r="AZ653" t="str">
            <v>4.2011</v>
          </cell>
          <cell r="BA653" t="str">
            <v>5.2011</v>
          </cell>
          <cell r="BB653" t="str">
            <v>5.2011</v>
          </cell>
          <cell r="BC653" t="str">
            <v>2.2011</v>
          </cell>
        </row>
        <row r="654">
          <cell r="AM654">
            <v>561381.01</v>
          </cell>
          <cell r="AQ654">
            <v>2</v>
          </cell>
          <cell r="AT654" t="str">
            <v>СМР</v>
          </cell>
          <cell r="AW654">
            <v>40711</v>
          </cell>
          <cell r="AZ654" t="str">
            <v>6.2011</v>
          </cell>
          <cell r="BA654" t="str">
            <v>6.2011</v>
          </cell>
          <cell r="BB654" t="str">
            <v>1.1900</v>
          </cell>
          <cell r="BC654" t="str">
            <v>2.2011</v>
          </cell>
        </row>
        <row r="655">
          <cell r="AM655" t="str">
            <v/>
          </cell>
          <cell r="AQ655" t="str">
            <v/>
          </cell>
          <cell r="AT655" t="str">
            <v/>
          </cell>
          <cell r="AW655" t="str">
            <v/>
          </cell>
          <cell r="AZ655" t="str">
            <v/>
          </cell>
          <cell r="BA655" t="str">
            <v/>
          </cell>
          <cell r="BB655" t="str">
            <v/>
          </cell>
          <cell r="BC655" t="str">
            <v/>
          </cell>
        </row>
        <row r="656">
          <cell r="AM656" t="str">
            <v/>
          </cell>
          <cell r="AQ656" t="str">
            <v/>
          </cell>
          <cell r="AT656" t="str">
            <v/>
          </cell>
          <cell r="AW656" t="str">
            <v/>
          </cell>
          <cell r="AZ656" t="str">
            <v/>
          </cell>
          <cell r="BA656" t="str">
            <v/>
          </cell>
          <cell r="BB656" t="str">
            <v/>
          </cell>
          <cell r="BC656" t="str">
            <v/>
          </cell>
        </row>
        <row r="657">
          <cell r="AM657" t="str">
            <v/>
          </cell>
          <cell r="AQ657" t="str">
            <v/>
          </cell>
          <cell r="AT657" t="str">
            <v/>
          </cell>
          <cell r="AW657" t="str">
            <v/>
          </cell>
          <cell r="AZ657" t="str">
            <v/>
          </cell>
          <cell r="BA657" t="str">
            <v/>
          </cell>
          <cell r="BB657" t="str">
            <v/>
          </cell>
          <cell r="BC657" t="str">
            <v/>
          </cell>
        </row>
        <row r="658">
          <cell r="AM658" t="str">
            <v/>
          </cell>
          <cell r="AQ658" t="str">
            <v/>
          </cell>
          <cell r="AT658" t="str">
            <v/>
          </cell>
          <cell r="AW658" t="str">
            <v/>
          </cell>
          <cell r="AZ658" t="str">
            <v/>
          </cell>
          <cell r="BA658" t="str">
            <v/>
          </cell>
          <cell r="BB658" t="str">
            <v/>
          </cell>
          <cell r="BC658" t="str">
            <v/>
          </cell>
        </row>
        <row r="659">
          <cell r="AM659">
            <v>4625093.2699999996</v>
          </cell>
          <cell r="AQ659">
            <v>6</v>
          </cell>
          <cell r="AT659" t="str">
            <v>СМР</v>
          </cell>
          <cell r="AW659">
            <v>40633</v>
          </cell>
          <cell r="AZ659" t="str">
            <v>3.2011</v>
          </cell>
          <cell r="BA659" t="str">
            <v>3.2011</v>
          </cell>
          <cell r="BB659" t="str">
            <v>4.2011</v>
          </cell>
          <cell r="BC659" t="str">
            <v>1.2011</v>
          </cell>
        </row>
        <row r="660">
          <cell r="AM660" t="str">
            <v/>
          </cell>
          <cell r="AQ660">
            <v>6</v>
          </cell>
          <cell r="AT660" t="str">
            <v>СМР</v>
          </cell>
          <cell r="AW660" t="str">
            <v/>
          </cell>
          <cell r="AZ660" t="str">
            <v/>
          </cell>
          <cell r="BA660" t="str">
            <v/>
          </cell>
          <cell r="BB660" t="str">
            <v/>
          </cell>
          <cell r="BC660" t="str">
            <v/>
          </cell>
        </row>
        <row r="661">
          <cell r="AM661" t="str">
            <v/>
          </cell>
          <cell r="AQ661" t="str">
            <v/>
          </cell>
          <cell r="AT661" t="str">
            <v/>
          </cell>
          <cell r="AW661" t="str">
            <v/>
          </cell>
          <cell r="AZ661" t="str">
            <v/>
          </cell>
          <cell r="BA661" t="str">
            <v/>
          </cell>
          <cell r="BB661" t="str">
            <v/>
          </cell>
          <cell r="BC661" t="str">
            <v/>
          </cell>
        </row>
        <row r="662">
          <cell r="AM662" t="str">
            <v/>
          </cell>
          <cell r="AQ662">
            <v>6</v>
          </cell>
          <cell r="AT662" t="str">
            <v/>
          </cell>
          <cell r="AW662" t="str">
            <v/>
          </cell>
          <cell r="AZ662" t="str">
            <v/>
          </cell>
          <cell r="BA662" t="str">
            <v/>
          </cell>
          <cell r="BB662" t="str">
            <v/>
          </cell>
          <cell r="BC662" t="str">
            <v/>
          </cell>
        </row>
        <row r="663">
          <cell r="AM663" t="str">
            <v/>
          </cell>
          <cell r="AQ663" t="str">
            <v/>
          </cell>
          <cell r="AT663" t="str">
            <v/>
          </cell>
          <cell r="AW663" t="str">
            <v/>
          </cell>
          <cell r="AZ663" t="str">
            <v/>
          </cell>
          <cell r="BA663" t="str">
            <v/>
          </cell>
          <cell r="BB663" t="str">
            <v/>
          </cell>
          <cell r="BC663" t="str">
            <v/>
          </cell>
        </row>
        <row r="664">
          <cell r="AM664" t="str">
            <v/>
          </cell>
          <cell r="AQ664" t="str">
            <v/>
          </cell>
          <cell r="AT664" t="str">
            <v/>
          </cell>
          <cell r="AW664" t="str">
            <v/>
          </cell>
          <cell r="AZ664" t="str">
            <v/>
          </cell>
          <cell r="BA664" t="str">
            <v/>
          </cell>
          <cell r="BB664" t="str">
            <v/>
          </cell>
          <cell r="BC664" t="str">
            <v/>
          </cell>
        </row>
        <row r="665">
          <cell r="AM665" t="str">
            <v/>
          </cell>
          <cell r="AQ665" t="str">
            <v/>
          </cell>
          <cell r="AT665" t="str">
            <v/>
          </cell>
          <cell r="AW665" t="str">
            <v/>
          </cell>
          <cell r="AZ665" t="str">
            <v/>
          </cell>
          <cell r="BA665" t="str">
            <v/>
          </cell>
          <cell r="BB665" t="str">
            <v/>
          </cell>
          <cell r="BC665" t="str">
            <v/>
          </cell>
        </row>
        <row r="666">
          <cell r="AM666">
            <v>165330.59</v>
          </cell>
          <cell r="AQ666">
            <v>6</v>
          </cell>
          <cell r="AT666" t="str">
            <v>СМР</v>
          </cell>
          <cell r="AW666">
            <v>40681</v>
          </cell>
          <cell r="AZ666" t="str">
            <v>4.2011</v>
          </cell>
          <cell r="BA666" t="str">
            <v>5.2011</v>
          </cell>
          <cell r="BB666" t="str">
            <v>5.2011</v>
          </cell>
          <cell r="BC666" t="str">
            <v>2.2011</v>
          </cell>
        </row>
        <row r="667">
          <cell r="AM667" t="str">
            <v/>
          </cell>
          <cell r="AQ667" t="str">
            <v/>
          </cell>
          <cell r="AT667" t="str">
            <v/>
          </cell>
          <cell r="AW667" t="str">
            <v/>
          </cell>
          <cell r="AZ667" t="str">
            <v/>
          </cell>
          <cell r="BA667" t="str">
            <v/>
          </cell>
          <cell r="BB667" t="str">
            <v/>
          </cell>
          <cell r="BC667" t="str">
            <v/>
          </cell>
        </row>
        <row r="668">
          <cell r="AM668" t="str">
            <v/>
          </cell>
          <cell r="AQ668" t="str">
            <v/>
          </cell>
          <cell r="AT668" t="str">
            <v/>
          </cell>
          <cell r="AW668" t="str">
            <v/>
          </cell>
          <cell r="AZ668" t="str">
            <v/>
          </cell>
          <cell r="BA668" t="str">
            <v/>
          </cell>
          <cell r="BB668" t="str">
            <v/>
          </cell>
          <cell r="BC668" t="str">
            <v/>
          </cell>
        </row>
        <row r="669">
          <cell r="AM669" t="str">
            <v/>
          </cell>
          <cell r="AQ669" t="str">
            <v/>
          </cell>
          <cell r="AT669" t="str">
            <v/>
          </cell>
          <cell r="AW669" t="str">
            <v/>
          </cell>
          <cell r="AZ669" t="str">
            <v/>
          </cell>
          <cell r="BA669" t="str">
            <v/>
          </cell>
          <cell r="BB669" t="str">
            <v/>
          </cell>
          <cell r="BC669" t="str">
            <v/>
          </cell>
        </row>
        <row r="670">
          <cell r="AM670" t="str">
            <v/>
          </cell>
          <cell r="AQ670" t="str">
            <v/>
          </cell>
          <cell r="AT670" t="str">
            <v/>
          </cell>
          <cell r="AW670" t="str">
            <v/>
          </cell>
          <cell r="AZ670" t="str">
            <v/>
          </cell>
          <cell r="BA670" t="str">
            <v/>
          </cell>
          <cell r="BB670" t="str">
            <v/>
          </cell>
          <cell r="BC670" t="str">
            <v/>
          </cell>
        </row>
        <row r="671">
          <cell r="AM671">
            <v>3455905.53</v>
          </cell>
          <cell r="AQ671">
            <v>10</v>
          </cell>
          <cell r="AT671" t="str">
            <v>СМР</v>
          </cell>
          <cell r="AW671">
            <v>40540</v>
          </cell>
          <cell r="AZ671" t="str">
            <v>12.2010</v>
          </cell>
          <cell r="BA671" t="str">
            <v>12.2010</v>
          </cell>
          <cell r="BB671" t="str">
            <v/>
          </cell>
          <cell r="BC671" t="str">
            <v>4.2010</v>
          </cell>
        </row>
        <row r="672">
          <cell r="AM672">
            <v>2849563.93</v>
          </cell>
          <cell r="AQ672">
            <v>10</v>
          </cell>
          <cell r="AT672" t="str">
            <v>СМР</v>
          </cell>
          <cell r="AW672">
            <v>40540</v>
          </cell>
          <cell r="AZ672" t="str">
            <v>12.2010</v>
          </cell>
          <cell r="BA672" t="str">
            <v>12.2010</v>
          </cell>
          <cell r="BB672" t="str">
            <v/>
          </cell>
          <cell r="BC672" t="str">
            <v>4.2010</v>
          </cell>
        </row>
        <row r="673">
          <cell r="AQ673" t="str">
            <v/>
          </cell>
          <cell r="AZ673" t="str">
            <v/>
          </cell>
          <cell r="BA673" t="str">
            <v/>
          </cell>
          <cell r="BB673" t="str">
            <v/>
          </cell>
          <cell r="BC673" t="str">
            <v/>
          </cell>
        </row>
        <row r="674">
          <cell r="AM674" t="str">
            <v/>
          </cell>
          <cell r="AQ674">
            <v>10</v>
          </cell>
          <cell r="AT674" t="str">
            <v>СМР</v>
          </cell>
          <cell r="AW674" t="str">
            <v/>
          </cell>
          <cell r="AZ674" t="str">
            <v/>
          </cell>
          <cell r="BA674" t="str">
            <v/>
          </cell>
          <cell r="BB674" t="str">
            <v/>
          </cell>
          <cell r="BC674" t="str">
            <v/>
          </cell>
        </row>
        <row r="675">
          <cell r="AM675" t="str">
            <v/>
          </cell>
          <cell r="AQ675" t="str">
            <v/>
          </cell>
          <cell r="AT675" t="str">
            <v/>
          </cell>
          <cell r="AW675" t="str">
            <v/>
          </cell>
          <cell r="AZ675" t="str">
            <v/>
          </cell>
          <cell r="BA675" t="str">
            <v/>
          </cell>
          <cell r="BB675" t="str">
            <v/>
          </cell>
          <cell r="BC675" t="str">
            <v/>
          </cell>
        </row>
        <row r="676">
          <cell r="AM676">
            <v>71990.570000000007</v>
          </cell>
          <cell r="AQ676">
            <v>10</v>
          </cell>
          <cell r="AT676" t="str">
            <v>СМР</v>
          </cell>
          <cell r="AW676" t="str">
            <v/>
          </cell>
          <cell r="AZ676" t="str">
            <v>6.2011</v>
          </cell>
          <cell r="BA676" t="str">
            <v/>
          </cell>
          <cell r="BB676" t="str">
            <v/>
          </cell>
          <cell r="BC676" t="str">
            <v/>
          </cell>
        </row>
        <row r="677">
          <cell r="AM677">
            <v>47422.57</v>
          </cell>
          <cell r="AQ677">
            <v>10</v>
          </cell>
          <cell r="AT677" t="str">
            <v>СМР</v>
          </cell>
          <cell r="AW677" t="str">
            <v/>
          </cell>
          <cell r="AZ677" t="str">
            <v>6.2011</v>
          </cell>
          <cell r="BA677" t="str">
            <v/>
          </cell>
          <cell r="BB677" t="str">
            <v/>
          </cell>
          <cell r="BC677" t="str">
            <v/>
          </cell>
        </row>
        <row r="678">
          <cell r="AM678">
            <v>10994.89</v>
          </cell>
          <cell r="AQ678">
            <v>10</v>
          </cell>
          <cell r="AT678" t="str">
            <v>СМР</v>
          </cell>
          <cell r="AW678" t="str">
            <v/>
          </cell>
          <cell r="AZ678" t="str">
            <v>6.2011</v>
          </cell>
          <cell r="BA678" t="str">
            <v/>
          </cell>
          <cell r="BB678" t="str">
            <v/>
          </cell>
          <cell r="BC678" t="str">
            <v/>
          </cell>
        </row>
        <row r="679">
          <cell r="AM679">
            <v>16844.05</v>
          </cell>
          <cell r="AQ679">
            <v>10</v>
          </cell>
          <cell r="AT679" t="str">
            <v>СМР</v>
          </cell>
          <cell r="AW679" t="str">
            <v/>
          </cell>
          <cell r="AZ679" t="str">
            <v>6.2011</v>
          </cell>
          <cell r="BA679" t="str">
            <v/>
          </cell>
          <cell r="BB679" t="str">
            <v/>
          </cell>
          <cell r="BC679" t="str">
            <v/>
          </cell>
        </row>
        <row r="680">
          <cell r="AM680">
            <v>88339.65</v>
          </cell>
          <cell r="AQ680">
            <v>10</v>
          </cell>
          <cell r="AT680" t="str">
            <v>СМР</v>
          </cell>
          <cell r="AW680" t="str">
            <v/>
          </cell>
          <cell r="AZ680" t="str">
            <v>6.2011</v>
          </cell>
          <cell r="BA680" t="str">
            <v/>
          </cell>
          <cell r="BB680" t="str">
            <v/>
          </cell>
          <cell r="BC680" t="str">
            <v/>
          </cell>
        </row>
        <row r="681">
          <cell r="AM681" t="str">
            <v/>
          </cell>
          <cell r="AQ681">
            <v>10</v>
          </cell>
          <cell r="AT681" t="str">
            <v>СМР</v>
          </cell>
          <cell r="AW681" t="str">
            <v/>
          </cell>
          <cell r="AZ681" t="str">
            <v/>
          </cell>
          <cell r="BA681" t="str">
            <v/>
          </cell>
          <cell r="BB681" t="str">
            <v/>
          </cell>
          <cell r="BC681" t="str">
            <v/>
          </cell>
        </row>
        <row r="682">
          <cell r="AM682">
            <v>10994.89</v>
          </cell>
          <cell r="AQ682">
            <v>10</v>
          </cell>
          <cell r="AT682" t="str">
            <v>СМР</v>
          </cell>
          <cell r="AW682" t="str">
            <v/>
          </cell>
          <cell r="AZ682" t="str">
            <v>6.2011</v>
          </cell>
          <cell r="BA682" t="str">
            <v/>
          </cell>
          <cell r="BB682" t="str">
            <v/>
          </cell>
          <cell r="BC682" t="str">
            <v/>
          </cell>
        </row>
        <row r="683">
          <cell r="AM683">
            <v>6980.66</v>
          </cell>
          <cell r="AQ683">
            <v>10</v>
          </cell>
          <cell r="AT683" t="str">
            <v>СМР</v>
          </cell>
          <cell r="AW683" t="str">
            <v/>
          </cell>
          <cell r="AZ683" t="str">
            <v>6.2011</v>
          </cell>
          <cell r="BA683" t="str">
            <v/>
          </cell>
          <cell r="BB683" t="str">
            <v/>
          </cell>
          <cell r="BC683" t="str">
            <v/>
          </cell>
        </row>
        <row r="684">
          <cell r="AM684">
            <v>39754.06</v>
          </cell>
          <cell r="AQ684">
            <v>10</v>
          </cell>
          <cell r="AT684" t="str">
            <v>СМР</v>
          </cell>
          <cell r="AW684" t="str">
            <v/>
          </cell>
          <cell r="AZ684" t="str">
            <v>6.2011</v>
          </cell>
          <cell r="BA684" t="str">
            <v/>
          </cell>
          <cell r="BB684" t="str">
            <v/>
          </cell>
          <cell r="BC684" t="str">
            <v/>
          </cell>
        </row>
        <row r="685">
          <cell r="AM685">
            <v>16283.95</v>
          </cell>
          <cell r="AQ685">
            <v>10</v>
          </cell>
          <cell r="AT685" t="str">
            <v>СМР</v>
          </cell>
          <cell r="AW685" t="str">
            <v/>
          </cell>
          <cell r="AZ685" t="str">
            <v>6.2011</v>
          </cell>
          <cell r="BA685" t="str">
            <v/>
          </cell>
          <cell r="BB685" t="str">
            <v/>
          </cell>
          <cell r="BC685" t="str">
            <v/>
          </cell>
        </row>
        <row r="686">
          <cell r="AM686" t="str">
            <v/>
          </cell>
          <cell r="AQ686" t="str">
            <v/>
          </cell>
          <cell r="AT686" t="str">
            <v/>
          </cell>
          <cell r="AW686" t="str">
            <v/>
          </cell>
          <cell r="AZ686" t="str">
            <v/>
          </cell>
          <cell r="BA686" t="str">
            <v/>
          </cell>
          <cell r="BB686" t="str">
            <v/>
          </cell>
          <cell r="BC686" t="str">
            <v/>
          </cell>
        </row>
        <row r="687">
          <cell r="AM687">
            <v>1515394.1</v>
          </cell>
          <cell r="AQ687">
            <v>10</v>
          </cell>
          <cell r="AT687" t="str">
            <v>СМР</v>
          </cell>
          <cell r="AW687">
            <v>40711</v>
          </cell>
          <cell r="AZ687" t="str">
            <v>6.2011</v>
          </cell>
          <cell r="BA687" t="str">
            <v>6.2011</v>
          </cell>
          <cell r="BB687" t="str">
            <v>1.1900</v>
          </cell>
          <cell r="BC687" t="str">
            <v>2.2011</v>
          </cell>
        </row>
        <row r="688">
          <cell r="AM688">
            <v>1434526.82</v>
          </cell>
          <cell r="AQ688">
            <v>10</v>
          </cell>
          <cell r="AT688" t="str">
            <v>СМР</v>
          </cell>
          <cell r="AW688">
            <v>40540</v>
          </cell>
          <cell r="AZ688" t="str">
            <v>12.2010</v>
          </cell>
          <cell r="BA688" t="str">
            <v>12.2010</v>
          </cell>
          <cell r="BB688" t="str">
            <v/>
          </cell>
          <cell r="BC688" t="str">
            <v>4.2010</v>
          </cell>
        </row>
        <row r="689">
          <cell r="AM689">
            <v>514147.45</v>
          </cell>
          <cell r="AQ689">
            <v>10</v>
          </cell>
          <cell r="AT689" t="str">
            <v>СМР</v>
          </cell>
          <cell r="AW689">
            <v>40540</v>
          </cell>
          <cell r="AZ689" t="str">
            <v>12.2010</v>
          </cell>
          <cell r="BA689" t="str">
            <v>12.2010</v>
          </cell>
          <cell r="BB689" t="str">
            <v/>
          </cell>
          <cell r="BC689" t="str">
            <v>4.2010</v>
          </cell>
        </row>
        <row r="690">
          <cell r="AM690">
            <v>50208.44</v>
          </cell>
          <cell r="AQ690">
            <v>10</v>
          </cell>
          <cell r="AT690" t="str">
            <v>СМР</v>
          </cell>
          <cell r="AW690">
            <v>40540</v>
          </cell>
          <cell r="AZ690" t="str">
            <v>12.2010</v>
          </cell>
          <cell r="BA690" t="str">
            <v>12.2010</v>
          </cell>
          <cell r="BB690" t="str">
            <v/>
          </cell>
          <cell r="BC690" t="str">
            <v>4.2010</v>
          </cell>
        </row>
        <row r="691">
          <cell r="AM691" t="str">
            <v/>
          </cell>
          <cell r="AQ691" t="str">
            <v/>
          </cell>
          <cell r="AT691" t="str">
            <v/>
          </cell>
          <cell r="AW691" t="str">
            <v/>
          </cell>
          <cell r="AZ691" t="str">
            <v/>
          </cell>
          <cell r="BA691" t="str">
            <v/>
          </cell>
          <cell r="BB691" t="str">
            <v/>
          </cell>
          <cell r="BC691" t="str">
            <v/>
          </cell>
        </row>
        <row r="692">
          <cell r="AM692" t="str">
            <v/>
          </cell>
          <cell r="AQ692">
            <v>10</v>
          </cell>
          <cell r="AT692" t="str">
            <v>СМР</v>
          </cell>
          <cell r="AW692" t="str">
            <v/>
          </cell>
          <cell r="AZ692" t="str">
            <v/>
          </cell>
          <cell r="BA692" t="str">
            <v/>
          </cell>
          <cell r="BB692" t="str">
            <v/>
          </cell>
          <cell r="BC692" t="str">
            <v/>
          </cell>
        </row>
        <row r="693">
          <cell r="AM693" t="str">
            <v/>
          </cell>
          <cell r="AQ693">
            <v>10</v>
          </cell>
          <cell r="AT693" t="str">
            <v>СМР</v>
          </cell>
          <cell r="AW693" t="str">
            <v/>
          </cell>
          <cell r="AZ693" t="str">
            <v/>
          </cell>
          <cell r="BA693" t="str">
            <v/>
          </cell>
          <cell r="BB693" t="str">
            <v/>
          </cell>
          <cell r="BC693" t="str">
            <v/>
          </cell>
        </row>
        <row r="694">
          <cell r="AM694" t="str">
            <v/>
          </cell>
          <cell r="AQ694" t="str">
            <v/>
          </cell>
          <cell r="AT694" t="str">
            <v/>
          </cell>
          <cell r="AW694" t="str">
            <v/>
          </cell>
          <cell r="AZ694" t="str">
            <v/>
          </cell>
          <cell r="BA694" t="str">
            <v/>
          </cell>
          <cell r="BB694" t="str">
            <v/>
          </cell>
          <cell r="BC694" t="str">
            <v/>
          </cell>
        </row>
        <row r="695">
          <cell r="AM695" t="str">
            <v/>
          </cell>
          <cell r="AQ695" t="str">
            <v/>
          </cell>
          <cell r="AT695" t="str">
            <v/>
          </cell>
          <cell r="AW695" t="str">
            <v/>
          </cell>
          <cell r="AZ695" t="str">
            <v/>
          </cell>
          <cell r="BA695" t="str">
            <v/>
          </cell>
          <cell r="BB695" t="str">
            <v/>
          </cell>
          <cell r="BC695" t="str">
            <v/>
          </cell>
        </row>
        <row r="696">
          <cell r="AM696" t="str">
            <v/>
          </cell>
          <cell r="AQ696" t="str">
            <v/>
          </cell>
          <cell r="AT696" t="str">
            <v/>
          </cell>
          <cell r="AW696" t="str">
            <v/>
          </cell>
          <cell r="AZ696" t="str">
            <v/>
          </cell>
          <cell r="BA696" t="str">
            <v/>
          </cell>
          <cell r="BB696" t="str">
            <v/>
          </cell>
          <cell r="BC696" t="str">
            <v/>
          </cell>
        </row>
        <row r="697">
          <cell r="AM697" t="str">
            <v/>
          </cell>
          <cell r="AQ697" t="str">
            <v/>
          </cell>
          <cell r="AT697" t="str">
            <v/>
          </cell>
          <cell r="AW697" t="str">
            <v/>
          </cell>
          <cell r="AZ697" t="str">
            <v/>
          </cell>
          <cell r="BA697" t="str">
            <v/>
          </cell>
          <cell r="BB697" t="str">
            <v/>
          </cell>
          <cell r="BC697" t="str">
            <v/>
          </cell>
        </row>
        <row r="698">
          <cell r="AM698" t="str">
            <v/>
          </cell>
          <cell r="AQ698">
            <v>10</v>
          </cell>
          <cell r="AT698" t="str">
            <v>СМР</v>
          </cell>
          <cell r="AW698" t="str">
            <v/>
          </cell>
          <cell r="AZ698" t="str">
            <v/>
          </cell>
          <cell r="BA698" t="str">
            <v/>
          </cell>
          <cell r="BB698" t="str">
            <v/>
          </cell>
          <cell r="BC698" t="str">
            <v/>
          </cell>
        </row>
        <row r="699">
          <cell r="AM699" t="str">
            <v/>
          </cell>
          <cell r="AQ699" t="str">
            <v/>
          </cell>
          <cell r="AT699" t="str">
            <v/>
          </cell>
          <cell r="AW699" t="str">
            <v/>
          </cell>
          <cell r="AZ699" t="str">
            <v/>
          </cell>
          <cell r="BA699" t="str">
            <v/>
          </cell>
          <cell r="BB699" t="str">
            <v/>
          </cell>
          <cell r="BC699" t="str">
            <v/>
          </cell>
        </row>
        <row r="700">
          <cell r="AM700" t="str">
            <v/>
          </cell>
          <cell r="AQ700">
            <v>10</v>
          </cell>
          <cell r="AT700" t="str">
            <v>СМР</v>
          </cell>
          <cell r="AW700" t="str">
            <v/>
          </cell>
          <cell r="AZ700" t="str">
            <v/>
          </cell>
          <cell r="BA700" t="str">
            <v/>
          </cell>
          <cell r="BB700" t="str">
            <v/>
          </cell>
          <cell r="BC700" t="str">
            <v/>
          </cell>
        </row>
        <row r="701">
          <cell r="AM701" t="str">
            <v/>
          </cell>
          <cell r="AQ701" t="str">
            <v/>
          </cell>
          <cell r="AT701" t="str">
            <v/>
          </cell>
          <cell r="AW701" t="str">
            <v/>
          </cell>
          <cell r="AZ701" t="str">
            <v/>
          </cell>
          <cell r="BA701" t="str">
            <v/>
          </cell>
          <cell r="BB701" t="str">
            <v/>
          </cell>
          <cell r="BC701" t="str">
            <v/>
          </cell>
        </row>
        <row r="702">
          <cell r="AM702" t="str">
            <v/>
          </cell>
          <cell r="AQ702" t="str">
            <v/>
          </cell>
          <cell r="AT702" t="str">
            <v/>
          </cell>
          <cell r="AW702" t="str">
            <v/>
          </cell>
          <cell r="AZ702" t="str">
            <v/>
          </cell>
          <cell r="BA702" t="str">
            <v/>
          </cell>
          <cell r="BB702" t="str">
            <v/>
          </cell>
          <cell r="BC702" t="str">
            <v/>
          </cell>
        </row>
        <row r="703">
          <cell r="AM703" t="str">
            <v/>
          </cell>
          <cell r="AQ703">
            <v>10</v>
          </cell>
          <cell r="AT703" t="str">
            <v>СМР</v>
          </cell>
          <cell r="AW703" t="str">
            <v/>
          </cell>
          <cell r="AZ703" t="str">
            <v/>
          </cell>
          <cell r="BA703" t="str">
            <v/>
          </cell>
          <cell r="BB703" t="str">
            <v/>
          </cell>
          <cell r="BC703" t="str">
            <v/>
          </cell>
        </row>
        <row r="704">
          <cell r="AM704" t="str">
            <v/>
          </cell>
          <cell r="AQ704">
            <v>10</v>
          </cell>
          <cell r="AT704" t="str">
            <v>СМР</v>
          </cell>
          <cell r="AW704" t="str">
            <v/>
          </cell>
          <cell r="AZ704" t="str">
            <v/>
          </cell>
          <cell r="BA704" t="str">
            <v/>
          </cell>
          <cell r="BB704" t="str">
            <v/>
          </cell>
          <cell r="BC704" t="str">
            <v/>
          </cell>
        </row>
        <row r="705">
          <cell r="AM705" t="str">
            <v/>
          </cell>
          <cell r="AQ705">
            <v>10</v>
          </cell>
          <cell r="AT705" t="str">
            <v>СМР</v>
          </cell>
          <cell r="AW705" t="str">
            <v/>
          </cell>
          <cell r="AZ705" t="str">
            <v/>
          </cell>
          <cell r="BA705" t="str">
            <v/>
          </cell>
          <cell r="BB705" t="str">
            <v/>
          </cell>
          <cell r="BC705" t="str">
            <v/>
          </cell>
        </row>
        <row r="706">
          <cell r="AM706" t="str">
            <v/>
          </cell>
          <cell r="AQ706">
            <v>10</v>
          </cell>
          <cell r="AT706" t="str">
            <v>СМР</v>
          </cell>
          <cell r="AW706" t="str">
            <v/>
          </cell>
          <cell r="AZ706" t="str">
            <v/>
          </cell>
          <cell r="BA706" t="str">
            <v/>
          </cell>
          <cell r="BB706" t="str">
            <v/>
          </cell>
          <cell r="BC706" t="str">
            <v/>
          </cell>
        </row>
        <row r="707">
          <cell r="AM707" t="str">
            <v/>
          </cell>
          <cell r="AQ707">
            <v>10</v>
          </cell>
          <cell r="AT707" t="str">
            <v>СМР</v>
          </cell>
          <cell r="AW707" t="str">
            <v/>
          </cell>
          <cell r="AZ707" t="str">
            <v/>
          </cell>
          <cell r="BA707" t="str">
            <v/>
          </cell>
          <cell r="BB707" t="str">
            <v/>
          </cell>
          <cell r="BC707" t="str">
            <v/>
          </cell>
        </row>
        <row r="708">
          <cell r="AM708" t="str">
            <v/>
          </cell>
          <cell r="AQ708">
            <v>10</v>
          </cell>
          <cell r="AT708" t="str">
            <v>СМР</v>
          </cell>
          <cell r="AW708" t="str">
            <v/>
          </cell>
          <cell r="AZ708" t="str">
            <v/>
          </cell>
          <cell r="BA708" t="str">
            <v/>
          </cell>
          <cell r="BB708" t="str">
            <v/>
          </cell>
          <cell r="BC708" t="str">
            <v/>
          </cell>
        </row>
        <row r="709">
          <cell r="AM709" t="str">
            <v/>
          </cell>
          <cell r="AQ709">
            <v>10</v>
          </cell>
          <cell r="AT709" t="str">
            <v>СМР</v>
          </cell>
          <cell r="AW709" t="str">
            <v/>
          </cell>
          <cell r="AZ709" t="str">
            <v/>
          </cell>
          <cell r="BA709" t="str">
            <v/>
          </cell>
          <cell r="BB709" t="str">
            <v/>
          </cell>
          <cell r="BC709" t="str">
            <v/>
          </cell>
        </row>
        <row r="710">
          <cell r="AM710" t="str">
            <v/>
          </cell>
          <cell r="AQ710" t="str">
            <v/>
          </cell>
          <cell r="AT710" t="str">
            <v/>
          </cell>
          <cell r="AW710" t="str">
            <v/>
          </cell>
          <cell r="AZ710" t="str">
            <v/>
          </cell>
          <cell r="BA710" t="str">
            <v/>
          </cell>
          <cell r="BB710" t="str">
            <v/>
          </cell>
          <cell r="BC710" t="str">
            <v/>
          </cell>
        </row>
        <row r="711">
          <cell r="AM711" t="str">
            <v/>
          </cell>
          <cell r="AQ711" t="str">
            <v/>
          </cell>
          <cell r="AT711" t="str">
            <v/>
          </cell>
          <cell r="AW711" t="str">
            <v/>
          </cell>
          <cell r="AZ711" t="str">
            <v/>
          </cell>
          <cell r="BA711" t="str">
            <v/>
          </cell>
          <cell r="BB711" t="str">
            <v/>
          </cell>
          <cell r="BC711" t="str">
            <v/>
          </cell>
        </row>
        <row r="712">
          <cell r="AM712" t="str">
            <v/>
          </cell>
          <cell r="AQ712" t="str">
            <v/>
          </cell>
          <cell r="AT712" t="str">
            <v/>
          </cell>
          <cell r="AW712" t="str">
            <v/>
          </cell>
          <cell r="AZ712" t="str">
            <v/>
          </cell>
          <cell r="BA712" t="str">
            <v/>
          </cell>
          <cell r="BB712" t="str">
            <v/>
          </cell>
          <cell r="BC712" t="str">
            <v/>
          </cell>
        </row>
        <row r="713">
          <cell r="AM713" t="str">
            <v/>
          </cell>
          <cell r="AQ713" t="str">
            <v/>
          </cell>
          <cell r="AT713" t="str">
            <v/>
          </cell>
          <cell r="AW713" t="str">
            <v/>
          </cell>
          <cell r="AZ713" t="str">
            <v/>
          </cell>
          <cell r="BA713" t="str">
            <v/>
          </cell>
          <cell r="BB713" t="str">
            <v/>
          </cell>
          <cell r="BC713" t="str">
            <v/>
          </cell>
        </row>
        <row r="714">
          <cell r="AM714" t="str">
            <v/>
          </cell>
          <cell r="AQ714" t="str">
            <v/>
          </cell>
          <cell r="AT714" t="str">
            <v/>
          </cell>
          <cell r="AW714" t="str">
            <v/>
          </cell>
          <cell r="AZ714" t="str">
            <v/>
          </cell>
          <cell r="BA714" t="str">
            <v/>
          </cell>
          <cell r="BB714" t="str">
            <v/>
          </cell>
          <cell r="BC714" t="str">
            <v/>
          </cell>
        </row>
        <row r="715">
          <cell r="AM715">
            <v>2872131.92</v>
          </cell>
          <cell r="AQ715">
            <v>2</v>
          </cell>
          <cell r="AT715" t="str">
            <v>СМР</v>
          </cell>
          <cell r="AW715">
            <v>40421</v>
          </cell>
          <cell r="AZ715" t="str">
            <v>8.2010</v>
          </cell>
          <cell r="BA715" t="str">
            <v>8.2010</v>
          </cell>
          <cell r="BB715" t="str">
            <v/>
          </cell>
          <cell r="BC715" t="str">
            <v>3.2010</v>
          </cell>
        </row>
        <row r="716">
          <cell r="AM716" t="str">
            <v/>
          </cell>
          <cell r="AQ716" t="str">
            <v/>
          </cell>
          <cell r="AT716" t="str">
            <v/>
          </cell>
          <cell r="AW716" t="str">
            <v/>
          </cell>
          <cell r="AZ716" t="str">
            <v/>
          </cell>
          <cell r="BA716" t="str">
            <v/>
          </cell>
          <cell r="BB716" t="str">
            <v/>
          </cell>
          <cell r="BC716" t="str">
            <v/>
          </cell>
        </row>
        <row r="717">
          <cell r="AM717" t="str">
            <v/>
          </cell>
          <cell r="AQ717" t="str">
            <v/>
          </cell>
          <cell r="AT717" t="str">
            <v/>
          </cell>
          <cell r="AW717" t="str">
            <v/>
          </cell>
          <cell r="AZ717" t="str">
            <v/>
          </cell>
          <cell r="BA717" t="str">
            <v/>
          </cell>
          <cell r="BB717" t="str">
            <v/>
          </cell>
          <cell r="BC717" t="str">
            <v/>
          </cell>
        </row>
        <row r="718">
          <cell r="AM718" t="str">
            <v/>
          </cell>
          <cell r="AQ718" t="str">
            <v/>
          </cell>
          <cell r="AT718" t="str">
            <v/>
          </cell>
          <cell r="AW718" t="str">
            <v/>
          </cell>
          <cell r="AZ718" t="str">
            <v/>
          </cell>
          <cell r="BA718" t="str">
            <v/>
          </cell>
          <cell r="BB718" t="str">
            <v/>
          </cell>
          <cell r="BC718" t="str">
            <v/>
          </cell>
        </row>
        <row r="719">
          <cell r="AM719">
            <v>723368.08</v>
          </cell>
          <cell r="AQ719">
            <v>2</v>
          </cell>
          <cell r="AT719" t="str">
            <v>СМР</v>
          </cell>
          <cell r="AW719">
            <v>40442</v>
          </cell>
          <cell r="AZ719" t="str">
            <v>8.2010</v>
          </cell>
          <cell r="BA719" t="str">
            <v>9.2010</v>
          </cell>
          <cell r="BB719" t="str">
            <v/>
          </cell>
          <cell r="BC719" t="str">
            <v>3.2010</v>
          </cell>
        </row>
        <row r="720">
          <cell r="AM720" t="str">
            <v/>
          </cell>
          <cell r="AQ720" t="str">
            <v/>
          </cell>
          <cell r="AT720" t="str">
            <v/>
          </cell>
          <cell r="AW720" t="str">
            <v/>
          </cell>
          <cell r="AZ720" t="str">
            <v/>
          </cell>
          <cell r="BA720" t="str">
            <v/>
          </cell>
          <cell r="BB720" t="str">
            <v/>
          </cell>
          <cell r="BC720" t="str">
            <v/>
          </cell>
        </row>
        <row r="721">
          <cell r="AM721" t="str">
            <v/>
          </cell>
          <cell r="AQ721" t="str">
            <v/>
          </cell>
          <cell r="AT721" t="str">
            <v/>
          </cell>
          <cell r="AW721" t="str">
            <v/>
          </cell>
          <cell r="AZ721" t="str">
            <v/>
          </cell>
          <cell r="BA721" t="str">
            <v/>
          </cell>
          <cell r="BB721" t="str">
            <v/>
          </cell>
          <cell r="BC721" t="str">
            <v/>
          </cell>
        </row>
        <row r="722">
          <cell r="AM722">
            <v>2567383.19</v>
          </cell>
          <cell r="AQ722">
            <v>6</v>
          </cell>
          <cell r="AT722" t="str">
            <v>СМР</v>
          </cell>
          <cell r="AW722">
            <v>40711</v>
          </cell>
          <cell r="AZ722" t="str">
            <v>6.2011</v>
          </cell>
          <cell r="BA722" t="str">
            <v>6.2011</v>
          </cell>
          <cell r="BB722" t="str">
            <v>1.1900</v>
          </cell>
          <cell r="BC722" t="str">
            <v>2.2011</v>
          </cell>
        </row>
        <row r="723">
          <cell r="AM723">
            <v>448694.43</v>
          </cell>
          <cell r="AQ723">
            <v>2</v>
          </cell>
          <cell r="AT723" t="str">
            <v>СМР</v>
          </cell>
          <cell r="AW723">
            <v>40633</v>
          </cell>
          <cell r="AZ723" t="str">
            <v>3.2011</v>
          </cell>
          <cell r="BA723" t="str">
            <v>3.2011</v>
          </cell>
          <cell r="BB723" t="str">
            <v>4.2011</v>
          </cell>
          <cell r="BC723" t="str">
            <v>1.2011</v>
          </cell>
        </row>
        <row r="724">
          <cell r="AM724" t="str">
            <v/>
          </cell>
          <cell r="AQ724" t="str">
            <v/>
          </cell>
          <cell r="AT724" t="str">
            <v/>
          </cell>
          <cell r="AW724" t="str">
            <v/>
          </cell>
          <cell r="AZ724" t="str">
            <v/>
          </cell>
          <cell r="BA724" t="str">
            <v/>
          </cell>
          <cell r="BB724" t="str">
            <v/>
          </cell>
          <cell r="BC724" t="str">
            <v/>
          </cell>
        </row>
        <row r="725">
          <cell r="AM725" t="str">
            <v/>
          </cell>
          <cell r="AQ725" t="str">
            <v/>
          </cell>
          <cell r="AT725" t="str">
            <v/>
          </cell>
          <cell r="AW725" t="str">
            <v/>
          </cell>
          <cell r="AZ725" t="str">
            <v/>
          </cell>
          <cell r="BA725" t="str">
            <v/>
          </cell>
          <cell r="BB725" t="str">
            <v/>
          </cell>
          <cell r="BC725" t="str">
            <v/>
          </cell>
        </row>
        <row r="726">
          <cell r="AM726" t="str">
            <v/>
          </cell>
          <cell r="AQ726" t="str">
            <v/>
          </cell>
          <cell r="AT726" t="str">
            <v/>
          </cell>
          <cell r="AW726" t="str">
            <v/>
          </cell>
          <cell r="AZ726" t="str">
            <v/>
          </cell>
          <cell r="BA726" t="str">
            <v/>
          </cell>
          <cell r="BB726" t="str">
            <v/>
          </cell>
          <cell r="BC726" t="str">
            <v/>
          </cell>
        </row>
        <row r="727">
          <cell r="AM727" t="str">
            <v/>
          </cell>
          <cell r="AQ727" t="str">
            <v/>
          </cell>
          <cell r="AT727" t="str">
            <v/>
          </cell>
          <cell r="AW727" t="str">
            <v/>
          </cell>
          <cell r="AZ727" t="str">
            <v/>
          </cell>
          <cell r="BA727" t="str">
            <v/>
          </cell>
          <cell r="BB727" t="str">
            <v/>
          </cell>
          <cell r="BC727" t="str">
            <v/>
          </cell>
        </row>
        <row r="728">
          <cell r="AM728" t="str">
            <v/>
          </cell>
          <cell r="AQ728">
            <v>6</v>
          </cell>
          <cell r="AT728" t="str">
            <v>СМР</v>
          </cell>
          <cell r="AW728" t="str">
            <v/>
          </cell>
          <cell r="AZ728" t="str">
            <v/>
          </cell>
          <cell r="BA728" t="str">
            <v/>
          </cell>
          <cell r="BB728" t="str">
            <v/>
          </cell>
          <cell r="BC728" t="str">
            <v/>
          </cell>
        </row>
        <row r="729">
          <cell r="AM729" t="str">
            <v/>
          </cell>
          <cell r="AQ729" t="str">
            <v/>
          </cell>
          <cell r="AT729" t="str">
            <v/>
          </cell>
          <cell r="AW729" t="str">
            <v/>
          </cell>
          <cell r="AZ729" t="str">
            <v/>
          </cell>
          <cell r="BA729" t="str">
            <v/>
          </cell>
          <cell r="BB729" t="str">
            <v/>
          </cell>
          <cell r="BC729" t="str">
            <v/>
          </cell>
        </row>
        <row r="730">
          <cell r="AM730" t="str">
            <v/>
          </cell>
          <cell r="AQ730" t="str">
            <v/>
          </cell>
          <cell r="AT730" t="str">
            <v/>
          </cell>
          <cell r="AW730" t="str">
            <v/>
          </cell>
          <cell r="AZ730" t="str">
            <v/>
          </cell>
          <cell r="BA730" t="str">
            <v/>
          </cell>
          <cell r="BB730" t="str">
            <v/>
          </cell>
          <cell r="BC730" t="str">
            <v/>
          </cell>
        </row>
        <row r="731">
          <cell r="AM731">
            <v>5260440.92</v>
          </cell>
          <cell r="AQ731">
            <v>10</v>
          </cell>
          <cell r="AT731" t="str">
            <v>СМР</v>
          </cell>
          <cell r="AW731">
            <v>40540</v>
          </cell>
          <cell r="AZ731" t="str">
            <v>12.2010</v>
          </cell>
          <cell r="BA731" t="str">
            <v>12.2010</v>
          </cell>
          <cell r="BB731" t="str">
            <v/>
          </cell>
          <cell r="BC731" t="str">
            <v>4.2010</v>
          </cell>
        </row>
        <row r="732">
          <cell r="AM732">
            <v>1606049.51</v>
          </cell>
          <cell r="AQ732">
            <v>10</v>
          </cell>
          <cell r="AT732" t="str">
            <v>СМР</v>
          </cell>
          <cell r="AW732">
            <v>40681</v>
          </cell>
          <cell r="AZ732" t="str">
            <v>4.2011</v>
          </cell>
          <cell r="BA732" t="str">
            <v>5.2011</v>
          </cell>
          <cell r="BB732" t="str">
            <v>5.2011</v>
          </cell>
          <cell r="BC732" t="str">
            <v>2.2011</v>
          </cell>
        </row>
        <row r="733">
          <cell r="AM733">
            <v>19664865.199999999</v>
          </cell>
          <cell r="AQ733">
            <v>10</v>
          </cell>
          <cell r="AT733" t="str">
            <v>СМР</v>
          </cell>
          <cell r="AW733">
            <v>40592</v>
          </cell>
          <cell r="AZ733" t="str">
            <v>2.2011</v>
          </cell>
          <cell r="BA733" t="str">
            <v>2.2011</v>
          </cell>
          <cell r="BB733" t="str">
            <v>3.2011</v>
          </cell>
          <cell r="BC733" t="str">
            <v>1.2011</v>
          </cell>
        </row>
        <row r="734">
          <cell r="AM734" t="str">
            <v/>
          </cell>
          <cell r="AQ734" t="str">
            <v/>
          </cell>
          <cell r="AT734" t="str">
            <v/>
          </cell>
          <cell r="AW734" t="str">
            <v/>
          </cell>
          <cell r="AZ734" t="str">
            <v/>
          </cell>
          <cell r="BA734" t="str">
            <v/>
          </cell>
          <cell r="BB734" t="str">
            <v/>
          </cell>
          <cell r="BC734" t="str">
            <v/>
          </cell>
        </row>
        <row r="735">
          <cell r="AM735">
            <v>4221052.16</v>
          </cell>
          <cell r="AQ735">
            <v>10</v>
          </cell>
          <cell r="AT735" t="str">
            <v>СМР</v>
          </cell>
          <cell r="AW735">
            <v>40540</v>
          </cell>
          <cell r="AZ735" t="str">
            <v>12.2010</v>
          </cell>
          <cell r="BA735" t="str">
            <v>12.2010</v>
          </cell>
          <cell r="BB735" t="str">
            <v/>
          </cell>
          <cell r="BC735" t="str">
            <v>4.2010</v>
          </cell>
        </row>
        <row r="736">
          <cell r="AM736">
            <v>5104265.5199999996</v>
          </cell>
          <cell r="AQ736">
            <v>10</v>
          </cell>
          <cell r="AT736" t="str">
            <v>СМР</v>
          </cell>
          <cell r="AW736" t="str">
            <v>не принят</v>
          </cell>
          <cell r="AZ736" t="e">
            <v>#VALUE!</v>
          </cell>
          <cell r="BA736" t="e">
            <v>#VALUE!</v>
          </cell>
          <cell r="BB736" t="str">
            <v/>
          </cell>
          <cell r="BC736" t="e">
            <v>#VALUE!</v>
          </cell>
        </row>
        <row r="737">
          <cell r="AM737">
            <v>1164857.19</v>
          </cell>
          <cell r="AQ737">
            <v>10</v>
          </cell>
          <cell r="AT737" t="str">
            <v>СМР</v>
          </cell>
          <cell r="AW737">
            <v>40686</v>
          </cell>
          <cell r="AZ737" t="str">
            <v>5.2011</v>
          </cell>
          <cell r="BA737" t="str">
            <v>5.2011</v>
          </cell>
          <cell r="BB737" t="str">
            <v>6.2011</v>
          </cell>
          <cell r="BC737" t="str">
            <v>2.2011</v>
          </cell>
        </row>
        <row r="738">
          <cell r="AM738">
            <v>622101.43000000005</v>
          </cell>
          <cell r="AQ738">
            <v>10</v>
          </cell>
          <cell r="AT738" t="str">
            <v>СМР</v>
          </cell>
          <cell r="AW738">
            <v>40686</v>
          </cell>
          <cell r="AZ738" t="str">
            <v>5.2011</v>
          </cell>
          <cell r="BA738" t="str">
            <v>5.2011</v>
          </cell>
          <cell r="BB738" t="str">
            <v>6.2011</v>
          </cell>
          <cell r="BC738" t="str">
            <v>2.2011</v>
          </cell>
        </row>
        <row r="739">
          <cell r="AM739">
            <v>957214.62</v>
          </cell>
          <cell r="AQ739">
            <v>10</v>
          </cell>
          <cell r="AT739" t="str">
            <v>СМР</v>
          </cell>
          <cell r="AW739">
            <v>40592</v>
          </cell>
          <cell r="AZ739" t="str">
            <v>2.2011</v>
          </cell>
          <cell r="BA739" t="str">
            <v>2.2011</v>
          </cell>
          <cell r="BB739" t="str">
            <v>3.2011</v>
          </cell>
          <cell r="BC739" t="str">
            <v>1.2011</v>
          </cell>
        </row>
        <row r="740">
          <cell r="AM740" t="str">
            <v/>
          </cell>
          <cell r="AQ740" t="str">
            <v/>
          </cell>
          <cell r="AT740" t="str">
            <v/>
          </cell>
          <cell r="AW740" t="str">
            <v/>
          </cell>
          <cell r="AZ740" t="str">
            <v/>
          </cell>
          <cell r="BA740" t="str">
            <v/>
          </cell>
          <cell r="BB740" t="str">
            <v/>
          </cell>
          <cell r="BC740" t="str">
            <v/>
          </cell>
        </row>
        <row r="741">
          <cell r="AM741">
            <v>117979.74</v>
          </cell>
          <cell r="AQ741">
            <v>10</v>
          </cell>
          <cell r="AT741" t="str">
            <v>СМР</v>
          </cell>
          <cell r="AW741">
            <v>40686</v>
          </cell>
          <cell r="AZ741" t="str">
            <v>5.2011</v>
          </cell>
          <cell r="BA741" t="str">
            <v>5.2011</v>
          </cell>
          <cell r="BB741" t="str">
            <v>6.2011</v>
          </cell>
          <cell r="BC741" t="str">
            <v>2.2011</v>
          </cell>
        </row>
        <row r="742">
          <cell r="AM742">
            <v>1439246.29</v>
          </cell>
          <cell r="AQ742">
            <v>10</v>
          </cell>
          <cell r="AT742" t="str">
            <v>СМР</v>
          </cell>
          <cell r="AW742">
            <v>40681</v>
          </cell>
          <cell r="AZ742" t="str">
            <v>4.2011</v>
          </cell>
          <cell r="BA742" t="str">
            <v>5.2011</v>
          </cell>
          <cell r="BB742" t="str">
            <v>5.2011</v>
          </cell>
          <cell r="BC742" t="str">
            <v>2.2011</v>
          </cell>
        </row>
        <row r="743">
          <cell r="AM743">
            <v>555667.71</v>
          </cell>
          <cell r="AQ743">
            <v>10</v>
          </cell>
          <cell r="AT743" t="str">
            <v>СМР</v>
          </cell>
          <cell r="AW743" t="str">
            <v/>
          </cell>
          <cell r="AZ743" t="str">
            <v>6.2011</v>
          </cell>
          <cell r="BA743" t="str">
            <v/>
          </cell>
          <cell r="BB743" t="str">
            <v/>
          </cell>
          <cell r="BC743" t="str">
            <v/>
          </cell>
        </row>
        <row r="744">
          <cell r="AM744" t="str">
            <v/>
          </cell>
          <cell r="AQ744" t="str">
            <v/>
          </cell>
          <cell r="AT744" t="str">
            <v/>
          </cell>
          <cell r="AW744" t="str">
            <v/>
          </cell>
          <cell r="AZ744" t="str">
            <v/>
          </cell>
          <cell r="BA744" t="str">
            <v/>
          </cell>
          <cell r="BB744" t="str">
            <v/>
          </cell>
          <cell r="BC744" t="str">
            <v/>
          </cell>
        </row>
        <row r="745">
          <cell r="AM745">
            <v>89328.83</v>
          </cell>
          <cell r="AQ745">
            <v>10</v>
          </cell>
          <cell r="AT745" t="str">
            <v>СМР</v>
          </cell>
          <cell r="AW745">
            <v>40711</v>
          </cell>
          <cell r="AZ745" t="str">
            <v>6.2011</v>
          </cell>
          <cell r="BA745" t="str">
            <v>6.2011</v>
          </cell>
          <cell r="BB745" t="str">
            <v>1.1900</v>
          </cell>
          <cell r="BC745" t="str">
            <v>2.2011</v>
          </cell>
        </row>
        <row r="746">
          <cell r="AM746">
            <v>266848.43</v>
          </cell>
          <cell r="AQ746">
            <v>10</v>
          </cell>
          <cell r="AT746" t="str">
            <v>СМР</v>
          </cell>
          <cell r="AW746">
            <v>40711</v>
          </cell>
          <cell r="AZ746" t="str">
            <v>6.2011</v>
          </cell>
          <cell r="BA746" t="str">
            <v>6.2011</v>
          </cell>
          <cell r="BB746" t="str">
            <v>1.1900</v>
          </cell>
          <cell r="BC746" t="str">
            <v>2.2011</v>
          </cell>
        </row>
        <row r="747">
          <cell r="AM747">
            <v>293760.55</v>
          </cell>
          <cell r="AQ747">
            <v>10</v>
          </cell>
          <cell r="AT747" t="str">
            <v>СМР</v>
          </cell>
          <cell r="AW747">
            <v>40686</v>
          </cell>
          <cell r="AZ747" t="str">
            <v>5.2011</v>
          </cell>
          <cell r="BA747" t="str">
            <v>5.2011</v>
          </cell>
          <cell r="BB747" t="str">
            <v>6.2011</v>
          </cell>
          <cell r="BC747" t="str">
            <v>2.2011</v>
          </cell>
        </row>
        <row r="748">
          <cell r="AM748" t="str">
            <v/>
          </cell>
          <cell r="AQ748" t="str">
            <v/>
          </cell>
          <cell r="AT748" t="str">
            <v/>
          </cell>
          <cell r="AW748" t="str">
            <v/>
          </cell>
          <cell r="AZ748" t="str">
            <v/>
          </cell>
          <cell r="BA748" t="str">
            <v/>
          </cell>
          <cell r="BB748" t="str">
            <v/>
          </cell>
          <cell r="BC748" t="str">
            <v/>
          </cell>
        </row>
        <row r="749">
          <cell r="AM749" t="str">
            <v/>
          </cell>
          <cell r="AQ749">
            <v>10</v>
          </cell>
          <cell r="AT749" t="str">
            <v>СМР</v>
          </cell>
          <cell r="AW749" t="str">
            <v/>
          </cell>
          <cell r="AZ749" t="str">
            <v/>
          </cell>
          <cell r="BA749" t="str">
            <v/>
          </cell>
          <cell r="BB749" t="str">
            <v/>
          </cell>
          <cell r="BC749" t="str">
            <v/>
          </cell>
        </row>
        <row r="750">
          <cell r="AM750" t="str">
            <v/>
          </cell>
          <cell r="AQ750" t="str">
            <v/>
          </cell>
          <cell r="AT750" t="str">
            <v/>
          </cell>
          <cell r="AW750" t="str">
            <v/>
          </cell>
          <cell r="AZ750" t="str">
            <v/>
          </cell>
          <cell r="BA750" t="str">
            <v/>
          </cell>
          <cell r="BB750" t="str">
            <v/>
          </cell>
          <cell r="BC750" t="str">
            <v/>
          </cell>
        </row>
        <row r="751">
          <cell r="AM751" t="str">
            <v/>
          </cell>
          <cell r="AQ751">
            <v>10</v>
          </cell>
          <cell r="AT751" t="str">
            <v>СМР</v>
          </cell>
          <cell r="AW751" t="str">
            <v/>
          </cell>
          <cell r="AZ751" t="str">
            <v/>
          </cell>
          <cell r="BA751" t="str">
            <v/>
          </cell>
          <cell r="BB751" t="str">
            <v/>
          </cell>
          <cell r="BC751" t="str">
            <v/>
          </cell>
        </row>
        <row r="752">
          <cell r="AM752" t="str">
            <v/>
          </cell>
          <cell r="AQ752" t="str">
            <v/>
          </cell>
          <cell r="AT752" t="str">
            <v/>
          </cell>
          <cell r="AW752" t="str">
            <v/>
          </cell>
          <cell r="AZ752" t="str">
            <v/>
          </cell>
          <cell r="BA752" t="str">
            <v/>
          </cell>
          <cell r="BB752" t="str">
            <v/>
          </cell>
          <cell r="BC752" t="str">
            <v/>
          </cell>
        </row>
        <row r="753">
          <cell r="AM753" t="str">
            <v/>
          </cell>
          <cell r="AQ753" t="str">
            <v/>
          </cell>
          <cell r="AT753" t="str">
            <v/>
          </cell>
          <cell r="AW753" t="str">
            <v/>
          </cell>
          <cell r="AZ753" t="str">
            <v/>
          </cell>
          <cell r="BA753" t="str">
            <v/>
          </cell>
          <cell r="BB753" t="str">
            <v/>
          </cell>
          <cell r="BC753" t="str">
            <v/>
          </cell>
        </row>
        <row r="754">
          <cell r="AM754" t="str">
            <v/>
          </cell>
          <cell r="AQ754" t="str">
            <v/>
          </cell>
          <cell r="AT754" t="str">
            <v/>
          </cell>
          <cell r="AW754" t="str">
            <v/>
          </cell>
          <cell r="AZ754" t="str">
            <v/>
          </cell>
          <cell r="BA754" t="str">
            <v/>
          </cell>
          <cell r="BB754" t="str">
            <v/>
          </cell>
          <cell r="BC754" t="str">
            <v/>
          </cell>
        </row>
        <row r="755">
          <cell r="AM755" t="str">
            <v/>
          </cell>
          <cell r="AQ755" t="str">
            <v/>
          </cell>
          <cell r="AT755" t="str">
            <v/>
          </cell>
          <cell r="AW755" t="str">
            <v/>
          </cell>
          <cell r="AZ755" t="str">
            <v/>
          </cell>
          <cell r="BA755" t="str">
            <v/>
          </cell>
          <cell r="BB755" t="str">
            <v/>
          </cell>
          <cell r="BC755" t="str">
            <v/>
          </cell>
        </row>
        <row r="756">
          <cell r="AM756" t="str">
            <v/>
          </cell>
          <cell r="AQ756" t="str">
            <v/>
          </cell>
          <cell r="AT756" t="str">
            <v/>
          </cell>
          <cell r="AW756" t="str">
            <v/>
          </cell>
          <cell r="AZ756" t="str">
            <v/>
          </cell>
          <cell r="BA756" t="str">
            <v/>
          </cell>
          <cell r="BB756" t="str">
            <v/>
          </cell>
          <cell r="BC756" t="str">
            <v/>
          </cell>
        </row>
        <row r="757">
          <cell r="AM757" t="str">
            <v/>
          </cell>
          <cell r="AQ757" t="str">
            <v/>
          </cell>
          <cell r="AT757" t="str">
            <v/>
          </cell>
          <cell r="AW757" t="str">
            <v/>
          </cell>
          <cell r="AZ757" t="str">
            <v/>
          </cell>
          <cell r="BA757" t="str">
            <v/>
          </cell>
          <cell r="BB757" t="str">
            <v/>
          </cell>
          <cell r="BC757" t="str">
            <v/>
          </cell>
        </row>
        <row r="758">
          <cell r="AM758" t="str">
            <v/>
          </cell>
          <cell r="AQ758" t="str">
            <v/>
          </cell>
          <cell r="AT758" t="str">
            <v/>
          </cell>
          <cell r="AW758" t="str">
            <v/>
          </cell>
          <cell r="AZ758" t="str">
            <v/>
          </cell>
          <cell r="BA758" t="str">
            <v/>
          </cell>
          <cell r="BB758" t="str">
            <v/>
          </cell>
          <cell r="BC758" t="str">
            <v/>
          </cell>
        </row>
        <row r="759">
          <cell r="AM759" t="str">
            <v/>
          </cell>
          <cell r="AQ759" t="str">
            <v/>
          </cell>
          <cell r="AT759" t="str">
            <v/>
          </cell>
          <cell r="AW759" t="str">
            <v/>
          </cell>
          <cell r="AZ759" t="str">
            <v/>
          </cell>
          <cell r="BA759" t="str">
            <v/>
          </cell>
          <cell r="BB759" t="str">
            <v/>
          </cell>
          <cell r="BC759" t="str">
            <v/>
          </cell>
        </row>
        <row r="760">
          <cell r="AM760" t="str">
            <v/>
          </cell>
          <cell r="AQ760" t="str">
            <v/>
          </cell>
          <cell r="AT760" t="str">
            <v/>
          </cell>
          <cell r="AW760" t="str">
            <v/>
          </cell>
          <cell r="AZ760" t="str">
            <v/>
          </cell>
          <cell r="BA760" t="str">
            <v/>
          </cell>
          <cell r="BB760" t="str">
            <v/>
          </cell>
          <cell r="BC760" t="str">
            <v/>
          </cell>
        </row>
        <row r="761">
          <cell r="AM761" t="str">
            <v/>
          </cell>
          <cell r="AQ761" t="str">
            <v/>
          </cell>
          <cell r="AT761" t="str">
            <v/>
          </cell>
          <cell r="AW761" t="str">
            <v/>
          </cell>
          <cell r="AZ761" t="str">
            <v/>
          </cell>
          <cell r="BA761" t="str">
            <v/>
          </cell>
          <cell r="BB761" t="str">
            <v/>
          </cell>
          <cell r="BC761" t="str">
            <v/>
          </cell>
        </row>
        <row r="762">
          <cell r="AM762" t="str">
            <v/>
          </cell>
          <cell r="AQ762" t="str">
            <v/>
          </cell>
          <cell r="AT762" t="str">
            <v/>
          </cell>
          <cell r="AW762" t="str">
            <v/>
          </cell>
          <cell r="AZ762" t="str">
            <v/>
          </cell>
          <cell r="BA762" t="str">
            <v/>
          </cell>
          <cell r="BB762" t="str">
            <v/>
          </cell>
          <cell r="BC762" t="str">
            <v/>
          </cell>
        </row>
        <row r="763">
          <cell r="AM763">
            <v>2812832.76</v>
          </cell>
          <cell r="AQ763">
            <v>10</v>
          </cell>
          <cell r="AT763" t="str">
            <v>СМР</v>
          </cell>
          <cell r="AW763">
            <v>40681</v>
          </cell>
          <cell r="AZ763" t="str">
            <v>4.2011</v>
          </cell>
          <cell r="BA763" t="str">
            <v>5.2011</v>
          </cell>
          <cell r="BB763" t="str">
            <v>5.2011</v>
          </cell>
          <cell r="BC763" t="str">
            <v>2.2011</v>
          </cell>
        </row>
        <row r="764">
          <cell r="AM764" t="str">
            <v/>
          </cell>
          <cell r="AQ764" t="str">
            <v/>
          </cell>
          <cell r="AT764" t="str">
            <v/>
          </cell>
          <cell r="AW764" t="str">
            <v/>
          </cell>
          <cell r="AZ764" t="str">
            <v/>
          </cell>
          <cell r="BA764" t="str">
            <v/>
          </cell>
          <cell r="BB764" t="str">
            <v/>
          </cell>
          <cell r="BC764" t="str">
            <v/>
          </cell>
        </row>
        <row r="765">
          <cell r="AM765" t="str">
            <v/>
          </cell>
          <cell r="AQ765" t="str">
            <v/>
          </cell>
          <cell r="AT765" t="str">
            <v/>
          </cell>
          <cell r="AW765" t="str">
            <v/>
          </cell>
          <cell r="AZ765" t="str">
            <v/>
          </cell>
          <cell r="BA765" t="str">
            <v/>
          </cell>
          <cell r="BB765" t="str">
            <v/>
          </cell>
          <cell r="BC765" t="str">
            <v/>
          </cell>
        </row>
        <row r="766">
          <cell r="AM766" t="str">
            <v/>
          </cell>
          <cell r="AQ766" t="str">
            <v/>
          </cell>
          <cell r="AT766" t="str">
            <v/>
          </cell>
          <cell r="AW766" t="str">
            <v/>
          </cell>
          <cell r="AZ766" t="str">
            <v/>
          </cell>
          <cell r="BA766" t="str">
            <v/>
          </cell>
          <cell r="BB766" t="str">
            <v/>
          </cell>
          <cell r="BC766" t="str">
            <v/>
          </cell>
        </row>
        <row r="767">
          <cell r="AM767" t="str">
            <v/>
          </cell>
          <cell r="AQ767" t="str">
            <v/>
          </cell>
          <cell r="AT767" t="str">
            <v/>
          </cell>
          <cell r="AW767" t="str">
            <v/>
          </cell>
          <cell r="AZ767" t="str">
            <v/>
          </cell>
          <cell r="BA767" t="str">
            <v/>
          </cell>
          <cell r="BB767" t="str">
            <v/>
          </cell>
          <cell r="BC767" t="str">
            <v/>
          </cell>
        </row>
        <row r="768">
          <cell r="AM768" t="str">
            <v/>
          </cell>
          <cell r="AQ768" t="str">
            <v/>
          </cell>
          <cell r="AT768" t="str">
            <v/>
          </cell>
          <cell r="AW768" t="str">
            <v/>
          </cell>
          <cell r="AZ768" t="str">
            <v/>
          </cell>
          <cell r="BA768" t="str">
            <v/>
          </cell>
          <cell r="BB768" t="str">
            <v/>
          </cell>
          <cell r="BC768" t="str">
            <v/>
          </cell>
        </row>
        <row r="769">
          <cell r="AM769" t="str">
            <v/>
          </cell>
          <cell r="AQ769" t="str">
            <v/>
          </cell>
          <cell r="AT769" t="str">
            <v/>
          </cell>
          <cell r="AW769" t="str">
            <v/>
          </cell>
          <cell r="AZ769" t="str">
            <v/>
          </cell>
          <cell r="BA769" t="str">
            <v/>
          </cell>
          <cell r="BB769" t="str">
            <v/>
          </cell>
          <cell r="BC769" t="str">
            <v/>
          </cell>
        </row>
        <row r="770">
          <cell r="AM770" t="str">
            <v/>
          </cell>
          <cell r="AQ770" t="str">
            <v/>
          </cell>
          <cell r="AT770" t="str">
            <v/>
          </cell>
          <cell r="AW770" t="str">
            <v/>
          </cell>
          <cell r="AZ770" t="str">
            <v/>
          </cell>
          <cell r="BA770" t="str">
            <v/>
          </cell>
          <cell r="BB770" t="str">
            <v/>
          </cell>
          <cell r="BC770" t="str">
            <v/>
          </cell>
        </row>
        <row r="771">
          <cell r="AM771" t="str">
            <v/>
          </cell>
          <cell r="AQ771" t="str">
            <v/>
          </cell>
          <cell r="AT771" t="str">
            <v/>
          </cell>
          <cell r="AW771" t="str">
            <v/>
          </cell>
          <cell r="AZ771" t="str">
            <v/>
          </cell>
          <cell r="BA771" t="str">
            <v/>
          </cell>
          <cell r="BB771" t="str">
            <v/>
          </cell>
          <cell r="BC771" t="str">
            <v/>
          </cell>
        </row>
        <row r="772">
          <cell r="AM772" t="str">
            <v/>
          </cell>
          <cell r="AQ772" t="str">
            <v/>
          </cell>
          <cell r="AT772" t="str">
            <v/>
          </cell>
          <cell r="AW772" t="str">
            <v/>
          </cell>
          <cell r="AZ772" t="str">
            <v/>
          </cell>
          <cell r="BA772" t="str">
            <v/>
          </cell>
          <cell r="BB772" t="str">
            <v/>
          </cell>
          <cell r="BC772" t="str">
            <v/>
          </cell>
        </row>
        <row r="773">
          <cell r="AM773" t="str">
            <v/>
          </cell>
          <cell r="AQ773" t="str">
            <v/>
          </cell>
          <cell r="AT773" t="str">
            <v/>
          </cell>
          <cell r="AW773" t="str">
            <v/>
          </cell>
          <cell r="AZ773" t="str">
            <v/>
          </cell>
          <cell r="BA773" t="str">
            <v/>
          </cell>
          <cell r="BB773" t="str">
            <v/>
          </cell>
          <cell r="BC773" t="str">
            <v/>
          </cell>
        </row>
        <row r="774">
          <cell r="AM774" t="str">
            <v/>
          </cell>
          <cell r="AQ774" t="str">
            <v/>
          </cell>
          <cell r="AT774" t="str">
            <v/>
          </cell>
          <cell r="AW774" t="str">
            <v/>
          </cell>
          <cell r="AZ774" t="str">
            <v/>
          </cell>
          <cell r="BA774" t="str">
            <v/>
          </cell>
          <cell r="BB774" t="str">
            <v/>
          </cell>
          <cell r="BC774" t="str">
            <v/>
          </cell>
        </row>
        <row r="775">
          <cell r="AM775">
            <v>62322.63</v>
          </cell>
          <cell r="AQ775">
            <v>10</v>
          </cell>
          <cell r="AT775" t="str">
            <v>СМР</v>
          </cell>
          <cell r="AW775">
            <v>40711</v>
          </cell>
          <cell r="AZ775" t="str">
            <v>6.2011</v>
          </cell>
          <cell r="BA775" t="str">
            <v>6.2011</v>
          </cell>
          <cell r="BB775" t="str">
            <v>1.1900</v>
          </cell>
          <cell r="BC775" t="str">
            <v>2.2011</v>
          </cell>
        </row>
        <row r="776">
          <cell r="AQ776" t="str">
            <v/>
          </cell>
          <cell r="AZ776" t="str">
            <v/>
          </cell>
          <cell r="BA776" t="str">
            <v/>
          </cell>
          <cell r="BB776" t="str">
            <v/>
          </cell>
          <cell r="BC776" t="str">
            <v/>
          </cell>
        </row>
        <row r="777">
          <cell r="AM777" t="str">
            <v/>
          </cell>
          <cell r="AQ777" t="str">
            <v/>
          </cell>
          <cell r="AT777" t="str">
            <v/>
          </cell>
          <cell r="AW777" t="str">
            <v/>
          </cell>
          <cell r="AZ777" t="str">
            <v/>
          </cell>
          <cell r="BA777" t="str">
            <v/>
          </cell>
          <cell r="BB777" t="str">
            <v/>
          </cell>
          <cell r="BC777" t="str">
            <v/>
          </cell>
        </row>
        <row r="778">
          <cell r="AM778" t="str">
            <v/>
          </cell>
          <cell r="AQ778" t="str">
            <v/>
          </cell>
          <cell r="AT778" t="str">
            <v/>
          </cell>
          <cell r="AW778" t="str">
            <v/>
          </cell>
          <cell r="AZ778" t="str">
            <v/>
          </cell>
          <cell r="BA778" t="str">
            <v/>
          </cell>
          <cell r="BB778" t="str">
            <v/>
          </cell>
          <cell r="BC778" t="str">
            <v/>
          </cell>
        </row>
        <row r="779">
          <cell r="AM779">
            <v>20732.560000000001</v>
          </cell>
          <cell r="AQ779">
            <v>2</v>
          </cell>
          <cell r="AT779" t="str">
            <v>СМР</v>
          </cell>
          <cell r="AW779">
            <v>40409</v>
          </cell>
          <cell r="AZ779" t="str">
            <v>7.2010</v>
          </cell>
          <cell r="BA779" t="str">
            <v>8.2010</v>
          </cell>
          <cell r="BB779" t="str">
            <v/>
          </cell>
          <cell r="BC779" t="str">
            <v>3.2010</v>
          </cell>
        </row>
        <row r="780">
          <cell r="AM780">
            <v>2031367.21</v>
          </cell>
          <cell r="AQ780">
            <v>2</v>
          </cell>
          <cell r="AT780" t="str">
            <v>СМР</v>
          </cell>
          <cell r="AW780">
            <v>40421</v>
          </cell>
          <cell r="AZ780" t="str">
            <v>8.2010</v>
          </cell>
          <cell r="BA780" t="str">
            <v>8.2010</v>
          </cell>
          <cell r="BB780" t="str">
            <v/>
          </cell>
          <cell r="BC780" t="str">
            <v>3.2010</v>
          </cell>
        </row>
        <row r="781">
          <cell r="AM781">
            <v>25065.22</v>
          </cell>
          <cell r="AQ781">
            <v>2</v>
          </cell>
          <cell r="AT781" t="str">
            <v>СМР</v>
          </cell>
          <cell r="AW781">
            <v>40495</v>
          </cell>
          <cell r="AZ781" t="str">
            <v>10.2010</v>
          </cell>
          <cell r="BA781" t="str">
            <v>11.2010</v>
          </cell>
          <cell r="BB781" t="str">
            <v/>
          </cell>
          <cell r="BC781" t="str">
            <v>4.2010</v>
          </cell>
        </row>
        <row r="782">
          <cell r="AM782">
            <v>50197.88</v>
          </cell>
          <cell r="AQ782">
            <v>2</v>
          </cell>
          <cell r="AT782" t="str">
            <v>СМР</v>
          </cell>
          <cell r="AW782">
            <v>40421</v>
          </cell>
          <cell r="AZ782" t="str">
            <v>8.2010</v>
          </cell>
          <cell r="BA782" t="str">
            <v>8.2010</v>
          </cell>
          <cell r="BB782" t="str">
            <v/>
          </cell>
          <cell r="BC782" t="str">
            <v>3.2010</v>
          </cell>
        </row>
        <row r="783">
          <cell r="AM783" t="str">
            <v/>
          </cell>
          <cell r="AQ783" t="str">
            <v/>
          </cell>
          <cell r="AT783" t="str">
            <v/>
          </cell>
          <cell r="AW783" t="str">
            <v/>
          </cell>
          <cell r="AZ783" t="str">
            <v/>
          </cell>
          <cell r="BA783" t="str">
            <v/>
          </cell>
          <cell r="BB783" t="str">
            <v/>
          </cell>
          <cell r="BC783" t="str">
            <v/>
          </cell>
        </row>
        <row r="784">
          <cell r="AM784">
            <v>227163.86</v>
          </cell>
          <cell r="AQ784">
            <v>10</v>
          </cell>
          <cell r="AT784" t="str">
            <v>СМР</v>
          </cell>
          <cell r="AW784">
            <v>40711</v>
          </cell>
          <cell r="AZ784" t="str">
            <v>6.2011</v>
          </cell>
          <cell r="BA784" t="str">
            <v>6.2011</v>
          </cell>
          <cell r="BB784" t="str">
            <v>1.1900</v>
          </cell>
          <cell r="BC784" t="str">
            <v>2.2011</v>
          </cell>
        </row>
        <row r="785">
          <cell r="AM785" t="str">
            <v/>
          </cell>
          <cell r="AQ785" t="str">
            <v/>
          </cell>
          <cell r="AT785" t="str">
            <v/>
          </cell>
          <cell r="AW785" t="str">
            <v/>
          </cell>
          <cell r="AZ785" t="str">
            <v/>
          </cell>
          <cell r="BA785" t="str">
            <v/>
          </cell>
          <cell r="BB785" t="str">
            <v/>
          </cell>
          <cell r="BC785" t="str">
            <v/>
          </cell>
        </row>
        <row r="786">
          <cell r="AM786">
            <v>1233790.04</v>
          </cell>
          <cell r="AQ786">
            <v>10</v>
          </cell>
          <cell r="AT786" t="str">
            <v>СМР</v>
          </cell>
          <cell r="AW786">
            <v>40711</v>
          </cell>
          <cell r="AZ786" t="str">
            <v>6.2011</v>
          </cell>
          <cell r="BA786" t="str">
            <v>6.2011</v>
          </cell>
          <cell r="BB786" t="str">
            <v>1.1900</v>
          </cell>
          <cell r="BC786" t="str">
            <v>2.2011</v>
          </cell>
        </row>
        <row r="787">
          <cell r="AM787">
            <v>341886.85</v>
          </cell>
          <cell r="AQ787">
            <v>10</v>
          </cell>
          <cell r="AT787" t="str">
            <v>СМР</v>
          </cell>
          <cell r="AW787">
            <v>40711</v>
          </cell>
          <cell r="AZ787" t="str">
            <v>6.2011</v>
          </cell>
          <cell r="BA787" t="str">
            <v>6.2011</v>
          </cell>
          <cell r="BB787" t="str">
            <v>1.1900</v>
          </cell>
          <cell r="BC787" t="str">
            <v>2.2011</v>
          </cell>
        </row>
        <row r="788">
          <cell r="AM788">
            <v>1630980.6</v>
          </cell>
          <cell r="AQ788">
            <v>10</v>
          </cell>
          <cell r="AT788" t="str">
            <v>СМР</v>
          </cell>
          <cell r="AW788">
            <v>40681</v>
          </cell>
          <cell r="AZ788" t="str">
            <v>4.2011</v>
          </cell>
          <cell r="BA788" t="str">
            <v>5.2011</v>
          </cell>
          <cell r="BB788" t="str">
            <v>5.2011</v>
          </cell>
          <cell r="BC788" t="str">
            <v>2.2011</v>
          </cell>
        </row>
        <row r="789">
          <cell r="AM789">
            <v>534330.43000000005</v>
          </cell>
          <cell r="AQ789">
            <v>10</v>
          </cell>
          <cell r="AT789" t="str">
            <v>СМР</v>
          </cell>
          <cell r="AW789">
            <v>40681</v>
          </cell>
          <cell r="AZ789" t="str">
            <v>4.2011</v>
          </cell>
          <cell r="BA789" t="str">
            <v>5.2011</v>
          </cell>
          <cell r="BB789" t="str">
            <v>5.2011</v>
          </cell>
          <cell r="BC789" t="str">
            <v>2.2011</v>
          </cell>
        </row>
        <row r="790">
          <cell r="AM790">
            <v>1425639.3</v>
          </cell>
          <cell r="AQ790">
            <v>10</v>
          </cell>
          <cell r="AT790" t="str">
            <v>СМР</v>
          </cell>
          <cell r="AW790">
            <v>40681</v>
          </cell>
          <cell r="AZ790" t="str">
            <v>4.2011</v>
          </cell>
          <cell r="BA790" t="str">
            <v>5.2011</v>
          </cell>
          <cell r="BB790" t="str">
            <v>5.2011</v>
          </cell>
          <cell r="BC790" t="str">
            <v>2.2011</v>
          </cell>
        </row>
        <row r="791">
          <cell r="AM791">
            <v>66909.350000000006</v>
          </cell>
          <cell r="AQ791">
            <v>10</v>
          </cell>
          <cell r="AT791" t="str">
            <v>СМР</v>
          </cell>
          <cell r="AW791">
            <v>40681</v>
          </cell>
          <cell r="AZ791" t="str">
            <v>4.2011</v>
          </cell>
          <cell r="BA791" t="str">
            <v>5.2011</v>
          </cell>
          <cell r="BB791" t="str">
            <v>5.2011</v>
          </cell>
          <cell r="BC791" t="str">
            <v>2.2011</v>
          </cell>
        </row>
        <row r="792">
          <cell r="AM792">
            <v>177534.42</v>
          </cell>
          <cell r="AQ792">
            <v>10</v>
          </cell>
          <cell r="AT792" t="str">
            <v>СМР</v>
          </cell>
          <cell r="AW792">
            <v>40681</v>
          </cell>
          <cell r="AZ792" t="str">
            <v>4.2011</v>
          </cell>
          <cell r="BA792" t="str">
            <v>5.2011</v>
          </cell>
          <cell r="BB792" t="str">
            <v>5.2011</v>
          </cell>
          <cell r="BC792" t="str">
            <v>2.2011</v>
          </cell>
        </row>
        <row r="793">
          <cell r="AM793">
            <v>185021.18</v>
          </cell>
          <cell r="AQ793">
            <v>10</v>
          </cell>
          <cell r="AT793" t="str">
            <v>СМР</v>
          </cell>
          <cell r="AW793">
            <v>40681</v>
          </cell>
          <cell r="AZ793" t="str">
            <v>4.2011</v>
          </cell>
          <cell r="BA793" t="str">
            <v>5.2011</v>
          </cell>
          <cell r="BB793" t="str">
            <v>5.2011</v>
          </cell>
          <cell r="BC793" t="str">
            <v>2.2011</v>
          </cell>
        </row>
        <row r="794">
          <cell r="AM794">
            <v>154799.1</v>
          </cell>
          <cell r="AQ794">
            <v>10</v>
          </cell>
          <cell r="AT794" t="str">
            <v>СМР</v>
          </cell>
          <cell r="AW794">
            <v>40681</v>
          </cell>
          <cell r="AZ794" t="str">
            <v>4.2011</v>
          </cell>
          <cell r="BA794" t="str">
            <v>5.2011</v>
          </cell>
          <cell r="BB794" t="str">
            <v>5.2011</v>
          </cell>
          <cell r="BC794" t="str">
            <v>2.2011</v>
          </cell>
        </row>
        <row r="795">
          <cell r="AM795" t="str">
            <v/>
          </cell>
          <cell r="AQ795" t="str">
            <v/>
          </cell>
          <cell r="AT795" t="str">
            <v/>
          </cell>
          <cell r="AW795" t="str">
            <v/>
          </cell>
          <cell r="AZ795" t="str">
            <v/>
          </cell>
          <cell r="BA795" t="str">
            <v/>
          </cell>
          <cell r="BB795" t="str">
            <v/>
          </cell>
          <cell r="BC795" t="str">
            <v/>
          </cell>
        </row>
        <row r="796">
          <cell r="AM796" t="str">
            <v/>
          </cell>
          <cell r="AQ796" t="str">
            <v/>
          </cell>
          <cell r="AT796" t="str">
            <v/>
          </cell>
          <cell r="AW796" t="str">
            <v/>
          </cell>
          <cell r="AZ796" t="str">
            <v/>
          </cell>
          <cell r="BA796" t="str">
            <v/>
          </cell>
          <cell r="BB796" t="str">
            <v/>
          </cell>
          <cell r="BC796" t="str">
            <v/>
          </cell>
        </row>
        <row r="797">
          <cell r="AM797" t="str">
            <v/>
          </cell>
          <cell r="AQ797" t="str">
            <v/>
          </cell>
          <cell r="AT797" t="str">
            <v/>
          </cell>
          <cell r="AW797" t="str">
            <v/>
          </cell>
          <cell r="AZ797" t="str">
            <v/>
          </cell>
          <cell r="BA797" t="str">
            <v/>
          </cell>
          <cell r="BB797" t="str">
            <v/>
          </cell>
          <cell r="BC797" t="str">
            <v/>
          </cell>
        </row>
        <row r="798">
          <cell r="AM798" t="str">
            <v/>
          </cell>
          <cell r="AQ798" t="str">
            <v/>
          </cell>
          <cell r="AT798" t="str">
            <v/>
          </cell>
          <cell r="AW798" t="str">
            <v/>
          </cell>
          <cell r="AZ798" t="str">
            <v/>
          </cell>
          <cell r="BA798" t="str">
            <v/>
          </cell>
          <cell r="BB798" t="str">
            <v/>
          </cell>
          <cell r="BC798" t="str">
            <v/>
          </cell>
        </row>
        <row r="799">
          <cell r="AM799" t="str">
            <v/>
          </cell>
          <cell r="AQ799" t="str">
            <v/>
          </cell>
          <cell r="AT799" t="str">
            <v/>
          </cell>
          <cell r="AW799" t="str">
            <v/>
          </cell>
          <cell r="AZ799" t="str">
            <v/>
          </cell>
          <cell r="BA799" t="str">
            <v/>
          </cell>
          <cell r="BB799" t="str">
            <v/>
          </cell>
          <cell r="BC799" t="str">
            <v/>
          </cell>
        </row>
        <row r="800">
          <cell r="AM800">
            <v>839713.61</v>
          </cell>
          <cell r="AQ800">
            <v>2</v>
          </cell>
          <cell r="AT800" t="str">
            <v>СМР</v>
          </cell>
          <cell r="AW800">
            <v>40421</v>
          </cell>
          <cell r="AZ800" t="str">
            <v>8.2010</v>
          </cell>
          <cell r="BA800" t="str">
            <v>8.2010</v>
          </cell>
          <cell r="BB800" t="str">
            <v/>
          </cell>
          <cell r="BC800" t="str">
            <v>3.2010</v>
          </cell>
        </row>
        <row r="801">
          <cell r="AM801">
            <v>45985.62</v>
          </cell>
          <cell r="AQ801">
            <v>2</v>
          </cell>
          <cell r="AT801" t="str">
            <v>СМР</v>
          </cell>
          <cell r="AW801">
            <v>40542</v>
          </cell>
          <cell r="AZ801" t="str">
            <v>12.2010</v>
          </cell>
          <cell r="BA801" t="str">
            <v>12.2010</v>
          </cell>
          <cell r="BB801" t="str">
            <v/>
          </cell>
          <cell r="BC801" t="str">
            <v>4.2010</v>
          </cell>
        </row>
        <row r="802">
          <cell r="AM802">
            <v>607292.98</v>
          </cell>
          <cell r="AQ802">
            <v>2</v>
          </cell>
          <cell r="AT802" t="str">
            <v>СМР</v>
          </cell>
          <cell r="AW802">
            <v>40421</v>
          </cell>
          <cell r="AZ802" t="str">
            <v>8.2010</v>
          </cell>
          <cell r="BA802" t="str">
            <v>8.2010</v>
          </cell>
          <cell r="BB802" t="str">
            <v/>
          </cell>
          <cell r="BC802" t="str">
            <v>3.2010</v>
          </cell>
        </row>
        <row r="803">
          <cell r="AM803">
            <v>3713502.65</v>
          </cell>
          <cell r="AQ803">
            <v>2</v>
          </cell>
          <cell r="AT803" t="str">
            <v>СМР</v>
          </cell>
          <cell r="AW803">
            <v>40540</v>
          </cell>
          <cell r="AZ803" t="str">
            <v>12.2010</v>
          </cell>
          <cell r="BA803" t="str">
            <v>12.2010</v>
          </cell>
          <cell r="BB803" t="str">
            <v/>
          </cell>
          <cell r="BC803" t="str">
            <v>4.2010</v>
          </cell>
        </row>
        <row r="804">
          <cell r="AM804">
            <v>60139.31</v>
          </cell>
          <cell r="AQ804">
            <v>2</v>
          </cell>
          <cell r="AT804" t="str">
            <v>СМР</v>
          </cell>
          <cell r="AW804">
            <v>40681</v>
          </cell>
          <cell r="AZ804" t="str">
            <v>4.2011</v>
          </cell>
          <cell r="BA804" t="str">
            <v>5.2011</v>
          </cell>
          <cell r="BB804" t="str">
            <v>5.2011</v>
          </cell>
          <cell r="BC804" t="str">
            <v>2.2011</v>
          </cell>
        </row>
        <row r="805">
          <cell r="AM805" t="str">
            <v/>
          </cell>
          <cell r="AQ805" t="str">
            <v/>
          </cell>
          <cell r="AT805" t="str">
            <v/>
          </cell>
          <cell r="AW805" t="str">
            <v/>
          </cell>
          <cell r="AZ805" t="str">
            <v/>
          </cell>
          <cell r="BA805" t="str">
            <v/>
          </cell>
          <cell r="BB805" t="str">
            <v/>
          </cell>
          <cell r="BC805" t="str">
            <v/>
          </cell>
        </row>
        <row r="806">
          <cell r="AM806">
            <v>6108293.0599999996</v>
          </cell>
          <cell r="AQ806">
            <v>2</v>
          </cell>
          <cell r="AT806" t="str">
            <v>СМР</v>
          </cell>
          <cell r="AW806">
            <v>40540</v>
          </cell>
          <cell r="AZ806" t="str">
            <v>12.2010</v>
          </cell>
          <cell r="BA806" t="str">
            <v>12.2010</v>
          </cell>
          <cell r="BB806" t="str">
            <v/>
          </cell>
          <cell r="BC806" t="str">
            <v>4.2010</v>
          </cell>
        </row>
        <row r="807">
          <cell r="AM807">
            <v>771075.01</v>
          </cell>
          <cell r="AQ807">
            <v>2</v>
          </cell>
          <cell r="AT807" t="str">
            <v>СМР</v>
          </cell>
          <cell r="AW807">
            <v>40535</v>
          </cell>
          <cell r="AZ807" t="str">
            <v>12.2010</v>
          </cell>
          <cell r="BA807" t="str">
            <v>12.2010</v>
          </cell>
          <cell r="BB807" t="str">
            <v/>
          </cell>
          <cell r="BC807" t="str">
            <v>4.2010</v>
          </cell>
        </row>
        <row r="808">
          <cell r="AM808" t="str">
            <v/>
          </cell>
          <cell r="AQ808" t="str">
            <v/>
          </cell>
          <cell r="AT808" t="str">
            <v/>
          </cell>
          <cell r="AW808" t="str">
            <v/>
          </cell>
          <cell r="AZ808" t="str">
            <v/>
          </cell>
          <cell r="BA808" t="str">
            <v/>
          </cell>
          <cell r="BB808" t="str">
            <v/>
          </cell>
          <cell r="BC808" t="str">
            <v/>
          </cell>
        </row>
        <row r="809">
          <cell r="AM809" t="str">
            <v/>
          </cell>
          <cell r="AQ809" t="str">
            <v/>
          </cell>
          <cell r="AT809" t="str">
            <v/>
          </cell>
          <cell r="AW809" t="str">
            <v/>
          </cell>
          <cell r="AZ809" t="str">
            <v/>
          </cell>
          <cell r="BA809" t="str">
            <v/>
          </cell>
          <cell r="BB809" t="str">
            <v/>
          </cell>
          <cell r="BC809" t="str">
            <v/>
          </cell>
        </row>
        <row r="810">
          <cell r="AM810" t="str">
            <v/>
          </cell>
          <cell r="AQ810" t="str">
            <v/>
          </cell>
          <cell r="AT810" t="str">
            <v/>
          </cell>
          <cell r="AW810" t="str">
            <v/>
          </cell>
          <cell r="AZ810" t="str">
            <v/>
          </cell>
          <cell r="BA810" t="str">
            <v/>
          </cell>
          <cell r="BB810" t="str">
            <v/>
          </cell>
          <cell r="BC810" t="str">
            <v/>
          </cell>
        </row>
        <row r="811">
          <cell r="AM811" t="str">
            <v/>
          </cell>
          <cell r="AQ811" t="str">
            <v/>
          </cell>
          <cell r="AT811" t="str">
            <v/>
          </cell>
          <cell r="AW811" t="str">
            <v/>
          </cell>
          <cell r="AZ811" t="str">
            <v/>
          </cell>
          <cell r="BA811" t="str">
            <v/>
          </cell>
          <cell r="BB811" t="str">
            <v/>
          </cell>
          <cell r="BC811" t="str">
            <v/>
          </cell>
        </row>
        <row r="812">
          <cell r="AM812" t="str">
            <v/>
          </cell>
          <cell r="AQ812" t="str">
            <v/>
          </cell>
          <cell r="AT812" t="str">
            <v/>
          </cell>
          <cell r="AW812" t="str">
            <v/>
          </cell>
          <cell r="AZ812" t="str">
            <v/>
          </cell>
          <cell r="BA812" t="str">
            <v/>
          </cell>
          <cell r="BB812" t="str">
            <v/>
          </cell>
          <cell r="BC812" t="str">
            <v/>
          </cell>
        </row>
        <row r="813">
          <cell r="AM813" t="str">
            <v/>
          </cell>
          <cell r="AQ813" t="str">
            <v/>
          </cell>
          <cell r="AT813" t="str">
            <v/>
          </cell>
          <cell r="AW813" t="str">
            <v/>
          </cell>
          <cell r="AZ813" t="str">
            <v/>
          </cell>
          <cell r="BA813" t="str">
            <v/>
          </cell>
          <cell r="BB813" t="str">
            <v/>
          </cell>
          <cell r="BC813" t="str">
            <v/>
          </cell>
        </row>
        <row r="814">
          <cell r="AM814" t="str">
            <v/>
          </cell>
          <cell r="AQ814" t="str">
            <v/>
          </cell>
          <cell r="AT814" t="str">
            <v/>
          </cell>
          <cell r="AW814" t="str">
            <v/>
          </cell>
          <cell r="AZ814" t="str">
            <v/>
          </cell>
          <cell r="BA814" t="str">
            <v/>
          </cell>
          <cell r="BB814" t="str">
            <v/>
          </cell>
          <cell r="BC814" t="str">
            <v/>
          </cell>
        </row>
        <row r="815">
          <cell r="AM815" t="str">
            <v/>
          </cell>
          <cell r="AQ815" t="str">
            <v/>
          </cell>
          <cell r="AT815" t="str">
            <v/>
          </cell>
          <cell r="AW815" t="str">
            <v/>
          </cell>
          <cell r="AZ815" t="str">
            <v/>
          </cell>
          <cell r="BA815" t="str">
            <v/>
          </cell>
          <cell r="BB815" t="str">
            <v/>
          </cell>
          <cell r="BC815" t="str">
            <v/>
          </cell>
        </row>
        <row r="816">
          <cell r="AM816" t="str">
            <v/>
          </cell>
          <cell r="AQ816" t="str">
            <v/>
          </cell>
          <cell r="AT816" t="str">
            <v/>
          </cell>
          <cell r="AW816" t="str">
            <v/>
          </cell>
          <cell r="AZ816" t="str">
            <v/>
          </cell>
          <cell r="BA816" t="str">
            <v/>
          </cell>
          <cell r="BB816" t="str">
            <v/>
          </cell>
          <cell r="BC816" t="str">
            <v/>
          </cell>
        </row>
        <row r="817">
          <cell r="AM817" t="str">
            <v/>
          </cell>
          <cell r="AQ817" t="str">
            <v/>
          </cell>
          <cell r="AT817" t="str">
            <v/>
          </cell>
          <cell r="AW817" t="str">
            <v/>
          </cell>
          <cell r="AZ817" t="str">
            <v/>
          </cell>
          <cell r="BA817" t="str">
            <v/>
          </cell>
          <cell r="BB817" t="str">
            <v/>
          </cell>
          <cell r="BC817" t="str">
            <v/>
          </cell>
        </row>
        <row r="818">
          <cell r="AM818" t="str">
            <v/>
          </cell>
          <cell r="AQ818" t="str">
            <v/>
          </cell>
          <cell r="AT818" t="str">
            <v/>
          </cell>
          <cell r="AW818" t="str">
            <v/>
          </cell>
          <cell r="AZ818" t="str">
            <v/>
          </cell>
          <cell r="BA818" t="str">
            <v/>
          </cell>
          <cell r="BB818" t="str">
            <v/>
          </cell>
          <cell r="BC818" t="str">
            <v/>
          </cell>
        </row>
        <row r="819">
          <cell r="AM819" t="str">
            <v/>
          </cell>
          <cell r="AQ819" t="str">
            <v/>
          </cell>
          <cell r="AT819" t="str">
            <v/>
          </cell>
          <cell r="AW819" t="str">
            <v/>
          </cell>
          <cell r="AZ819" t="str">
            <v/>
          </cell>
          <cell r="BA819" t="str">
            <v/>
          </cell>
          <cell r="BB819" t="str">
            <v/>
          </cell>
          <cell r="BC819" t="str">
            <v/>
          </cell>
        </row>
        <row r="820">
          <cell r="AM820" t="str">
            <v/>
          </cell>
          <cell r="AQ820" t="str">
            <v/>
          </cell>
          <cell r="AT820" t="str">
            <v/>
          </cell>
          <cell r="AW820" t="str">
            <v/>
          </cell>
          <cell r="AZ820" t="str">
            <v/>
          </cell>
          <cell r="BA820" t="str">
            <v/>
          </cell>
          <cell r="BB820" t="str">
            <v/>
          </cell>
          <cell r="BC820" t="str">
            <v/>
          </cell>
        </row>
        <row r="821">
          <cell r="AM821" t="str">
            <v/>
          </cell>
          <cell r="AQ821" t="str">
            <v/>
          </cell>
          <cell r="AT821" t="str">
            <v/>
          </cell>
          <cell r="AW821" t="str">
            <v/>
          </cell>
          <cell r="AZ821" t="str">
            <v/>
          </cell>
          <cell r="BA821" t="str">
            <v/>
          </cell>
          <cell r="BB821" t="str">
            <v/>
          </cell>
          <cell r="BC821" t="str">
            <v/>
          </cell>
        </row>
        <row r="822">
          <cell r="AM822" t="str">
            <v/>
          </cell>
          <cell r="AQ822" t="str">
            <v/>
          </cell>
          <cell r="AT822" t="str">
            <v/>
          </cell>
          <cell r="AW822" t="str">
            <v/>
          </cell>
          <cell r="AZ822" t="str">
            <v/>
          </cell>
          <cell r="BA822" t="str">
            <v/>
          </cell>
          <cell r="BB822" t="str">
            <v/>
          </cell>
          <cell r="BC822" t="str">
            <v/>
          </cell>
        </row>
        <row r="823">
          <cell r="AM823" t="str">
            <v/>
          </cell>
          <cell r="AQ823" t="str">
            <v/>
          </cell>
          <cell r="AT823" t="str">
            <v/>
          </cell>
          <cell r="AW823" t="str">
            <v/>
          </cell>
          <cell r="AZ823" t="str">
            <v/>
          </cell>
          <cell r="BA823" t="str">
            <v/>
          </cell>
          <cell r="BB823" t="str">
            <v/>
          </cell>
          <cell r="BC823" t="str">
            <v/>
          </cell>
        </row>
        <row r="824">
          <cell r="AM824" t="str">
            <v/>
          </cell>
          <cell r="AQ824" t="str">
            <v/>
          </cell>
          <cell r="AT824" t="str">
            <v/>
          </cell>
          <cell r="AW824" t="str">
            <v/>
          </cell>
          <cell r="AZ824" t="str">
            <v/>
          </cell>
          <cell r="BA824" t="str">
            <v/>
          </cell>
          <cell r="BB824" t="str">
            <v/>
          </cell>
          <cell r="BC824" t="str">
            <v/>
          </cell>
        </row>
        <row r="825">
          <cell r="AM825" t="str">
            <v/>
          </cell>
          <cell r="AQ825" t="str">
            <v/>
          </cell>
          <cell r="AT825" t="str">
            <v/>
          </cell>
          <cell r="AW825" t="str">
            <v/>
          </cell>
          <cell r="AZ825" t="str">
            <v/>
          </cell>
          <cell r="BA825" t="str">
            <v/>
          </cell>
          <cell r="BB825" t="str">
            <v/>
          </cell>
          <cell r="BC825" t="str">
            <v/>
          </cell>
        </row>
        <row r="826">
          <cell r="AM826" t="str">
            <v/>
          </cell>
          <cell r="AQ826" t="str">
            <v/>
          </cell>
          <cell r="AT826" t="str">
            <v/>
          </cell>
          <cell r="AW826" t="str">
            <v/>
          </cell>
          <cell r="AZ826" t="str">
            <v/>
          </cell>
          <cell r="BA826" t="str">
            <v/>
          </cell>
          <cell r="BB826" t="str">
            <v/>
          </cell>
          <cell r="BC826" t="str">
            <v/>
          </cell>
        </row>
        <row r="827">
          <cell r="AM827" t="str">
            <v/>
          </cell>
          <cell r="AQ827" t="str">
            <v/>
          </cell>
          <cell r="AT827" t="str">
            <v/>
          </cell>
          <cell r="AW827" t="str">
            <v/>
          </cell>
          <cell r="AZ827" t="str">
            <v/>
          </cell>
          <cell r="BA827" t="str">
            <v/>
          </cell>
          <cell r="BB827" t="str">
            <v/>
          </cell>
          <cell r="BC827" t="str">
            <v/>
          </cell>
        </row>
        <row r="828">
          <cell r="AM828">
            <v>2706664.75</v>
          </cell>
          <cell r="AQ828">
            <v>10</v>
          </cell>
          <cell r="AT828" t="str">
            <v>СМР</v>
          </cell>
          <cell r="AW828">
            <v>40681</v>
          </cell>
          <cell r="AZ828" t="str">
            <v>4.2011</v>
          </cell>
          <cell r="BA828" t="str">
            <v>5.2011</v>
          </cell>
          <cell r="BB828" t="str">
            <v>5.2011</v>
          </cell>
          <cell r="BC828" t="str">
            <v>2.2011</v>
          </cell>
        </row>
        <row r="829">
          <cell r="AQ829" t="str">
            <v/>
          </cell>
          <cell r="AZ829" t="str">
            <v/>
          </cell>
          <cell r="BA829" t="str">
            <v/>
          </cell>
          <cell r="BB829" t="str">
            <v/>
          </cell>
          <cell r="BC829" t="str">
            <v/>
          </cell>
        </row>
        <row r="830">
          <cell r="AM830">
            <v>3330977.4</v>
          </cell>
          <cell r="AQ830">
            <v>10</v>
          </cell>
          <cell r="AT830" t="str">
            <v>СМР</v>
          </cell>
          <cell r="AW830">
            <v>40681</v>
          </cell>
          <cell r="AZ830" t="str">
            <v>4.2011</v>
          </cell>
          <cell r="BA830" t="str">
            <v>5.2011</v>
          </cell>
          <cell r="BB830" t="str">
            <v>5.2011</v>
          </cell>
          <cell r="BC830" t="str">
            <v>2.2011</v>
          </cell>
        </row>
        <row r="831">
          <cell r="AM831" t="str">
            <v/>
          </cell>
          <cell r="AQ831" t="str">
            <v/>
          </cell>
          <cell r="AT831" t="str">
            <v/>
          </cell>
          <cell r="AW831" t="str">
            <v/>
          </cell>
          <cell r="AZ831" t="str">
            <v/>
          </cell>
          <cell r="BA831" t="str">
            <v/>
          </cell>
          <cell r="BB831" t="str">
            <v/>
          </cell>
          <cell r="BC831" t="str">
            <v/>
          </cell>
        </row>
        <row r="832">
          <cell r="AM832">
            <v>62848.65</v>
          </cell>
          <cell r="AQ832">
            <v>10</v>
          </cell>
          <cell r="AT832" t="str">
            <v>СМР</v>
          </cell>
          <cell r="AW832">
            <v>40686</v>
          </cell>
          <cell r="AZ832" t="str">
            <v>5.2011</v>
          </cell>
          <cell r="BA832" t="str">
            <v>5.2011</v>
          </cell>
          <cell r="BB832" t="str">
            <v>6.2011</v>
          </cell>
          <cell r="BC832" t="str">
            <v>2.2011</v>
          </cell>
        </row>
        <row r="833">
          <cell r="AM833" t="str">
            <v/>
          </cell>
          <cell r="AQ833">
            <v>10</v>
          </cell>
          <cell r="AT833" t="str">
            <v>СМР</v>
          </cell>
          <cell r="AW833" t="str">
            <v/>
          </cell>
          <cell r="AZ833" t="str">
            <v/>
          </cell>
          <cell r="BA833" t="str">
            <v/>
          </cell>
          <cell r="BB833" t="str">
            <v/>
          </cell>
          <cell r="BC833" t="str">
            <v/>
          </cell>
        </row>
        <row r="834">
          <cell r="AM834" t="str">
            <v/>
          </cell>
          <cell r="AQ834" t="str">
            <v/>
          </cell>
          <cell r="AT834" t="str">
            <v/>
          </cell>
          <cell r="AW834" t="str">
            <v/>
          </cell>
          <cell r="AZ834" t="str">
            <v/>
          </cell>
          <cell r="BA834" t="str">
            <v/>
          </cell>
          <cell r="BB834" t="str">
            <v/>
          </cell>
          <cell r="BC834" t="str">
            <v/>
          </cell>
        </row>
        <row r="835">
          <cell r="AM835">
            <v>43994.05</v>
          </cell>
          <cell r="AQ835">
            <v>10</v>
          </cell>
          <cell r="AT835" t="str">
            <v>СМР</v>
          </cell>
          <cell r="AW835">
            <v>40686</v>
          </cell>
          <cell r="AZ835" t="str">
            <v>5.2011</v>
          </cell>
          <cell r="BA835" t="str">
            <v>5.2011</v>
          </cell>
          <cell r="BB835" t="str">
            <v>6.2011</v>
          </cell>
          <cell r="BC835" t="str">
            <v>2.2011</v>
          </cell>
        </row>
        <row r="836">
          <cell r="AM836">
            <v>1382669.84</v>
          </cell>
          <cell r="AQ836">
            <v>10</v>
          </cell>
          <cell r="AT836" t="str">
            <v>СМР</v>
          </cell>
          <cell r="AW836">
            <v>40681</v>
          </cell>
          <cell r="AZ836" t="str">
            <v>4.2011</v>
          </cell>
          <cell r="BA836" t="str">
            <v>5.2011</v>
          </cell>
          <cell r="BB836" t="str">
            <v>5.2011</v>
          </cell>
          <cell r="BC836" t="str">
            <v>2.2011</v>
          </cell>
        </row>
        <row r="837">
          <cell r="AM837">
            <v>502899.11</v>
          </cell>
          <cell r="AQ837">
            <v>10</v>
          </cell>
          <cell r="AT837" t="str">
            <v>СМР</v>
          </cell>
          <cell r="AW837" t="str">
            <v/>
          </cell>
          <cell r="AZ837" t="str">
            <v>6.2011</v>
          </cell>
          <cell r="BA837" t="str">
            <v/>
          </cell>
          <cell r="BB837" t="str">
            <v/>
          </cell>
          <cell r="BC837" t="str">
            <v/>
          </cell>
        </row>
        <row r="838">
          <cell r="AM838" t="str">
            <v/>
          </cell>
          <cell r="AQ838" t="str">
            <v/>
          </cell>
          <cell r="AT838" t="str">
            <v/>
          </cell>
          <cell r="AW838" t="str">
            <v/>
          </cell>
          <cell r="AZ838" t="str">
            <v/>
          </cell>
          <cell r="BA838" t="str">
            <v/>
          </cell>
          <cell r="BB838" t="str">
            <v/>
          </cell>
          <cell r="BC838" t="str">
            <v/>
          </cell>
        </row>
        <row r="839">
          <cell r="AM839" t="str">
            <v/>
          </cell>
          <cell r="AQ839" t="str">
            <v/>
          </cell>
          <cell r="AT839" t="str">
            <v/>
          </cell>
          <cell r="AW839" t="str">
            <v/>
          </cell>
          <cell r="AZ839" t="str">
            <v/>
          </cell>
          <cell r="BA839" t="str">
            <v/>
          </cell>
          <cell r="BB839" t="str">
            <v/>
          </cell>
          <cell r="BC839" t="str">
            <v/>
          </cell>
        </row>
        <row r="840">
          <cell r="AM840" t="str">
            <v/>
          </cell>
          <cell r="AQ840" t="str">
            <v/>
          </cell>
          <cell r="AT840" t="str">
            <v/>
          </cell>
          <cell r="AW840" t="str">
            <v/>
          </cell>
          <cell r="AZ840" t="str">
            <v/>
          </cell>
          <cell r="BA840" t="str">
            <v/>
          </cell>
          <cell r="BB840" t="str">
            <v/>
          </cell>
          <cell r="BC840" t="str">
            <v/>
          </cell>
        </row>
        <row r="841">
          <cell r="AM841" t="str">
            <v/>
          </cell>
          <cell r="AQ841" t="str">
            <v/>
          </cell>
          <cell r="AT841" t="str">
            <v/>
          </cell>
          <cell r="AW841" t="str">
            <v/>
          </cell>
          <cell r="AZ841" t="str">
            <v/>
          </cell>
          <cell r="BA841" t="str">
            <v/>
          </cell>
          <cell r="BB841" t="str">
            <v/>
          </cell>
          <cell r="BC841" t="str">
            <v/>
          </cell>
        </row>
        <row r="842">
          <cell r="AM842" t="str">
            <v/>
          </cell>
          <cell r="AQ842" t="str">
            <v/>
          </cell>
          <cell r="AT842" t="str">
            <v/>
          </cell>
          <cell r="AW842" t="str">
            <v/>
          </cell>
          <cell r="AZ842" t="str">
            <v/>
          </cell>
          <cell r="BA842" t="str">
            <v/>
          </cell>
          <cell r="BB842" t="str">
            <v/>
          </cell>
          <cell r="BC842" t="str">
            <v/>
          </cell>
        </row>
        <row r="843">
          <cell r="AM843" t="str">
            <v/>
          </cell>
          <cell r="AQ843" t="str">
            <v/>
          </cell>
          <cell r="AT843" t="str">
            <v/>
          </cell>
          <cell r="AW843" t="str">
            <v/>
          </cell>
          <cell r="AZ843" t="str">
            <v/>
          </cell>
          <cell r="BA843" t="str">
            <v/>
          </cell>
          <cell r="BB843" t="str">
            <v/>
          </cell>
          <cell r="BC843" t="str">
            <v/>
          </cell>
        </row>
        <row r="844">
          <cell r="AM844" t="str">
            <v/>
          </cell>
          <cell r="AQ844" t="str">
            <v/>
          </cell>
          <cell r="AT844" t="str">
            <v/>
          </cell>
          <cell r="AW844" t="str">
            <v/>
          </cell>
          <cell r="AZ844" t="str">
            <v/>
          </cell>
          <cell r="BA844" t="str">
            <v/>
          </cell>
          <cell r="BB844" t="str">
            <v/>
          </cell>
          <cell r="BC844" t="str">
            <v/>
          </cell>
        </row>
        <row r="845">
          <cell r="AM845" t="str">
            <v/>
          </cell>
          <cell r="AQ845" t="str">
            <v/>
          </cell>
          <cell r="AT845" t="str">
            <v/>
          </cell>
          <cell r="AW845" t="str">
            <v/>
          </cell>
          <cell r="AZ845" t="str">
            <v/>
          </cell>
          <cell r="BA845" t="str">
            <v/>
          </cell>
          <cell r="BB845" t="str">
            <v/>
          </cell>
          <cell r="BC845" t="str">
            <v/>
          </cell>
        </row>
        <row r="846">
          <cell r="AM846" t="str">
            <v/>
          </cell>
          <cell r="AQ846" t="str">
            <v/>
          </cell>
          <cell r="AT846" t="str">
            <v/>
          </cell>
          <cell r="AW846" t="str">
            <v/>
          </cell>
          <cell r="AZ846" t="str">
            <v/>
          </cell>
          <cell r="BA846" t="str">
            <v/>
          </cell>
          <cell r="BB846" t="str">
            <v/>
          </cell>
          <cell r="BC846" t="str">
            <v/>
          </cell>
        </row>
        <row r="847">
          <cell r="AM847" t="str">
            <v/>
          </cell>
          <cell r="AQ847" t="str">
            <v/>
          </cell>
          <cell r="AT847" t="str">
            <v/>
          </cell>
          <cell r="AW847" t="str">
            <v/>
          </cell>
          <cell r="AZ847" t="str">
            <v/>
          </cell>
          <cell r="BA847" t="str">
            <v/>
          </cell>
          <cell r="BB847" t="str">
            <v/>
          </cell>
          <cell r="BC847" t="str">
            <v/>
          </cell>
        </row>
        <row r="848">
          <cell r="AM848" t="str">
            <v/>
          </cell>
          <cell r="AQ848" t="str">
            <v/>
          </cell>
          <cell r="AT848" t="str">
            <v/>
          </cell>
          <cell r="AW848" t="str">
            <v/>
          </cell>
          <cell r="AZ848" t="str">
            <v/>
          </cell>
          <cell r="BA848" t="str">
            <v/>
          </cell>
          <cell r="BB848" t="str">
            <v/>
          </cell>
          <cell r="BC848" t="str">
            <v/>
          </cell>
        </row>
        <row r="849">
          <cell r="AM849" t="str">
            <v/>
          </cell>
          <cell r="AQ849" t="str">
            <v/>
          </cell>
          <cell r="AT849" t="str">
            <v/>
          </cell>
          <cell r="AW849" t="str">
            <v/>
          </cell>
          <cell r="AZ849" t="str">
            <v/>
          </cell>
          <cell r="BA849" t="str">
            <v/>
          </cell>
          <cell r="BB849" t="str">
            <v/>
          </cell>
          <cell r="BC849" t="str">
            <v/>
          </cell>
        </row>
        <row r="850">
          <cell r="AM850" t="str">
            <v/>
          </cell>
          <cell r="AQ850" t="str">
            <v/>
          </cell>
          <cell r="AT850" t="str">
            <v/>
          </cell>
          <cell r="AW850" t="str">
            <v/>
          </cell>
          <cell r="AZ850" t="str">
            <v/>
          </cell>
          <cell r="BA850" t="str">
            <v/>
          </cell>
          <cell r="BB850" t="str">
            <v/>
          </cell>
          <cell r="BC850" t="str">
            <v/>
          </cell>
        </row>
        <row r="851">
          <cell r="AM851" t="str">
            <v/>
          </cell>
          <cell r="AQ851" t="str">
            <v/>
          </cell>
          <cell r="AT851" t="str">
            <v/>
          </cell>
          <cell r="AW851" t="str">
            <v/>
          </cell>
          <cell r="AZ851" t="str">
            <v/>
          </cell>
          <cell r="BA851" t="str">
            <v/>
          </cell>
          <cell r="BB851" t="str">
            <v/>
          </cell>
          <cell r="BC851" t="str">
            <v/>
          </cell>
        </row>
        <row r="852">
          <cell r="AM852" t="str">
            <v/>
          </cell>
          <cell r="AQ852" t="str">
            <v/>
          </cell>
          <cell r="AT852" t="str">
            <v/>
          </cell>
          <cell r="AW852" t="str">
            <v/>
          </cell>
          <cell r="AZ852" t="str">
            <v/>
          </cell>
          <cell r="BA852" t="str">
            <v/>
          </cell>
          <cell r="BB852" t="str">
            <v/>
          </cell>
          <cell r="BC852" t="str">
            <v/>
          </cell>
        </row>
        <row r="853">
          <cell r="AM853" t="str">
            <v/>
          </cell>
          <cell r="AQ853" t="str">
            <v/>
          </cell>
          <cell r="AT853" t="str">
            <v/>
          </cell>
          <cell r="AW853" t="str">
            <v/>
          </cell>
          <cell r="AZ853" t="str">
            <v/>
          </cell>
          <cell r="BA853" t="str">
            <v/>
          </cell>
          <cell r="BB853" t="str">
            <v/>
          </cell>
          <cell r="BC853" t="str">
            <v/>
          </cell>
        </row>
        <row r="854">
          <cell r="AM854" t="str">
            <v/>
          </cell>
          <cell r="AQ854" t="str">
            <v/>
          </cell>
          <cell r="AT854" t="str">
            <v/>
          </cell>
          <cell r="AW854" t="str">
            <v/>
          </cell>
          <cell r="AZ854" t="str">
            <v/>
          </cell>
          <cell r="BA854" t="str">
            <v/>
          </cell>
          <cell r="BB854" t="str">
            <v/>
          </cell>
          <cell r="BC854" t="str">
            <v/>
          </cell>
        </row>
        <row r="855">
          <cell r="AM855" t="str">
            <v/>
          </cell>
          <cell r="AQ855" t="str">
            <v/>
          </cell>
          <cell r="AT855" t="str">
            <v/>
          </cell>
          <cell r="AW855" t="str">
            <v/>
          </cell>
          <cell r="AZ855" t="str">
            <v/>
          </cell>
          <cell r="BA855" t="str">
            <v/>
          </cell>
          <cell r="BB855" t="str">
            <v/>
          </cell>
          <cell r="BC855" t="str">
            <v/>
          </cell>
        </row>
        <row r="856">
          <cell r="AM856" t="str">
            <v/>
          </cell>
          <cell r="AQ856" t="str">
            <v/>
          </cell>
          <cell r="AT856" t="str">
            <v/>
          </cell>
          <cell r="AW856" t="str">
            <v/>
          </cell>
          <cell r="AZ856" t="str">
            <v/>
          </cell>
          <cell r="BA856" t="str">
            <v/>
          </cell>
          <cell r="BB856" t="str">
            <v/>
          </cell>
          <cell r="BC856" t="str">
            <v/>
          </cell>
        </row>
        <row r="857">
          <cell r="AM857" t="str">
            <v/>
          </cell>
          <cell r="AQ857" t="str">
            <v/>
          </cell>
          <cell r="AT857" t="str">
            <v/>
          </cell>
          <cell r="AW857" t="str">
            <v/>
          </cell>
          <cell r="AZ857" t="str">
            <v/>
          </cell>
          <cell r="BA857" t="str">
            <v/>
          </cell>
          <cell r="BB857" t="str">
            <v/>
          </cell>
          <cell r="BC857" t="str">
            <v/>
          </cell>
        </row>
        <row r="858">
          <cell r="AM858" t="str">
            <v/>
          </cell>
          <cell r="AQ858" t="str">
            <v/>
          </cell>
          <cell r="AT858" t="str">
            <v/>
          </cell>
          <cell r="AW858" t="str">
            <v/>
          </cell>
          <cell r="AZ858" t="str">
            <v/>
          </cell>
          <cell r="BA858" t="str">
            <v/>
          </cell>
          <cell r="BB858" t="str">
            <v/>
          </cell>
          <cell r="BC858" t="str">
            <v/>
          </cell>
        </row>
        <row r="859">
          <cell r="AM859" t="str">
            <v/>
          </cell>
          <cell r="AQ859" t="str">
            <v/>
          </cell>
          <cell r="AT859" t="str">
            <v/>
          </cell>
          <cell r="AW859" t="str">
            <v/>
          </cell>
          <cell r="AZ859" t="str">
            <v/>
          </cell>
          <cell r="BA859" t="str">
            <v/>
          </cell>
          <cell r="BB859" t="str">
            <v/>
          </cell>
          <cell r="BC859" t="str">
            <v/>
          </cell>
        </row>
        <row r="860">
          <cell r="AM860" t="str">
            <v/>
          </cell>
          <cell r="AQ860" t="str">
            <v/>
          </cell>
          <cell r="AT860" t="str">
            <v/>
          </cell>
          <cell r="AW860" t="str">
            <v/>
          </cell>
          <cell r="AZ860" t="str">
            <v/>
          </cell>
          <cell r="BA860" t="str">
            <v/>
          </cell>
          <cell r="BB860" t="str">
            <v/>
          </cell>
          <cell r="BC860" t="str">
            <v/>
          </cell>
        </row>
        <row r="861">
          <cell r="AM861" t="str">
            <v/>
          </cell>
          <cell r="AQ861" t="str">
            <v/>
          </cell>
          <cell r="AT861" t="str">
            <v/>
          </cell>
          <cell r="AW861" t="str">
            <v/>
          </cell>
          <cell r="AZ861" t="str">
            <v/>
          </cell>
          <cell r="BA861" t="str">
            <v/>
          </cell>
          <cell r="BB861" t="str">
            <v/>
          </cell>
          <cell r="BC861" t="str">
            <v/>
          </cell>
        </row>
        <row r="862">
          <cell r="AM862" t="str">
            <v/>
          </cell>
          <cell r="AQ862" t="str">
            <v/>
          </cell>
          <cell r="AT862" t="str">
            <v/>
          </cell>
          <cell r="AW862" t="str">
            <v/>
          </cell>
          <cell r="AZ862" t="str">
            <v/>
          </cell>
          <cell r="BA862" t="str">
            <v/>
          </cell>
          <cell r="BB862" t="str">
            <v/>
          </cell>
          <cell r="BC862" t="str">
            <v/>
          </cell>
        </row>
        <row r="863">
          <cell r="AM863" t="str">
            <v/>
          </cell>
          <cell r="AQ863" t="str">
            <v/>
          </cell>
          <cell r="AT863" t="str">
            <v/>
          </cell>
          <cell r="AW863" t="str">
            <v/>
          </cell>
          <cell r="AZ863" t="str">
            <v/>
          </cell>
          <cell r="BA863" t="str">
            <v/>
          </cell>
          <cell r="BB863" t="str">
            <v/>
          </cell>
          <cell r="BC863" t="str">
            <v/>
          </cell>
        </row>
        <row r="864">
          <cell r="AM864" t="str">
            <v/>
          </cell>
          <cell r="AQ864" t="str">
            <v/>
          </cell>
          <cell r="AT864" t="str">
            <v/>
          </cell>
          <cell r="AW864" t="str">
            <v/>
          </cell>
          <cell r="AZ864" t="str">
            <v/>
          </cell>
          <cell r="BA864" t="str">
            <v/>
          </cell>
          <cell r="BB864" t="str">
            <v/>
          </cell>
          <cell r="BC864" t="str">
            <v/>
          </cell>
        </row>
        <row r="865">
          <cell r="AM865" t="str">
            <v/>
          </cell>
          <cell r="AQ865" t="str">
            <v/>
          </cell>
          <cell r="AT865" t="str">
            <v/>
          </cell>
          <cell r="AW865" t="str">
            <v/>
          </cell>
          <cell r="AZ865" t="str">
            <v/>
          </cell>
          <cell r="BA865" t="str">
            <v/>
          </cell>
          <cell r="BB865" t="str">
            <v/>
          </cell>
          <cell r="BC865" t="str">
            <v/>
          </cell>
        </row>
        <row r="866">
          <cell r="AM866" t="str">
            <v/>
          </cell>
          <cell r="AQ866" t="str">
            <v/>
          </cell>
          <cell r="AT866" t="str">
            <v/>
          </cell>
          <cell r="AW866" t="str">
            <v/>
          </cell>
          <cell r="AZ866" t="str">
            <v/>
          </cell>
          <cell r="BA866" t="str">
            <v/>
          </cell>
          <cell r="BB866" t="str">
            <v/>
          </cell>
          <cell r="BC866" t="str">
            <v/>
          </cell>
        </row>
        <row r="867">
          <cell r="AM867" t="str">
            <v/>
          </cell>
          <cell r="AQ867" t="str">
            <v/>
          </cell>
          <cell r="AT867" t="str">
            <v/>
          </cell>
          <cell r="AW867" t="str">
            <v/>
          </cell>
          <cell r="AZ867" t="str">
            <v/>
          </cell>
          <cell r="BA867" t="str">
            <v/>
          </cell>
          <cell r="BB867" t="str">
            <v/>
          </cell>
          <cell r="BC867" t="str">
            <v/>
          </cell>
        </row>
        <row r="868">
          <cell r="AM868" t="str">
            <v/>
          </cell>
          <cell r="AQ868" t="str">
            <v/>
          </cell>
          <cell r="AT868" t="str">
            <v/>
          </cell>
          <cell r="AW868" t="str">
            <v/>
          </cell>
          <cell r="AZ868" t="str">
            <v/>
          </cell>
          <cell r="BA868" t="str">
            <v/>
          </cell>
          <cell r="BB868" t="str">
            <v/>
          </cell>
          <cell r="BC868" t="str">
            <v/>
          </cell>
        </row>
        <row r="869">
          <cell r="AM869" t="str">
            <v/>
          </cell>
          <cell r="AQ869" t="str">
            <v/>
          </cell>
          <cell r="AT869" t="str">
            <v/>
          </cell>
          <cell r="AW869" t="str">
            <v/>
          </cell>
          <cell r="AZ869" t="str">
            <v/>
          </cell>
          <cell r="BA869" t="str">
            <v/>
          </cell>
          <cell r="BB869" t="str">
            <v/>
          </cell>
          <cell r="BC869" t="str">
            <v/>
          </cell>
        </row>
        <row r="870">
          <cell r="AM870" t="str">
            <v/>
          </cell>
          <cell r="AQ870" t="str">
            <v/>
          </cell>
          <cell r="AT870" t="str">
            <v/>
          </cell>
          <cell r="AW870" t="str">
            <v/>
          </cell>
          <cell r="AZ870" t="str">
            <v/>
          </cell>
          <cell r="BA870" t="str">
            <v/>
          </cell>
          <cell r="BB870" t="str">
            <v/>
          </cell>
          <cell r="BC870" t="str">
            <v/>
          </cell>
        </row>
        <row r="871">
          <cell r="AM871" t="str">
            <v/>
          </cell>
          <cell r="AQ871" t="str">
            <v/>
          </cell>
          <cell r="AT871" t="str">
            <v/>
          </cell>
          <cell r="AW871" t="str">
            <v/>
          </cell>
          <cell r="AZ871" t="str">
            <v/>
          </cell>
          <cell r="BA871" t="str">
            <v/>
          </cell>
          <cell r="BB871" t="str">
            <v/>
          </cell>
          <cell r="BC871" t="str">
            <v/>
          </cell>
        </row>
        <row r="872">
          <cell r="AM872" t="str">
            <v/>
          </cell>
          <cell r="AQ872" t="str">
            <v/>
          </cell>
          <cell r="AT872" t="str">
            <v/>
          </cell>
          <cell r="AW872" t="str">
            <v/>
          </cell>
          <cell r="AZ872" t="str">
            <v/>
          </cell>
          <cell r="BA872" t="str">
            <v/>
          </cell>
          <cell r="BB872" t="str">
            <v/>
          </cell>
          <cell r="BC872" t="str">
            <v/>
          </cell>
        </row>
        <row r="873">
          <cell r="AM873">
            <v>2674755.71</v>
          </cell>
          <cell r="AQ873">
            <v>2</v>
          </cell>
          <cell r="AT873" t="str">
            <v>СМР</v>
          </cell>
          <cell r="AW873">
            <v>40464</v>
          </cell>
          <cell r="AZ873" t="str">
            <v>9.2010</v>
          </cell>
          <cell r="BA873" t="str">
            <v>10.2010</v>
          </cell>
          <cell r="BB873" t="str">
            <v/>
          </cell>
          <cell r="BC873" t="str">
            <v>4.2010</v>
          </cell>
        </row>
        <row r="874">
          <cell r="AM874">
            <v>1449842.2</v>
          </cell>
          <cell r="AQ874">
            <v>2</v>
          </cell>
          <cell r="AT874" t="str">
            <v>СМР</v>
          </cell>
          <cell r="AW874">
            <v>40535</v>
          </cell>
          <cell r="AZ874" t="str">
            <v>12.2010</v>
          </cell>
          <cell r="BA874" t="str">
            <v>12.2010</v>
          </cell>
          <cell r="BB874" t="str">
            <v/>
          </cell>
          <cell r="BC874" t="str">
            <v>4.2010</v>
          </cell>
        </row>
        <row r="875">
          <cell r="AM875" t="str">
            <v/>
          </cell>
          <cell r="AQ875" t="str">
            <v/>
          </cell>
          <cell r="AT875" t="str">
            <v/>
          </cell>
          <cell r="AW875" t="str">
            <v/>
          </cell>
          <cell r="AZ875" t="str">
            <v/>
          </cell>
          <cell r="BA875" t="str">
            <v/>
          </cell>
          <cell r="BB875" t="str">
            <v/>
          </cell>
          <cell r="BC875" t="str">
            <v/>
          </cell>
        </row>
        <row r="876">
          <cell r="AM876" t="str">
            <v/>
          </cell>
          <cell r="AQ876" t="str">
            <v/>
          </cell>
          <cell r="AT876" t="str">
            <v/>
          </cell>
          <cell r="AW876" t="str">
            <v/>
          </cell>
          <cell r="AZ876" t="str">
            <v/>
          </cell>
          <cell r="BA876" t="str">
            <v/>
          </cell>
          <cell r="BB876" t="str">
            <v/>
          </cell>
          <cell r="BC876" t="str">
            <v/>
          </cell>
        </row>
        <row r="877">
          <cell r="AM877">
            <v>633668.12</v>
          </cell>
          <cell r="AQ877">
            <v>2</v>
          </cell>
          <cell r="AT877" t="str">
            <v>СМР</v>
          </cell>
          <cell r="AW877">
            <v>40540</v>
          </cell>
          <cell r="AZ877" t="str">
            <v>12.2010</v>
          </cell>
          <cell r="BA877" t="str">
            <v>12.2010</v>
          </cell>
          <cell r="BB877" t="str">
            <v/>
          </cell>
          <cell r="BC877" t="str">
            <v>4.2010</v>
          </cell>
        </row>
        <row r="878">
          <cell r="AM878" t="str">
            <v/>
          </cell>
          <cell r="AQ878" t="str">
            <v/>
          </cell>
          <cell r="AT878" t="str">
            <v/>
          </cell>
          <cell r="AW878" t="str">
            <v/>
          </cell>
          <cell r="AZ878" t="str">
            <v/>
          </cell>
          <cell r="BA878" t="str">
            <v/>
          </cell>
          <cell r="BB878" t="str">
            <v/>
          </cell>
          <cell r="BC878" t="str">
            <v/>
          </cell>
        </row>
        <row r="879">
          <cell r="AM879" t="str">
            <v/>
          </cell>
          <cell r="AQ879" t="str">
            <v/>
          </cell>
          <cell r="AT879" t="str">
            <v/>
          </cell>
          <cell r="AW879" t="str">
            <v/>
          </cell>
          <cell r="AZ879" t="str">
            <v/>
          </cell>
          <cell r="BA879" t="str">
            <v/>
          </cell>
          <cell r="BB879" t="str">
            <v/>
          </cell>
          <cell r="BC879" t="str">
            <v/>
          </cell>
        </row>
        <row r="880">
          <cell r="AM880" t="str">
            <v/>
          </cell>
          <cell r="AQ880" t="str">
            <v/>
          </cell>
          <cell r="AT880" t="str">
            <v/>
          </cell>
          <cell r="AW880" t="str">
            <v/>
          </cell>
          <cell r="AZ880" t="str">
            <v/>
          </cell>
          <cell r="BA880" t="str">
            <v/>
          </cell>
          <cell r="BB880" t="str">
            <v/>
          </cell>
          <cell r="BC880" t="str">
            <v/>
          </cell>
        </row>
        <row r="881">
          <cell r="AM881" t="str">
            <v/>
          </cell>
          <cell r="AQ881" t="str">
            <v/>
          </cell>
          <cell r="AT881" t="str">
            <v/>
          </cell>
          <cell r="AW881" t="str">
            <v/>
          </cell>
          <cell r="AZ881" t="str">
            <v/>
          </cell>
          <cell r="BA881" t="str">
            <v/>
          </cell>
          <cell r="BB881" t="str">
            <v/>
          </cell>
          <cell r="BC881" t="str">
            <v/>
          </cell>
        </row>
        <row r="882">
          <cell r="AM882" t="str">
            <v/>
          </cell>
          <cell r="AQ882" t="str">
            <v/>
          </cell>
          <cell r="AT882" t="str">
            <v/>
          </cell>
          <cell r="AW882" t="str">
            <v/>
          </cell>
          <cell r="AZ882" t="str">
            <v/>
          </cell>
          <cell r="BA882" t="str">
            <v/>
          </cell>
          <cell r="BB882" t="str">
            <v/>
          </cell>
          <cell r="BC882" t="str">
            <v/>
          </cell>
        </row>
        <row r="883">
          <cell r="AM883" t="str">
            <v/>
          </cell>
          <cell r="AQ883" t="str">
            <v/>
          </cell>
          <cell r="AT883" t="str">
            <v/>
          </cell>
          <cell r="AW883" t="str">
            <v/>
          </cell>
          <cell r="AZ883" t="str">
            <v/>
          </cell>
          <cell r="BA883" t="str">
            <v/>
          </cell>
          <cell r="BB883" t="str">
            <v/>
          </cell>
          <cell r="BC883" t="str">
            <v/>
          </cell>
        </row>
        <row r="884">
          <cell r="AM884" t="str">
            <v/>
          </cell>
          <cell r="AQ884" t="str">
            <v/>
          </cell>
          <cell r="AT884" t="str">
            <v/>
          </cell>
          <cell r="AW884" t="str">
            <v/>
          </cell>
          <cell r="AZ884" t="str">
            <v/>
          </cell>
          <cell r="BA884" t="str">
            <v/>
          </cell>
          <cell r="BB884" t="str">
            <v/>
          </cell>
          <cell r="BC884" t="str">
            <v/>
          </cell>
        </row>
        <row r="885">
          <cell r="AM885" t="str">
            <v/>
          </cell>
          <cell r="AQ885" t="str">
            <v/>
          </cell>
          <cell r="AT885" t="str">
            <v/>
          </cell>
          <cell r="AW885" t="str">
            <v/>
          </cell>
          <cell r="AZ885" t="str">
            <v/>
          </cell>
          <cell r="BA885" t="str">
            <v/>
          </cell>
          <cell r="BB885" t="str">
            <v/>
          </cell>
          <cell r="BC885" t="str">
            <v/>
          </cell>
        </row>
        <row r="886">
          <cell r="AM886" t="str">
            <v/>
          </cell>
          <cell r="AQ886" t="str">
            <v/>
          </cell>
          <cell r="AT886" t="str">
            <v/>
          </cell>
          <cell r="AW886" t="str">
            <v/>
          </cell>
          <cell r="AZ886" t="str">
            <v/>
          </cell>
          <cell r="BA886" t="str">
            <v/>
          </cell>
          <cell r="BB886" t="str">
            <v/>
          </cell>
          <cell r="BC886" t="str">
            <v/>
          </cell>
        </row>
        <row r="887">
          <cell r="AM887">
            <v>4924691.05</v>
          </cell>
          <cell r="AQ887">
            <v>10</v>
          </cell>
          <cell r="AT887" t="str">
            <v>СМР</v>
          </cell>
          <cell r="AW887">
            <v>40681</v>
          </cell>
          <cell r="AZ887" t="str">
            <v>4.2011</v>
          </cell>
          <cell r="BA887" t="str">
            <v>5.2011</v>
          </cell>
          <cell r="BB887" t="str">
            <v>5.2011</v>
          </cell>
          <cell r="BC887" t="str">
            <v>2.2011</v>
          </cell>
        </row>
        <row r="888">
          <cell r="AM888" t="str">
            <v/>
          </cell>
          <cell r="AQ888">
            <v>10</v>
          </cell>
          <cell r="AT888" t="str">
            <v>СМР</v>
          </cell>
          <cell r="AW888" t="str">
            <v/>
          </cell>
          <cell r="AZ888" t="str">
            <v/>
          </cell>
          <cell r="BA888" t="str">
            <v/>
          </cell>
          <cell r="BB888" t="str">
            <v/>
          </cell>
          <cell r="BC888" t="str">
            <v/>
          </cell>
        </row>
        <row r="889">
          <cell r="AM889" t="str">
            <v/>
          </cell>
          <cell r="AQ889" t="str">
            <v/>
          </cell>
          <cell r="AT889" t="str">
            <v/>
          </cell>
          <cell r="AW889" t="str">
            <v/>
          </cell>
          <cell r="AZ889" t="str">
            <v/>
          </cell>
          <cell r="BA889" t="str">
            <v/>
          </cell>
          <cell r="BB889" t="str">
            <v/>
          </cell>
          <cell r="BC889" t="str">
            <v/>
          </cell>
        </row>
        <row r="890">
          <cell r="AM890" t="str">
            <v/>
          </cell>
          <cell r="AQ890">
            <v>10</v>
          </cell>
          <cell r="AT890" t="str">
            <v>СМР</v>
          </cell>
          <cell r="AW890" t="str">
            <v/>
          </cell>
          <cell r="AZ890" t="str">
            <v/>
          </cell>
          <cell r="BA890" t="str">
            <v/>
          </cell>
          <cell r="BB890" t="str">
            <v/>
          </cell>
          <cell r="BC890" t="str">
            <v/>
          </cell>
        </row>
        <row r="891">
          <cell r="AM891" t="str">
            <v/>
          </cell>
          <cell r="AQ891" t="str">
            <v/>
          </cell>
          <cell r="AT891" t="str">
            <v/>
          </cell>
          <cell r="AW891" t="str">
            <v/>
          </cell>
          <cell r="AZ891" t="str">
            <v/>
          </cell>
          <cell r="BA891" t="str">
            <v/>
          </cell>
          <cell r="BB891" t="str">
            <v/>
          </cell>
          <cell r="BC891" t="str">
            <v/>
          </cell>
        </row>
        <row r="892">
          <cell r="AM892" t="str">
            <v/>
          </cell>
          <cell r="AQ892" t="str">
            <v/>
          </cell>
          <cell r="AT892" t="str">
            <v/>
          </cell>
          <cell r="AW892" t="str">
            <v/>
          </cell>
          <cell r="AZ892" t="str">
            <v/>
          </cell>
          <cell r="BA892" t="str">
            <v/>
          </cell>
          <cell r="BB892" t="str">
            <v/>
          </cell>
          <cell r="BC892" t="str">
            <v/>
          </cell>
        </row>
        <row r="893">
          <cell r="AM893" t="str">
            <v/>
          </cell>
          <cell r="AQ893">
            <v>10</v>
          </cell>
          <cell r="AT893" t="str">
            <v>СМР</v>
          </cell>
          <cell r="AW893" t="str">
            <v/>
          </cell>
          <cell r="AZ893" t="str">
            <v/>
          </cell>
          <cell r="BA893" t="str">
            <v/>
          </cell>
          <cell r="BB893" t="str">
            <v/>
          </cell>
          <cell r="BC893" t="str">
            <v/>
          </cell>
        </row>
        <row r="894">
          <cell r="AM894" t="str">
            <v/>
          </cell>
          <cell r="AQ894" t="str">
            <v/>
          </cell>
          <cell r="AT894" t="str">
            <v/>
          </cell>
          <cell r="AW894" t="str">
            <v/>
          </cell>
          <cell r="AZ894" t="str">
            <v/>
          </cell>
          <cell r="BA894" t="str">
            <v/>
          </cell>
          <cell r="BB894" t="str">
            <v/>
          </cell>
          <cell r="BC894" t="str">
            <v/>
          </cell>
        </row>
        <row r="895">
          <cell r="AM895" t="str">
            <v/>
          </cell>
          <cell r="AQ895">
            <v>10</v>
          </cell>
          <cell r="AT895" t="str">
            <v>СМР</v>
          </cell>
          <cell r="AW895" t="str">
            <v/>
          </cell>
          <cell r="AZ895" t="str">
            <v/>
          </cell>
          <cell r="BA895" t="str">
            <v/>
          </cell>
          <cell r="BB895" t="str">
            <v/>
          </cell>
          <cell r="BC895" t="str">
            <v/>
          </cell>
        </row>
        <row r="896">
          <cell r="AM896" t="str">
            <v/>
          </cell>
          <cell r="AQ896" t="str">
            <v/>
          </cell>
          <cell r="AT896" t="str">
            <v/>
          </cell>
          <cell r="AW896" t="str">
            <v/>
          </cell>
          <cell r="AZ896" t="str">
            <v/>
          </cell>
          <cell r="BA896" t="str">
            <v/>
          </cell>
          <cell r="BB896" t="str">
            <v/>
          </cell>
          <cell r="BC896" t="str">
            <v/>
          </cell>
        </row>
        <row r="897">
          <cell r="AM897" t="str">
            <v/>
          </cell>
          <cell r="AQ897" t="str">
            <v/>
          </cell>
          <cell r="AT897" t="str">
            <v/>
          </cell>
          <cell r="AW897" t="str">
            <v/>
          </cell>
          <cell r="AZ897" t="str">
            <v/>
          </cell>
          <cell r="BA897" t="str">
            <v/>
          </cell>
          <cell r="BB897" t="str">
            <v/>
          </cell>
          <cell r="BC897" t="str">
            <v/>
          </cell>
        </row>
        <row r="898">
          <cell r="AM898" t="str">
            <v/>
          </cell>
          <cell r="AQ898" t="str">
            <v/>
          </cell>
          <cell r="AT898" t="str">
            <v/>
          </cell>
          <cell r="AW898" t="str">
            <v/>
          </cell>
          <cell r="AZ898" t="str">
            <v/>
          </cell>
          <cell r="BA898" t="str">
            <v/>
          </cell>
          <cell r="BB898" t="str">
            <v/>
          </cell>
          <cell r="BC898" t="str">
            <v/>
          </cell>
        </row>
        <row r="899">
          <cell r="AM899" t="str">
            <v/>
          </cell>
          <cell r="AQ899" t="str">
            <v/>
          </cell>
          <cell r="AT899" t="str">
            <v/>
          </cell>
          <cell r="AW899" t="str">
            <v/>
          </cell>
          <cell r="AZ899" t="str">
            <v/>
          </cell>
          <cell r="BA899" t="str">
            <v/>
          </cell>
          <cell r="BB899" t="str">
            <v/>
          </cell>
          <cell r="BC899" t="str">
            <v/>
          </cell>
        </row>
        <row r="900">
          <cell r="AM900" t="str">
            <v/>
          </cell>
          <cell r="AQ900" t="str">
            <v/>
          </cell>
          <cell r="AT900" t="str">
            <v/>
          </cell>
          <cell r="AW900" t="str">
            <v/>
          </cell>
          <cell r="AZ900" t="str">
            <v/>
          </cell>
          <cell r="BA900" t="str">
            <v/>
          </cell>
          <cell r="BB900" t="str">
            <v/>
          </cell>
          <cell r="BC900" t="str">
            <v/>
          </cell>
        </row>
        <row r="901">
          <cell r="AM901" t="str">
            <v/>
          </cell>
          <cell r="AQ901" t="str">
            <v/>
          </cell>
          <cell r="AT901" t="str">
            <v/>
          </cell>
          <cell r="AW901" t="str">
            <v/>
          </cell>
          <cell r="AZ901" t="str">
            <v/>
          </cell>
          <cell r="BA901" t="str">
            <v/>
          </cell>
          <cell r="BB901" t="str">
            <v/>
          </cell>
          <cell r="BC901" t="str">
            <v/>
          </cell>
        </row>
        <row r="902">
          <cell r="AM902" t="str">
            <v/>
          </cell>
          <cell r="AQ902" t="str">
            <v/>
          </cell>
          <cell r="AT902" t="str">
            <v/>
          </cell>
          <cell r="AW902" t="str">
            <v/>
          </cell>
          <cell r="AZ902" t="str">
            <v/>
          </cell>
          <cell r="BA902" t="str">
            <v/>
          </cell>
          <cell r="BB902" t="str">
            <v/>
          </cell>
          <cell r="BC902" t="str">
            <v/>
          </cell>
        </row>
        <row r="903">
          <cell r="AM903" t="str">
            <v/>
          </cell>
          <cell r="AQ903" t="str">
            <v/>
          </cell>
          <cell r="AT903" t="str">
            <v/>
          </cell>
          <cell r="AW903" t="str">
            <v/>
          </cell>
          <cell r="AZ903" t="str">
            <v/>
          </cell>
          <cell r="BA903" t="str">
            <v/>
          </cell>
          <cell r="BB903" t="str">
            <v/>
          </cell>
          <cell r="BC903" t="str">
            <v/>
          </cell>
        </row>
        <row r="904">
          <cell r="AM904" t="str">
            <v/>
          </cell>
          <cell r="AQ904" t="str">
            <v/>
          </cell>
          <cell r="AT904" t="str">
            <v/>
          </cell>
          <cell r="AW904" t="str">
            <v/>
          </cell>
          <cell r="AZ904" t="str">
            <v/>
          </cell>
          <cell r="BA904" t="str">
            <v/>
          </cell>
          <cell r="BB904" t="str">
            <v/>
          </cell>
          <cell r="BC904" t="str">
            <v/>
          </cell>
        </row>
        <row r="905">
          <cell r="AM905" t="str">
            <v/>
          </cell>
          <cell r="AQ905" t="str">
            <v/>
          </cell>
          <cell r="AT905" t="str">
            <v/>
          </cell>
          <cell r="AW905" t="str">
            <v/>
          </cell>
          <cell r="AZ905" t="str">
            <v/>
          </cell>
          <cell r="BA905" t="str">
            <v/>
          </cell>
          <cell r="BB905" t="str">
            <v/>
          </cell>
          <cell r="BC905" t="str">
            <v/>
          </cell>
        </row>
        <row r="906">
          <cell r="AM906" t="str">
            <v/>
          </cell>
          <cell r="AQ906" t="str">
            <v/>
          </cell>
          <cell r="AT906" t="str">
            <v/>
          </cell>
          <cell r="AW906" t="str">
            <v/>
          </cell>
          <cell r="AZ906" t="str">
            <v/>
          </cell>
          <cell r="BA906" t="str">
            <v/>
          </cell>
          <cell r="BB906" t="str">
            <v/>
          </cell>
          <cell r="BC906" t="str">
            <v/>
          </cell>
        </row>
        <row r="907">
          <cell r="AM907" t="str">
            <v/>
          </cell>
          <cell r="AQ907" t="str">
            <v/>
          </cell>
          <cell r="AT907" t="str">
            <v/>
          </cell>
          <cell r="AW907" t="str">
            <v/>
          </cell>
          <cell r="AZ907" t="str">
            <v/>
          </cell>
          <cell r="BA907" t="str">
            <v/>
          </cell>
          <cell r="BB907" t="str">
            <v/>
          </cell>
          <cell r="BC907" t="str">
            <v/>
          </cell>
        </row>
        <row r="908">
          <cell r="AM908" t="str">
            <v/>
          </cell>
          <cell r="AQ908" t="str">
            <v/>
          </cell>
          <cell r="AT908" t="str">
            <v/>
          </cell>
          <cell r="AW908" t="str">
            <v/>
          </cell>
          <cell r="AZ908" t="str">
            <v/>
          </cell>
          <cell r="BA908" t="str">
            <v/>
          </cell>
          <cell r="BB908" t="str">
            <v/>
          </cell>
          <cell r="BC908" t="str">
            <v/>
          </cell>
        </row>
        <row r="909">
          <cell r="AM909" t="str">
            <v/>
          </cell>
          <cell r="AQ909" t="str">
            <v/>
          </cell>
          <cell r="AT909" t="str">
            <v/>
          </cell>
          <cell r="AW909" t="str">
            <v/>
          </cell>
          <cell r="AZ909" t="str">
            <v/>
          </cell>
          <cell r="BA909" t="str">
            <v/>
          </cell>
          <cell r="BB909" t="str">
            <v/>
          </cell>
          <cell r="BC909" t="str">
            <v/>
          </cell>
        </row>
        <row r="910">
          <cell r="AM910" t="str">
            <v/>
          </cell>
          <cell r="AQ910" t="str">
            <v/>
          </cell>
          <cell r="AT910" t="str">
            <v/>
          </cell>
          <cell r="AW910" t="str">
            <v/>
          </cell>
          <cell r="AZ910" t="str">
            <v/>
          </cell>
          <cell r="BA910" t="str">
            <v/>
          </cell>
          <cell r="BB910" t="str">
            <v/>
          </cell>
          <cell r="BC910" t="str">
            <v/>
          </cell>
        </row>
        <row r="911">
          <cell r="AM911" t="str">
            <v/>
          </cell>
          <cell r="AQ911" t="str">
            <v/>
          </cell>
          <cell r="AT911" t="str">
            <v/>
          </cell>
          <cell r="AW911" t="str">
            <v/>
          </cell>
          <cell r="AZ911" t="str">
            <v/>
          </cell>
          <cell r="BA911" t="str">
            <v/>
          </cell>
          <cell r="BB911" t="str">
            <v/>
          </cell>
          <cell r="BC911" t="str">
            <v/>
          </cell>
        </row>
        <row r="912">
          <cell r="AM912" t="str">
            <v/>
          </cell>
          <cell r="AQ912" t="str">
            <v/>
          </cell>
          <cell r="AT912" t="str">
            <v/>
          </cell>
          <cell r="AW912" t="str">
            <v/>
          </cell>
          <cell r="AZ912" t="str">
            <v/>
          </cell>
          <cell r="BA912" t="str">
            <v/>
          </cell>
          <cell r="BB912" t="str">
            <v/>
          </cell>
          <cell r="BC912" t="str">
            <v/>
          </cell>
        </row>
        <row r="913">
          <cell r="AM913" t="str">
            <v/>
          </cell>
          <cell r="AQ913" t="str">
            <v/>
          </cell>
          <cell r="AT913" t="str">
            <v/>
          </cell>
          <cell r="AW913" t="str">
            <v/>
          </cell>
          <cell r="AZ913" t="str">
            <v/>
          </cell>
          <cell r="BA913" t="str">
            <v/>
          </cell>
          <cell r="BB913" t="str">
            <v/>
          </cell>
          <cell r="BC913" t="str">
            <v/>
          </cell>
        </row>
        <row r="914">
          <cell r="AM914" t="str">
            <v/>
          </cell>
          <cell r="AQ914" t="str">
            <v/>
          </cell>
          <cell r="AT914" t="str">
            <v/>
          </cell>
          <cell r="AW914" t="str">
            <v/>
          </cell>
          <cell r="AZ914" t="str">
            <v/>
          </cell>
          <cell r="BA914" t="str">
            <v/>
          </cell>
          <cell r="BB914" t="str">
            <v/>
          </cell>
          <cell r="BC914" t="str">
            <v/>
          </cell>
        </row>
        <row r="915">
          <cell r="AM915" t="str">
            <v/>
          </cell>
          <cell r="AQ915" t="str">
            <v/>
          </cell>
          <cell r="AT915" t="str">
            <v/>
          </cell>
          <cell r="AW915" t="str">
            <v/>
          </cell>
          <cell r="AZ915" t="str">
            <v/>
          </cell>
          <cell r="BA915" t="str">
            <v/>
          </cell>
          <cell r="BB915" t="str">
            <v/>
          </cell>
          <cell r="BC915" t="str">
            <v/>
          </cell>
        </row>
        <row r="916">
          <cell r="AM916" t="str">
            <v/>
          </cell>
          <cell r="AQ916" t="str">
            <v/>
          </cell>
          <cell r="AT916" t="str">
            <v/>
          </cell>
          <cell r="AW916" t="str">
            <v/>
          </cell>
          <cell r="AZ916" t="str">
            <v/>
          </cell>
          <cell r="BA916" t="str">
            <v/>
          </cell>
          <cell r="BB916" t="str">
            <v/>
          </cell>
          <cell r="BC916" t="str">
            <v/>
          </cell>
        </row>
        <row r="917">
          <cell r="AM917" t="str">
            <v/>
          </cell>
          <cell r="AQ917" t="str">
            <v/>
          </cell>
          <cell r="AT917" t="str">
            <v/>
          </cell>
          <cell r="AW917" t="str">
            <v/>
          </cell>
          <cell r="AZ917" t="str">
            <v/>
          </cell>
          <cell r="BA917" t="str">
            <v/>
          </cell>
          <cell r="BB917" t="str">
            <v/>
          </cell>
          <cell r="BC917" t="str">
            <v/>
          </cell>
        </row>
        <row r="918">
          <cell r="AM918" t="str">
            <v/>
          </cell>
          <cell r="AQ918" t="str">
            <v/>
          </cell>
          <cell r="AT918" t="str">
            <v/>
          </cell>
          <cell r="AW918" t="str">
            <v/>
          </cell>
          <cell r="AZ918" t="str">
            <v/>
          </cell>
          <cell r="BA918" t="str">
            <v/>
          </cell>
          <cell r="BB918" t="str">
            <v/>
          </cell>
          <cell r="BC918" t="str">
            <v/>
          </cell>
        </row>
        <row r="919">
          <cell r="AM919" t="str">
            <v/>
          </cell>
          <cell r="AQ919" t="str">
            <v/>
          </cell>
          <cell r="AT919" t="str">
            <v/>
          </cell>
          <cell r="AW919" t="str">
            <v/>
          </cell>
          <cell r="AZ919" t="str">
            <v/>
          </cell>
          <cell r="BA919" t="str">
            <v/>
          </cell>
          <cell r="BB919" t="str">
            <v/>
          </cell>
          <cell r="BC919" t="str">
            <v/>
          </cell>
        </row>
        <row r="920">
          <cell r="AM920" t="str">
            <v/>
          </cell>
          <cell r="AQ920" t="str">
            <v/>
          </cell>
          <cell r="AT920" t="str">
            <v/>
          </cell>
          <cell r="AW920" t="str">
            <v/>
          </cell>
          <cell r="AZ920" t="str">
            <v/>
          </cell>
          <cell r="BA920" t="str">
            <v/>
          </cell>
          <cell r="BB920" t="str">
            <v/>
          </cell>
          <cell r="BC920" t="str">
            <v/>
          </cell>
        </row>
        <row r="921">
          <cell r="AM921" t="str">
            <v/>
          </cell>
          <cell r="AQ921" t="str">
            <v/>
          </cell>
          <cell r="AT921" t="str">
            <v/>
          </cell>
          <cell r="AW921" t="str">
            <v/>
          </cell>
          <cell r="AZ921" t="str">
            <v/>
          </cell>
          <cell r="BA921" t="str">
            <v/>
          </cell>
          <cell r="BB921" t="str">
            <v/>
          </cell>
          <cell r="BC921" t="str">
            <v/>
          </cell>
        </row>
        <row r="922">
          <cell r="AM922" t="str">
            <v/>
          </cell>
          <cell r="AQ922" t="str">
            <v/>
          </cell>
          <cell r="AT922" t="str">
            <v/>
          </cell>
          <cell r="AW922" t="str">
            <v/>
          </cell>
          <cell r="AZ922" t="str">
            <v/>
          </cell>
          <cell r="BA922" t="str">
            <v/>
          </cell>
          <cell r="BB922" t="str">
            <v/>
          </cell>
          <cell r="BC922" t="str">
            <v/>
          </cell>
        </row>
        <row r="923">
          <cell r="AM923" t="str">
            <v/>
          </cell>
          <cell r="AQ923" t="str">
            <v/>
          </cell>
          <cell r="AT923" t="str">
            <v/>
          </cell>
          <cell r="AW923" t="str">
            <v/>
          </cell>
          <cell r="AZ923" t="str">
            <v/>
          </cell>
          <cell r="BA923" t="str">
            <v/>
          </cell>
          <cell r="BB923" t="str">
            <v/>
          </cell>
          <cell r="BC923" t="str">
            <v/>
          </cell>
        </row>
        <row r="924">
          <cell r="AM924" t="str">
            <v/>
          </cell>
          <cell r="AQ924" t="str">
            <v/>
          </cell>
          <cell r="AT924" t="str">
            <v/>
          </cell>
          <cell r="AW924" t="str">
            <v/>
          </cell>
          <cell r="AZ924" t="str">
            <v/>
          </cell>
          <cell r="BA924" t="str">
            <v/>
          </cell>
          <cell r="BB924" t="str">
            <v/>
          </cell>
          <cell r="BC924" t="str">
            <v/>
          </cell>
        </row>
        <row r="925">
          <cell r="AM925" t="str">
            <v/>
          </cell>
          <cell r="AQ925" t="str">
            <v/>
          </cell>
          <cell r="AT925" t="str">
            <v/>
          </cell>
          <cell r="AW925" t="str">
            <v/>
          </cell>
          <cell r="AZ925" t="str">
            <v/>
          </cell>
          <cell r="BA925" t="str">
            <v/>
          </cell>
          <cell r="BB925" t="str">
            <v/>
          </cell>
          <cell r="BC925" t="str">
            <v/>
          </cell>
        </row>
        <row r="926">
          <cell r="AM926" t="str">
            <v/>
          </cell>
          <cell r="AQ926" t="str">
            <v/>
          </cell>
          <cell r="AT926" t="str">
            <v/>
          </cell>
          <cell r="AW926" t="str">
            <v/>
          </cell>
          <cell r="AZ926" t="str">
            <v/>
          </cell>
          <cell r="BA926" t="str">
            <v/>
          </cell>
          <cell r="BB926" t="str">
            <v/>
          </cell>
          <cell r="BC926" t="str">
            <v/>
          </cell>
        </row>
        <row r="927">
          <cell r="AM927" t="str">
            <v/>
          </cell>
          <cell r="AQ927" t="str">
            <v/>
          </cell>
          <cell r="AT927" t="str">
            <v/>
          </cell>
          <cell r="AW927" t="str">
            <v/>
          </cell>
          <cell r="AZ927" t="str">
            <v/>
          </cell>
          <cell r="BA927" t="str">
            <v/>
          </cell>
          <cell r="BB927" t="str">
            <v/>
          </cell>
          <cell r="BC927" t="str">
            <v/>
          </cell>
        </row>
        <row r="928">
          <cell r="AM928" t="str">
            <v/>
          </cell>
          <cell r="AQ928" t="str">
            <v/>
          </cell>
          <cell r="AT928" t="str">
            <v/>
          </cell>
          <cell r="AW928" t="str">
            <v/>
          </cell>
          <cell r="AZ928" t="str">
            <v/>
          </cell>
          <cell r="BA928" t="str">
            <v/>
          </cell>
          <cell r="BB928" t="str">
            <v/>
          </cell>
          <cell r="BC928" t="str">
            <v/>
          </cell>
        </row>
        <row r="929">
          <cell r="AM929" t="str">
            <v/>
          </cell>
          <cell r="AQ929" t="str">
            <v/>
          </cell>
          <cell r="AT929" t="str">
            <v/>
          </cell>
          <cell r="AW929" t="str">
            <v/>
          </cell>
          <cell r="AZ929" t="str">
            <v/>
          </cell>
          <cell r="BA929" t="str">
            <v/>
          </cell>
          <cell r="BB929" t="str">
            <v/>
          </cell>
          <cell r="BC929" t="str">
            <v/>
          </cell>
        </row>
        <row r="930">
          <cell r="AM930" t="str">
            <v/>
          </cell>
          <cell r="AQ930" t="str">
            <v/>
          </cell>
          <cell r="AT930" t="str">
            <v/>
          </cell>
          <cell r="AW930" t="str">
            <v/>
          </cell>
          <cell r="AZ930" t="str">
            <v/>
          </cell>
          <cell r="BA930" t="str">
            <v/>
          </cell>
          <cell r="BB930" t="str">
            <v/>
          </cell>
          <cell r="BC930" t="str">
            <v/>
          </cell>
        </row>
        <row r="931">
          <cell r="AM931" t="str">
            <v/>
          </cell>
          <cell r="AQ931" t="str">
            <v/>
          </cell>
          <cell r="AT931" t="str">
            <v/>
          </cell>
          <cell r="AW931" t="str">
            <v/>
          </cell>
          <cell r="AZ931" t="str">
            <v/>
          </cell>
          <cell r="BA931" t="str">
            <v/>
          </cell>
          <cell r="BB931" t="str">
            <v/>
          </cell>
          <cell r="BC931" t="str">
            <v/>
          </cell>
        </row>
        <row r="932">
          <cell r="AM932">
            <v>21215.67</v>
          </cell>
          <cell r="AQ932">
            <v>2</v>
          </cell>
          <cell r="AT932" t="str">
            <v>СМР</v>
          </cell>
          <cell r="AW932">
            <v>40442</v>
          </cell>
          <cell r="AZ932" t="str">
            <v>8.2010</v>
          </cell>
          <cell r="BA932" t="str">
            <v>9.2010</v>
          </cell>
          <cell r="BB932" t="str">
            <v/>
          </cell>
          <cell r="BC932" t="str">
            <v>3.2010</v>
          </cell>
        </row>
        <row r="933">
          <cell r="AM933">
            <v>1994452.8</v>
          </cell>
          <cell r="AQ933">
            <v>2</v>
          </cell>
          <cell r="AT933" t="str">
            <v>СМР</v>
          </cell>
          <cell r="AW933">
            <v>40464</v>
          </cell>
          <cell r="AZ933" t="str">
            <v>9.2010</v>
          </cell>
          <cell r="BA933" t="str">
            <v>10.2010</v>
          </cell>
          <cell r="BB933" t="str">
            <v/>
          </cell>
          <cell r="BC933" t="str">
            <v>4.2010</v>
          </cell>
        </row>
        <row r="934">
          <cell r="AM934">
            <v>25397.24</v>
          </cell>
          <cell r="AQ934">
            <v>2</v>
          </cell>
          <cell r="AT934" t="str">
            <v>СМР</v>
          </cell>
          <cell r="AW934">
            <v>40540</v>
          </cell>
          <cell r="AZ934" t="str">
            <v>12.2010</v>
          </cell>
          <cell r="BA934" t="str">
            <v>12.2010</v>
          </cell>
          <cell r="BB934" t="str">
            <v/>
          </cell>
          <cell r="BC934" t="str">
            <v>4.2010</v>
          </cell>
        </row>
        <row r="935">
          <cell r="AM935">
            <v>51467.19</v>
          </cell>
          <cell r="AQ935">
            <v>2</v>
          </cell>
          <cell r="AT935" t="str">
            <v>СМР</v>
          </cell>
          <cell r="AW935">
            <v>40495</v>
          </cell>
          <cell r="AZ935" t="str">
            <v>10.2010</v>
          </cell>
          <cell r="BA935" t="str">
            <v>11.2010</v>
          </cell>
          <cell r="BB935" t="str">
            <v/>
          </cell>
          <cell r="BC935" t="str">
            <v>4.2010</v>
          </cell>
        </row>
        <row r="936">
          <cell r="AM936" t="str">
            <v/>
          </cell>
          <cell r="AQ936" t="str">
            <v/>
          </cell>
          <cell r="AT936" t="str">
            <v/>
          </cell>
          <cell r="AW936" t="str">
            <v/>
          </cell>
          <cell r="AZ936" t="str">
            <v/>
          </cell>
          <cell r="BA936" t="str">
            <v/>
          </cell>
          <cell r="BB936" t="str">
            <v/>
          </cell>
          <cell r="BC936" t="str">
            <v/>
          </cell>
        </row>
        <row r="937">
          <cell r="AM937" t="str">
            <v/>
          </cell>
          <cell r="AQ937" t="str">
            <v/>
          </cell>
          <cell r="AT937" t="str">
            <v/>
          </cell>
          <cell r="AW937" t="str">
            <v/>
          </cell>
          <cell r="AZ937" t="str">
            <v/>
          </cell>
          <cell r="BA937" t="str">
            <v/>
          </cell>
          <cell r="BB937" t="str">
            <v/>
          </cell>
          <cell r="BC937" t="str">
            <v/>
          </cell>
        </row>
        <row r="938">
          <cell r="AM938" t="str">
            <v/>
          </cell>
          <cell r="AQ938" t="str">
            <v/>
          </cell>
          <cell r="AT938" t="str">
            <v/>
          </cell>
          <cell r="AW938" t="str">
            <v/>
          </cell>
          <cell r="AZ938" t="str">
            <v/>
          </cell>
          <cell r="BA938" t="str">
            <v/>
          </cell>
          <cell r="BB938" t="str">
            <v/>
          </cell>
          <cell r="BC938" t="str">
            <v/>
          </cell>
        </row>
        <row r="939">
          <cell r="AM939" t="str">
            <v/>
          </cell>
          <cell r="AQ939">
            <v>10</v>
          </cell>
          <cell r="AT939" t="str">
            <v>СМР</v>
          </cell>
          <cell r="AW939" t="str">
            <v/>
          </cell>
          <cell r="AZ939" t="str">
            <v/>
          </cell>
          <cell r="BA939" t="str">
            <v/>
          </cell>
          <cell r="BB939" t="str">
            <v/>
          </cell>
          <cell r="BC939" t="str">
            <v/>
          </cell>
        </row>
        <row r="940">
          <cell r="AM940" t="str">
            <v/>
          </cell>
          <cell r="AQ940" t="str">
            <v/>
          </cell>
          <cell r="AT940" t="str">
            <v/>
          </cell>
          <cell r="AW940" t="str">
            <v/>
          </cell>
          <cell r="AZ940" t="str">
            <v/>
          </cell>
          <cell r="BA940" t="str">
            <v/>
          </cell>
          <cell r="BB940" t="str">
            <v/>
          </cell>
          <cell r="BC940" t="str">
            <v/>
          </cell>
        </row>
        <row r="941">
          <cell r="AM941">
            <v>1630980.6</v>
          </cell>
          <cell r="AQ941">
            <v>10</v>
          </cell>
          <cell r="AT941" t="str">
            <v>СМР</v>
          </cell>
          <cell r="AW941">
            <v>40681</v>
          </cell>
          <cell r="AZ941" t="str">
            <v>4.2011</v>
          </cell>
          <cell r="BA941" t="str">
            <v>5.2011</v>
          </cell>
          <cell r="BB941" t="str">
            <v>5.2011</v>
          </cell>
          <cell r="BC941" t="str">
            <v>2.2011</v>
          </cell>
        </row>
        <row r="942">
          <cell r="AM942">
            <v>534330.43000000005</v>
          </cell>
          <cell r="AQ942">
            <v>10</v>
          </cell>
          <cell r="AT942" t="str">
            <v>СМР</v>
          </cell>
          <cell r="AW942">
            <v>40681</v>
          </cell>
          <cell r="AZ942" t="str">
            <v>4.2011</v>
          </cell>
          <cell r="BA942" t="str">
            <v>5.2011</v>
          </cell>
          <cell r="BB942" t="str">
            <v>5.2011</v>
          </cell>
          <cell r="BC942" t="str">
            <v>2.2011</v>
          </cell>
        </row>
        <row r="943">
          <cell r="AM943">
            <v>1425639.3</v>
          </cell>
          <cell r="AQ943">
            <v>10</v>
          </cell>
          <cell r="AT943" t="str">
            <v>СМР</v>
          </cell>
          <cell r="AW943">
            <v>40681</v>
          </cell>
          <cell r="AZ943" t="str">
            <v>4.2011</v>
          </cell>
          <cell r="BA943" t="str">
            <v>5.2011</v>
          </cell>
          <cell r="BB943" t="str">
            <v>5.2011</v>
          </cell>
          <cell r="BC943" t="str">
            <v>2.2011</v>
          </cell>
        </row>
        <row r="944">
          <cell r="AM944">
            <v>66909.350000000006</v>
          </cell>
          <cell r="AQ944">
            <v>10</v>
          </cell>
          <cell r="AT944" t="str">
            <v>СМР</v>
          </cell>
          <cell r="AW944">
            <v>40681</v>
          </cell>
          <cell r="AZ944" t="str">
            <v>4.2011</v>
          </cell>
          <cell r="BA944" t="str">
            <v>5.2011</v>
          </cell>
          <cell r="BB944" t="str">
            <v>5.2011</v>
          </cell>
          <cell r="BC944" t="str">
            <v>2.2011</v>
          </cell>
        </row>
        <row r="945">
          <cell r="AM945">
            <v>177534.42</v>
          </cell>
          <cell r="AQ945">
            <v>10</v>
          </cell>
          <cell r="AT945" t="str">
            <v>СМР</v>
          </cell>
          <cell r="AW945">
            <v>40681</v>
          </cell>
          <cell r="AZ945" t="str">
            <v>4.2011</v>
          </cell>
          <cell r="BA945" t="str">
            <v>5.2011</v>
          </cell>
          <cell r="BB945" t="str">
            <v>5.2011</v>
          </cell>
          <cell r="BC945" t="str">
            <v>2.2011</v>
          </cell>
        </row>
        <row r="946">
          <cell r="AM946">
            <v>185021.18</v>
          </cell>
          <cell r="AQ946">
            <v>10</v>
          </cell>
          <cell r="AT946" t="str">
            <v>СМР</v>
          </cell>
          <cell r="AW946">
            <v>40681</v>
          </cell>
          <cell r="AZ946" t="str">
            <v>4.2011</v>
          </cell>
          <cell r="BA946" t="str">
            <v>5.2011</v>
          </cell>
          <cell r="BB946" t="str">
            <v>5.2011</v>
          </cell>
          <cell r="BC946" t="str">
            <v>2.2011</v>
          </cell>
        </row>
        <row r="947">
          <cell r="AM947">
            <v>154799.1</v>
          </cell>
          <cell r="AQ947">
            <v>10</v>
          </cell>
          <cell r="AT947" t="str">
            <v>СМР</v>
          </cell>
          <cell r="AW947">
            <v>40681</v>
          </cell>
          <cell r="AZ947" t="str">
            <v>4.2011</v>
          </cell>
          <cell r="BA947" t="str">
            <v>5.2011</v>
          </cell>
          <cell r="BB947" t="str">
            <v>5.2011</v>
          </cell>
          <cell r="BC947" t="str">
            <v>2.2011</v>
          </cell>
        </row>
        <row r="948">
          <cell r="AM948" t="str">
            <v/>
          </cell>
          <cell r="AQ948" t="str">
            <v/>
          </cell>
          <cell r="AT948" t="str">
            <v/>
          </cell>
          <cell r="AW948" t="str">
            <v/>
          </cell>
          <cell r="AZ948" t="str">
            <v/>
          </cell>
          <cell r="BA948" t="str">
            <v/>
          </cell>
          <cell r="BB948" t="str">
            <v/>
          </cell>
          <cell r="BC948" t="str">
            <v/>
          </cell>
        </row>
        <row r="949">
          <cell r="AM949" t="str">
            <v/>
          </cell>
          <cell r="AQ949" t="str">
            <v/>
          </cell>
          <cell r="AT949" t="str">
            <v/>
          </cell>
          <cell r="AW949" t="str">
            <v/>
          </cell>
          <cell r="AZ949" t="str">
            <v/>
          </cell>
          <cell r="BA949" t="str">
            <v/>
          </cell>
          <cell r="BB949" t="str">
            <v/>
          </cell>
          <cell r="BC949" t="str">
            <v/>
          </cell>
        </row>
        <row r="950">
          <cell r="AM950" t="str">
            <v/>
          </cell>
          <cell r="AQ950" t="str">
            <v/>
          </cell>
          <cell r="AT950" t="str">
            <v/>
          </cell>
          <cell r="AW950" t="str">
            <v/>
          </cell>
          <cell r="AZ950" t="str">
            <v/>
          </cell>
          <cell r="BA950" t="str">
            <v/>
          </cell>
          <cell r="BB950" t="str">
            <v/>
          </cell>
          <cell r="BC950" t="str">
            <v/>
          </cell>
        </row>
        <row r="951">
          <cell r="AM951" t="str">
            <v/>
          </cell>
          <cell r="AQ951" t="str">
            <v/>
          </cell>
          <cell r="AT951" t="str">
            <v/>
          </cell>
          <cell r="AW951" t="str">
            <v/>
          </cell>
          <cell r="AZ951" t="str">
            <v/>
          </cell>
          <cell r="BA951" t="str">
            <v/>
          </cell>
          <cell r="BB951" t="str">
            <v/>
          </cell>
          <cell r="BC951" t="str">
            <v/>
          </cell>
        </row>
        <row r="952">
          <cell r="AM952" t="str">
            <v/>
          </cell>
          <cell r="AQ952" t="str">
            <v/>
          </cell>
          <cell r="AT952" t="str">
            <v/>
          </cell>
          <cell r="AW952" t="str">
            <v/>
          </cell>
          <cell r="AZ952" t="str">
            <v/>
          </cell>
          <cell r="BA952" t="str">
            <v/>
          </cell>
          <cell r="BB952" t="str">
            <v/>
          </cell>
          <cell r="BC952" t="str">
            <v/>
          </cell>
        </row>
        <row r="953">
          <cell r="AM953" t="str">
            <v/>
          </cell>
          <cell r="AQ953" t="str">
            <v/>
          </cell>
          <cell r="AT953" t="str">
            <v/>
          </cell>
          <cell r="AW953" t="str">
            <v/>
          </cell>
          <cell r="AZ953" t="str">
            <v/>
          </cell>
          <cell r="BA953" t="str">
            <v/>
          </cell>
          <cell r="BB953" t="str">
            <v/>
          </cell>
          <cell r="BC953" t="str">
            <v/>
          </cell>
        </row>
        <row r="954">
          <cell r="AM954">
            <v>583997.81999999995</v>
          </cell>
          <cell r="AQ954">
            <v>2</v>
          </cell>
          <cell r="AT954" t="str">
            <v>СМР</v>
          </cell>
          <cell r="AW954">
            <v>40442</v>
          </cell>
          <cell r="AZ954" t="str">
            <v>8.2010</v>
          </cell>
          <cell r="BA954" t="str">
            <v>9.2010</v>
          </cell>
          <cell r="BB954" t="str">
            <v/>
          </cell>
          <cell r="BC954" t="str">
            <v>3.2010</v>
          </cell>
        </row>
        <row r="955">
          <cell r="AM955" t="str">
            <v/>
          </cell>
          <cell r="AQ955" t="str">
            <v/>
          </cell>
          <cell r="AT955" t="str">
            <v/>
          </cell>
          <cell r="AW955" t="str">
            <v/>
          </cell>
          <cell r="AZ955" t="str">
            <v/>
          </cell>
          <cell r="BA955" t="str">
            <v/>
          </cell>
          <cell r="BB955" t="str">
            <v/>
          </cell>
          <cell r="BC955" t="str">
            <v/>
          </cell>
        </row>
        <row r="956">
          <cell r="AM956" t="str">
            <v/>
          </cell>
          <cell r="AQ956" t="str">
            <v/>
          </cell>
          <cell r="AT956" t="str">
            <v/>
          </cell>
          <cell r="AW956" t="str">
            <v/>
          </cell>
          <cell r="AZ956" t="str">
            <v/>
          </cell>
          <cell r="BA956" t="str">
            <v/>
          </cell>
          <cell r="BB956" t="str">
            <v/>
          </cell>
          <cell r="BC956" t="str">
            <v/>
          </cell>
        </row>
        <row r="957">
          <cell r="AM957" t="str">
            <v/>
          </cell>
          <cell r="AQ957" t="str">
            <v/>
          </cell>
          <cell r="AT957" t="str">
            <v/>
          </cell>
          <cell r="AW957" t="str">
            <v/>
          </cell>
          <cell r="AZ957" t="str">
            <v/>
          </cell>
          <cell r="BA957" t="str">
            <v/>
          </cell>
          <cell r="BB957" t="str">
            <v/>
          </cell>
          <cell r="BC957" t="str">
            <v/>
          </cell>
        </row>
        <row r="958">
          <cell r="AM958">
            <v>3713502.65</v>
          </cell>
          <cell r="AQ958">
            <v>2</v>
          </cell>
          <cell r="AT958" t="str">
            <v>СМР</v>
          </cell>
          <cell r="AW958">
            <v>40540</v>
          </cell>
          <cell r="AZ958" t="str">
            <v>12.2010</v>
          </cell>
          <cell r="BA958" t="str">
            <v>12.2010</v>
          </cell>
          <cell r="BB958" t="str">
            <v/>
          </cell>
          <cell r="BC958" t="str">
            <v>4.2010</v>
          </cell>
        </row>
        <row r="959">
          <cell r="AM959">
            <v>60139.31</v>
          </cell>
          <cell r="AQ959">
            <v>2</v>
          </cell>
          <cell r="AT959" t="str">
            <v>СМР</v>
          </cell>
          <cell r="AW959">
            <v>40681</v>
          </cell>
          <cell r="AZ959" t="str">
            <v>4.2011</v>
          </cell>
          <cell r="BA959" t="str">
            <v>5.2011</v>
          </cell>
          <cell r="BB959" t="str">
            <v>5.2011</v>
          </cell>
          <cell r="BC959" t="str">
            <v>2.2011</v>
          </cell>
        </row>
        <row r="960">
          <cell r="AM960" t="str">
            <v/>
          </cell>
          <cell r="AQ960" t="str">
            <v/>
          </cell>
          <cell r="AT960" t="str">
            <v/>
          </cell>
          <cell r="AW960" t="str">
            <v/>
          </cell>
          <cell r="AZ960" t="str">
            <v/>
          </cell>
          <cell r="BA960" t="str">
            <v/>
          </cell>
          <cell r="BB960" t="str">
            <v/>
          </cell>
          <cell r="BC960" t="str">
            <v/>
          </cell>
        </row>
        <row r="961">
          <cell r="AM961" t="str">
            <v/>
          </cell>
          <cell r="AQ961" t="str">
            <v/>
          </cell>
          <cell r="AT961" t="str">
            <v/>
          </cell>
          <cell r="AW961" t="str">
            <v/>
          </cell>
          <cell r="AZ961" t="str">
            <v/>
          </cell>
          <cell r="BA961" t="str">
            <v/>
          </cell>
          <cell r="BB961" t="str">
            <v/>
          </cell>
          <cell r="BC961" t="str">
            <v/>
          </cell>
        </row>
        <row r="962">
          <cell r="AM962" t="str">
            <v/>
          </cell>
          <cell r="AQ962" t="str">
            <v/>
          </cell>
          <cell r="AT962" t="str">
            <v/>
          </cell>
          <cell r="AW962" t="str">
            <v/>
          </cell>
          <cell r="AZ962" t="str">
            <v/>
          </cell>
          <cell r="BA962" t="str">
            <v/>
          </cell>
          <cell r="BB962" t="str">
            <v/>
          </cell>
          <cell r="BC962" t="str">
            <v/>
          </cell>
        </row>
        <row r="963">
          <cell r="AM963" t="str">
            <v/>
          </cell>
          <cell r="AQ963" t="str">
            <v/>
          </cell>
          <cell r="AT963" t="str">
            <v/>
          </cell>
          <cell r="AW963" t="str">
            <v/>
          </cell>
          <cell r="AZ963" t="str">
            <v/>
          </cell>
          <cell r="BA963" t="str">
            <v/>
          </cell>
          <cell r="BB963" t="str">
            <v/>
          </cell>
          <cell r="BC963" t="str">
            <v/>
          </cell>
        </row>
        <row r="964">
          <cell r="AM964" t="str">
            <v/>
          </cell>
          <cell r="AQ964" t="str">
            <v/>
          </cell>
          <cell r="AT964" t="str">
            <v/>
          </cell>
          <cell r="AW964" t="str">
            <v/>
          </cell>
          <cell r="AZ964" t="str">
            <v/>
          </cell>
          <cell r="BA964" t="str">
            <v/>
          </cell>
          <cell r="BB964" t="str">
            <v/>
          </cell>
          <cell r="BC964" t="str">
            <v/>
          </cell>
        </row>
        <row r="965">
          <cell r="AM965" t="str">
            <v/>
          </cell>
          <cell r="AQ965" t="str">
            <v/>
          </cell>
          <cell r="AT965" t="str">
            <v/>
          </cell>
          <cell r="AW965" t="str">
            <v/>
          </cell>
          <cell r="AZ965" t="str">
            <v/>
          </cell>
          <cell r="BA965" t="str">
            <v/>
          </cell>
          <cell r="BB965" t="str">
            <v/>
          </cell>
          <cell r="BC965" t="str">
            <v/>
          </cell>
        </row>
        <row r="966">
          <cell r="AM966" t="str">
            <v/>
          </cell>
          <cell r="AQ966" t="str">
            <v/>
          </cell>
          <cell r="AT966" t="str">
            <v/>
          </cell>
          <cell r="AW966" t="str">
            <v/>
          </cell>
          <cell r="AZ966" t="str">
            <v/>
          </cell>
          <cell r="BA966" t="str">
            <v/>
          </cell>
          <cell r="BB966" t="str">
            <v/>
          </cell>
          <cell r="BC966" t="str">
            <v/>
          </cell>
        </row>
        <row r="967">
          <cell r="AM967" t="str">
            <v/>
          </cell>
          <cell r="AQ967" t="str">
            <v/>
          </cell>
          <cell r="AT967" t="str">
            <v/>
          </cell>
          <cell r="AW967" t="str">
            <v/>
          </cell>
          <cell r="AZ967" t="str">
            <v/>
          </cell>
          <cell r="BA967" t="str">
            <v/>
          </cell>
          <cell r="BB967" t="str">
            <v/>
          </cell>
          <cell r="BC967" t="str">
            <v/>
          </cell>
        </row>
        <row r="968">
          <cell r="AM968" t="str">
            <v/>
          </cell>
          <cell r="AQ968" t="str">
            <v/>
          </cell>
          <cell r="AT968" t="str">
            <v/>
          </cell>
          <cell r="AW968" t="str">
            <v/>
          </cell>
          <cell r="AZ968" t="str">
            <v/>
          </cell>
          <cell r="BA968" t="str">
            <v/>
          </cell>
          <cell r="BB968" t="str">
            <v/>
          </cell>
          <cell r="BC968" t="str">
            <v/>
          </cell>
        </row>
        <row r="969">
          <cell r="AM969" t="str">
            <v/>
          </cell>
          <cell r="AQ969" t="str">
            <v/>
          </cell>
          <cell r="AT969" t="str">
            <v/>
          </cell>
          <cell r="AW969" t="str">
            <v/>
          </cell>
          <cell r="AZ969" t="str">
            <v/>
          </cell>
          <cell r="BA969" t="str">
            <v/>
          </cell>
          <cell r="BB969" t="str">
            <v/>
          </cell>
          <cell r="BC969" t="str">
            <v/>
          </cell>
        </row>
        <row r="970">
          <cell r="AM970" t="str">
            <v/>
          </cell>
          <cell r="AQ970" t="str">
            <v/>
          </cell>
          <cell r="AT970" t="str">
            <v/>
          </cell>
          <cell r="AW970" t="str">
            <v/>
          </cell>
          <cell r="AZ970" t="str">
            <v/>
          </cell>
          <cell r="BA970" t="str">
            <v/>
          </cell>
          <cell r="BB970" t="str">
            <v/>
          </cell>
          <cell r="BC970" t="str">
            <v/>
          </cell>
        </row>
        <row r="971">
          <cell r="AM971" t="str">
            <v/>
          </cell>
          <cell r="AQ971" t="str">
            <v/>
          </cell>
          <cell r="AT971" t="str">
            <v/>
          </cell>
          <cell r="AW971" t="str">
            <v/>
          </cell>
          <cell r="AZ971" t="str">
            <v/>
          </cell>
          <cell r="BA971" t="str">
            <v/>
          </cell>
          <cell r="BB971" t="str">
            <v/>
          </cell>
          <cell r="BC971" t="str">
            <v/>
          </cell>
        </row>
        <row r="972">
          <cell r="AM972" t="str">
            <v/>
          </cell>
          <cell r="AQ972" t="str">
            <v/>
          </cell>
          <cell r="AT972" t="str">
            <v/>
          </cell>
          <cell r="AW972" t="str">
            <v/>
          </cell>
          <cell r="AZ972" t="str">
            <v/>
          </cell>
          <cell r="BA972" t="str">
            <v/>
          </cell>
          <cell r="BB972" t="str">
            <v/>
          </cell>
          <cell r="BC972" t="str">
            <v/>
          </cell>
        </row>
        <row r="973">
          <cell r="AM973" t="str">
            <v/>
          </cell>
          <cell r="AQ973" t="str">
            <v/>
          </cell>
          <cell r="AT973" t="str">
            <v/>
          </cell>
          <cell r="AW973" t="str">
            <v/>
          </cell>
          <cell r="AZ973" t="str">
            <v/>
          </cell>
          <cell r="BA973" t="str">
            <v/>
          </cell>
          <cell r="BB973" t="str">
            <v/>
          </cell>
          <cell r="BC973" t="str">
            <v/>
          </cell>
        </row>
        <row r="974">
          <cell r="AM974" t="str">
            <v/>
          </cell>
          <cell r="AQ974" t="str">
            <v/>
          </cell>
          <cell r="AT974" t="str">
            <v/>
          </cell>
          <cell r="AW974" t="str">
            <v/>
          </cell>
          <cell r="AZ974" t="str">
            <v/>
          </cell>
          <cell r="BA974" t="str">
            <v/>
          </cell>
          <cell r="BB974" t="str">
            <v/>
          </cell>
          <cell r="BC974" t="str">
            <v/>
          </cell>
        </row>
        <row r="975">
          <cell r="AM975" t="str">
            <v/>
          </cell>
          <cell r="AQ975" t="str">
            <v/>
          </cell>
          <cell r="AT975" t="str">
            <v/>
          </cell>
          <cell r="AW975" t="str">
            <v/>
          </cell>
          <cell r="AZ975" t="str">
            <v/>
          </cell>
          <cell r="BA975" t="str">
            <v/>
          </cell>
          <cell r="BB975" t="str">
            <v/>
          </cell>
          <cell r="BC975" t="str">
            <v/>
          </cell>
        </row>
        <row r="976">
          <cell r="AM976" t="str">
            <v/>
          </cell>
          <cell r="AQ976" t="str">
            <v/>
          </cell>
          <cell r="AT976" t="str">
            <v/>
          </cell>
          <cell r="AW976" t="str">
            <v/>
          </cell>
          <cell r="AZ976" t="str">
            <v/>
          </cell>
          <cell r="BA976" t="str">
            <v/>
          </cell>
          <cell r="BB976" t="str">
            <v/>
          </cell>
          <cell r="BC976" t="str">
            <v/>
          </cell>
        </row>
        <row r="977">
          <cell r="AM977" t="str">
            <v/>
          </cell>
          <cell r="AQ977" t="str">
            <v/>
          </cell>
          <cell r="AT977" t="str">
            <v/>
          </cell>
          <cell r="AW977" t="str">
            <v/>
          </cell>
          <cell r="AZ977" t="str">
            <v/>
          </cell>
          <cell r="BA977" t="str">
            <v/>
          </cell>
          <cell r="BB977" t="str">
            <v/>
          </cell>
          <cell r="BC977" t="str">
            <v/>
          </cell>
        </row>
        <row r="978">
          <cell r="AM978" t="str">
            <v/>
          </cell>
          <cell r="AQ978" t="str">
            <v/>
          </cell>
          <cell r="AT978" t="str">
            <v/>
          </cell>
          <cell r="AW978" t="str">
            <v/>
          </cell>
          <cell r="AZ978" t="str">
            <v/>
          </cell>
          <cell r="BA978" t="str">
            <v/>
          </cell>
          <cell r="BB978" t="str">
            <v/>
          </cell>
          <cell r="BC978" t="str">
            <v/>
          </cell>
        </row>
        <row r="979">
          <cell r="AM979" t="str">
            <v/>
          </cell>
          <cell r="AQ979" t="str">
            <v/>
          </cell>
          <cell r="AT979" t="str">
            <v/>
          </cell>
          <cell r="AW979" t="str">
            <v/>
          </cell>
          <cell r="AZ979" t="str">
            <v/>
          </cell>
          <cell r="BA979" t="str">
            <v/>
          </cell>
          <cell r="BB979" t="str">
            <v/>
          </cell>
          <cell r="BC979" t="str">
            <v/>
          </cell>
        </row>
        <row r="980">
          <cell r="AM980" t="str">
            <v/>
          </cell>
          <cell r="AQ980" t="str">
            <v/>
          </cell>
          <cell r="AT980" t="str">
            <v/>
          </cell>
          <cell r="AW980" t="str">
            <v/>
          </cell>
          <cell r="AZ980" t="str">
            <v/>
          </cell>
          <cell r="BA980" t="str">
            <v/>
          </cell>
          <cell r="BB980" t="str">
            <v/>
          </cell>
          <cell r="BC980" t="str">
            <v/>
          </cell>
        </row>
        <row r="981">
          <cell r="AM981" t="str">
            <v/>
          </cell>
          <cell r="AQ981" t="str">
            <v/>
          </cell>
          <cell r="AT981" t="str">
            <v/>
          </cell>
          <cell r="AW981" t="str">
            <v/>
          </cell>
          <cell r="AZ981" t="str">
            <v/>
          </cell>
          <cell r="BA981" t="str">
            <v/>
          </cell>
          <cell r="BB981" t="str">
            <v/>
          </cell>
          <cell r="BC981" t="str">
            <v/>
          </cell>
        </row>
        <row r="982">
          <cell r="AM982" t="str">
            <v/>
          </cell>
          <cell r="AQ982" t="str">
            <v/>
          </cell>
          <cell r="AT982" t="str">
            <v/>
          </cell>
          <cell r="AW982" t="str">
            <v/>
          </cell>
          <cell r="AZ982" t="str">
            <v/>
          </cell>
          <cell r="BA982" t="str">
            <v/>
          </cell>
          <cell r="BB982" t="str">
            <v/>
          </cell>
          <cell r="BC982" t="str">
            <v/>
          </cell>
        </row>
        <row r="983">
          <cell r="AM983" t="str">
            <v/>
          </cell>
          <cell r="AQ983" t="str">
            <v/>
          </cell>
          <cell r="AT983" t="str">
            <v/>
          </cell>
          <cell r="AW983" t="str">
            <v/>
          </cell>
          <cell r="AZ983" t="str">
            <v/>
          </cell>
          <cell r="BA983" t="str">
            <v/>
          </cell>
          <cell r="BB983" t="str">
            <v/>
          </cell>
          <cell r="BC983" t="str">
            <v/>
          </cell>
        </row>
        <row r="984">
          <cell r="AM984" t="str">
            <v/>
          </cell>
          <cell r="AQ984" t="str">
            <v/>
          </cell>
          <cell r="AT984" t="str">
            <v/>
          </cell>
          <cell r="AW984" t="str">
            <v/>
          </cell>
          <cell r="AZ984" t="str">
            <v/>
          </cell>
          <cell r="BA984" t="str">
            <v/>
          </cell>
          <cell r="BB984" t="str">
            <v/>
          </cell>
          <cell r="BC984" t="str">
            <v/>
          </cell>
        </row>
        <row r="985">
          <cell r="AM985" t="str">
            <v/>
          </cell>
          <cell r="AQ985" t="str">
            <v/>
          </cell>
          <cell r="AT985" t="str">
            <v/>
          </cell>
          <cell r="AW985" t="str">
            <v/>
          </cell>
          <cell r="AZ985" t="str">
            <v/>
          </cell>
          <cell r="BA985" t="str">
            <v/>
          </cell>
          <cell r="BB985" t="str">
            <v/>
          </cell>
          <cell r="BC985" t="str">
            <v/>
          </cell>
        </row>
        <row r="986">
          <cell r="AM986" t="str">
            <v/>
          </cell>
          <cell r="AQ986" t="str">
            <v/>
          </cell>
          <cell r="AT986" t="str">
            <v/>
          </cell>
          <cell r="AW986" t="str">
            <v/>
          </cell>
          <cell r="AZ986" t="str">
            <v/>
          </cell>
          <cell r="BA986" t="str">
            <v/>
          </cell>
          <cell r="BB986" t="str">
            <v/>
          </cell>
          <cell r="BC986" t="str">
            <v/>
          </cell>
        </row>
        <row r="987">
          <cell r="AM987" t="str">
            <v/>
          </cell>
          <cell r="AQ987" t="str">
            <v/>
          </cell>
          <cell r="AT987" t="str">
            <v/>
          </cell>
          <cell r="AW987" t="str">
            <v/>
          </cell>
          <cell r="AZ987" t="str">
            <v/>
          </cell>
          <cell r="BA987" t="str">
            <v/>
          </cell>
          <cell r="BB987" t="str">
            <v/>
          </cell>
          <cell r="BC987" t="str">
            <v/>
          </cell>
        </row>
        <row r="988">
          <cell r="AM988" t="str">
            <v/>
          </cell>
          <cell r="AQ988" t="str">
            <v/>
          </cell>
          <cell r="AT988" t="str">
            <v/>
          </cell>
          <cell r="AW988" t="str">
            <v/>
          </cell>
          <cell r="AZ988" t="str">
            <v/>
          </cell>
          <cell r="BA988" t="str">
            <v/>
          </cell>
          <cell r="BB988" t="str">
            <v/>
          </cell>
          <cell r="BC988" t="str">
            <v/>
          </cell>
        </row>
        <row r="989">
          <cell r="AM989" t="str">
            <v/>
          </cell>
          <cell r="AQ989" t="str">
            <v/>
          </cell>
          <cell r="AT989" t="str">
            <v/>
          </cell>
          <cell r="AW989" t="str">
            <v/>
          </cell>
          <cell r="AZ989" t="str">
            <v/>
          </cell>
          <cell r="BA989" t="str">
            <v/>
          </cell>
          <cell r="BB989" t="str">
            <v/>
          </cell>
          <cell r="BC989" t="str">
            <v/>
          </cell>
        </row>
        <row r="990">
          <cell r="AM990" t="str">
            <v/>
          </cell>
          <cell r="AQ990" t="str">
            <v/>
          </cell>
          <cell r="AT990" t="str">
            <v/>
          </cell>
          <cell r="AW990" t="str">
            <v/>
          </cell>
          <cell r="AZ990" t="str">
            <v/>
          </cell>
          <cell r="BA990" t="str">
            <v/>
          </cell>
          <cell r="BB990" t="str">
            <v/>
          </cell>
          <cell r="BC990" t="str">
            <v/>
          </cell>
        </row>
        <row r="991">
          <cell r="AM991" t="str">
            <v/>
          </cell>
          <cell r="AQ991" t="str">
            <v/>
          </cell>
          <cell r="AT991" t="str">
            <v/>
          </cell>
          <cell r="AW991" t="str">
            <v/>
          </cell>
          <cell r="AZ991" t="str">
            <v/>
          </cell>
          <cell r="BA991" t="str">
            <v/>
          </cell>
          <cell r="BB991" t="str">
            <v/>
          </cell>
          <cell r="BC991" t="str">
            <v/>
          </cell>
        </row>
        <row r="992">
          <cell r="AM992" t="str">
            <v/>
          </cell>
          <cell r="AQ992" t="str">
            <v/>
          </cell>
          <cell r="AT992" t="str">
            <v/>
          </cell>
          <cell r="AW992" t="str">
            <v/>
          </cell>
          <cell r="AZ992" t="str">
            <v/>
          </cell>
          <cell r="BA992" t="str">
            <v/>
          </cell>
          <cell r="BB992" t="str">
            <v/>
          </cell>
          <cell r="BC992" t="str">
            <v/>
          </cell>
        </row>
        <row r="993">
          <cell r="AM993">
            <v>1271195.3</v>
          </cell>
          <cell r="AQ993">
            <v>2</v>
          </cell>
          <cell r="AT993" t="str">
            <v>СМР</v>
          </cell>
          <cell r="AW993">
            <v>40542</v>
          </cell>
          <cell r="AZ993" t="str">
            <v>12.2010</v>
          </cell>
          <cell r="BA993" t="str">
            <v>12.2010</v>
          </cell>
          <cell r="BB993" t="str">
            <v/>
          </cell>
          <cell r="BC993" t="str">
            <v>4.2010</v>
          </cell>
        </row>
        <row r="994">
          <cell r="AM994" t="str">
            <v/>
          </cell>
          <cell r="AQ994" t="str">
            <v/>
          </cell>
          <cell r="AT994" t="str">
            <v/>
          </cell>
          <cell r="AW994" t="str">
            <v/>
          </cell>
          <cell r="AZ994" t="str">
            <v/>
          </cell>
          <cell r="BA994" t="str">
            <v/>
          </cell>
          <cell r="BB994" t="str">
            <v/>
          </cell>
          <cell r="BC994" t="str">
            <v/>
          </cell>
        </row>
        <row r="995">
          <cell r="AM995" t="str">
            <v/>
          </cell>
          <cell r="AQ995" t="str">
            <v/>
          </cell>
          <cell r="AT995" t="str">
            <v/>
          </cell>
          <cell r="AW995" t="str">
            <v/>
          </cell>
          <cell r="AZ995" t="str">
            <v/>
          </cell>
          <cell r="BA995" t="str">
            <v/>
          </cell>
          <cell r="BB995" t="str">
            <v/>
          </cell>
          <cell r="BC995" t="str">
            <v/>
          </cell>
        </row>
        <row r="996">
          <cell r="AM996" t="str">
            <v/>
          </cell>
          <cell r="AQ996" t="str">
            <v/>
          </cell>
          <cell r="AT996" t="str">
            <v/>
          </cell>
          <cell r="AW996" t="str">
            <v/>
          </cell>
          <cell r="AZ996" t="str">
            <v/>
          </cell>
          <cell r="BA996" t="str">
            <v/>
          </cell>
          <cell r="BB996" t="str">
            <v/>
          </cell>
          <cell r="BC996" t="str">
            <v/>
          </cell>
        </row>
        <row r="997">
          <cell r="AM997" t="str">
            <v/>
          </cell>
          <cell r="AQ997" t="str">
            <v/>
          </cell>
          <cell r="AT997" t="str">
            <v/>
          </cell>
          <cell r="AW997" t="str">
            <v/>
          </cell>
          <cell r="AZ997" t="str">
            <v/>
          </cell>
          <cell r="BA997" t="str">
            <v/>
          </cell>
          <cell r="BB997" t="str">
            <v/>
          </cell>
          <cell r="BC997" t="str">
            <v/>
          </cell>
        </row>
        <row r="998">
          <cell r="AM998" t="str">
            <v/>
          </cell>
          <cell r="AQ998" t="str">
            <v/>
          </cell>
          <cell r="AT998" t="str">
            <v/>
          </cell>
          <cell r="AW998" t="str">
            <v/>
          </cell>
          <cell r="AZ998" t="str">
            <v/>
          </cell>
          <cell r="BA998" t="str">
            <v/>
          </cell>
          <cell r="BB998" t="str">
            <v/>
          </cell>
          <cell r="BC998" t="str">
            <v/>
          </cell>
        </row>
        <row r="999">
          <cell r="AM999" t="str">
            <v/>
          </cell>
          <cell r="AQ999" t="str">
            <v/>
          </cell>
          <cell r="AT999" t="str">
            <v/>
          </cell>
          <cell r="AW999" t="str">
            <v/>
          </cell>
          <cell r="AZ999" t="str">
            <v/>
          </cell>
          <cell r="BA999" t="str">
            <v/>
          </cell>
          <cell r="BB999" t="str">
            <v/>
          </cell>
          <cell r="BC999" t="str">
            <v/>
          </cell>
        </row>
        <row r="1000">
          <cell r="AM1000" t="str">
            <v/>
          </cell>
          <cell r="AQ1000" t="str">
            <v/>
          </cell>
          <cell r="AT1000" t="str">
            <v/>
          </cell>
          <cell r="AW1000" t="str">
            <v/>
          </cell>
          <cell r="AZ1000" t="str">
            <v/>
          </cell>
          <cell r="BA1000" t="str">
            <v/>
          </cell>
          <cell r="BB1000" t="str">
            <v/>
          </cell>
          <cell r="BC1000" t="str">
            <v/>
          </cell>
        </row>
        <row r="1001">
          <cell r="AM1001" t="str">
            <v/>
          </cell>
          <cell r="AQ1001" t="str">
            <v/>
          </cell>
          <cell r="AT1001" t="str">
            <v/>
          </cell>
          <cell r="AW1001" t="str">
            <v/>
          </cell>
          <cell r="AZ1001" t="str">
            <v/>
          </cell>
          <cell r="BA1001" t="str">
            <v/>
          </cell>
          <cell r="BB1001" t="str">
            <v/>
          </cell>
          <cell r="BC1001" t="str">
            <v/>
          </cell>
        </row>
        <row r="1002">
          <cell r="AM1002">
            <v>2706664.75</v>
          </cell>
          <cell r="AQ1002">
            <v>10</v>
          </cell>
          <cell r="AT1002" t="str">
            <v>СМР</v>
          </cell>
          <cell r="AW1002">
            <v>40681</v>
          </cell>
          <cell r="AZ1002" t="str">
            <v>4.2011</v>
          </cell>
          <cell r="BA1002" t="str">
            <v>5.2011</v>
          </cell>
          <cell r="BB1002" t="str">
            <v>5.2011</v>
          </cell>
          <cell r="BC1002" t="str">
            <v>2.2011</v>
          </cell>
        </row>
        <row r="1003">
          <cell r="AQ1003" t="str">
            <v/>
          </cell>
          <cell r="AZ1003" t="str">
            <v/>
          </cell>
          <cell r="BA1003" t="str">
            <v/>
          </cell>
          <cell r="BB1003" t="str">
            <v/>
          </cell>
          <cell r="BC1003" t="str">
            <v/>
          </cell>
        </row>
        <row r="1004">
          <cell r="AM1004">
            <v>3380298.29</v>
          </cell>
          <cell r="AQ1004">
            <v>10</v>
          </cell>
          <cell r="AT1004" t="str">
            <v>СМР</v>
          </cell>
          <cell r="AW1004">
            <v>40711</v>
          </cell>
          <cell r="AZ1004" t="str">
            <v>6.2011</v>
          </cell>
          <cell r="BA1004" t="str">
            <v>6.2011</v>
          </cell>
          <cell r="BB1004" t="str">
            <v>1.1900</v>
          </cell>
          <cell r="BC1004" t="str">
            <v>2.2011</v>
          </cell>
        </row>
        <row r="1005">
          <cell r="AM1005" t="str">
            <v/>
          </cell>
          <cell r="AQ1005" t="str">
            <v/>
          </cell>
          <cell r="AT1005" t="str">
            <v/>
          </cell>
          <cell r="AW1005" t="str">
            <v/>
          </cell>
          <cell r="AZ1005" t="str">
            <v/>
          </cell>
          <cell r="BA1005" t="str">
            <v/>
          </cell>
          <cell r="BB1005" t="str">
            <v/>
          </cell>
          <cell r="BC1005" t="str">
            <v/>
          </cell>
        </row>
        <row r="1006">
          <cell r="AM1006">
            <v>62848.65</v>
          </cell>
          <cell r="AQ1006">
            <v>10</v>
          </cell>
          <cell r="AT1006" t="str">
            <v>СМР</v>
          </cell>
          <cell r="AW1006">
            <v>40686</v>
          </cell>
          <cell r="AZ1006" t="str">
            <v>5.2011</v>
          </cell>
          <cell r="BA1006" t="str">
            <v>5.2011</v>
          </cell>
          <cell r="BB1006" t="str">
            <v>6.2011</v>
          </cell>
          <cell r="BC1006" t="str">
            <v>2.2011</v>
          </cell>
        </row>
        <row r="1007">
          <cell r="AM1007" t="str">
            <v/>
          </cell>
          <cell r="AQ1007" t="str">
            <v/>
          </cell>
          <cell r="AT1007" t="str">
            <v/>
          </cell>
          <cell r="AW1007" t="str">
            <v/>
          </cell>
          <cell r="AZ1007" t="str">
            <v/>
          </cell>
          <cell r="BA1007" t="str">
            <v/>
          </cell>
          <cell r="BB1007" t="str">
            <v/>
          </cell>
          <cell r="BC1007" t="str">
            <v/>
          </cell>
        </row>
        <row r="1008">
          <cell r="AM1008" t="str">
            <v/>
          </cell>
          <cell r="AQ1008" t="str">
            <v/>
          </cell>
          <cell r="AT1008" t="str">
            <v/>
          </cell>
          <cell r="AW1008" t="str">
            <v/>
          </cell>
          <cell r="AZ1008" t="str">
            <v/>
          </cell>
          <cell r="BA1008" t="str">
            <v/>
          </cell>
          <cell r="BB1008" t="str">
            <v/>
          </cell>
          <cell r="BC1008" t="str">
            <v/>
          </cell>
        </row>
        <row r="1009">
          <cell r="AM1009">
            <v>48393.45</v>
          </cell>
          <cell r="AQ1009">
            <v>10</v>
          </cell>
          <cell r="AT1009" t="str">
            <v>СМР</v>
          </cell>
          <cell r="AW1009">
            <v>40686</v>
          </cell>
          <cell r="AZ1009" t="str">
            <v>5.2011</v>
          </cell>
          <cell r="BA1009" t="str">
            <v>5.2011</v>
          </cell>
          <cell r="BB1009" t="str">
            <v>6.2011</v>
          </cell>
          <cell r="BC1009" t="str">
            <v>2.2011</v>
          </cell>
        </row>
        <row r="1010">
          <cell r="AM1010">
            <v>1382669.84</v>
          </cell>
          <cell r="AQ1010">
            <v>10</v>
          </cell>
          <cell r="AT1010" t="str">
            <v>СМР</v>
          </cell>
          <cell r="AW1010">
            <v>40686</v>
          </cell>
          <cell r="AZ1010" t="str">
            <v>5.2011</v>
          </cell>
          <cell r="BA1010" t="str">
            <v>5.2011</v>
          </cell>
          <cell r="BB1010" t="str">
            <v>6.2011</v>
          </cell>
          <cell r="BC1010" t="str">
            <v>2.2011</v>
          </cell>
        </row>
        <row r="1011">
          <cell r="AM1011">
            <v>502899.11</v>
          </cell>
          <cell r="AQ1011">
            <v>10</v>
          </cell>
          <cell r="AT1011" t="str">
            <v>СМР</v>
          </cell>
          <cell r="AW1011" t="str">
            <v/>
          </cell>
          <cell r="AZ1011" t="str">
            <v>6.2011</v>
          </cell>
          <cell r="BA1011" t="str">
            <v/>
          </cell>
          <cell r="BB1011" t="str">
            <v/>
          </cell>
          <cell r="BC1011" t="str">
            <v/>
          </cell>
        </row>
        <row r="1012">
          <cell r="AM1012" t="str">
            <v/>
          </cell>
          <cell r="AQ1012" t="str">
            <v/>
          </cell>
          <cell r="AT1012" t="str">
            <v/>
          </cell>
          <cell r="AW1012" t="str">
            <v/>
          </cell>
          <cell r="AZ1012" t="str">
            <v/>
          </cell>
          <cell r="BA1012" t="str">
            <v/>
          </cell>
          <cell r="BB1012" t="str">
            <v/>
          </cell>
          <cell r="BC1012" t="str">
            <v/>
          </cell>
        </row>
        <row r="1013">
          <cell r="AM1013" t="str">
            <v/>
          </cell>
          <cell r="AQ1013" t="str">
            <v/>
          </cell>
          <cell r="AT1013" t="str">
            <v/>
          </cell>
          <cell r="AW1013" t="str">
            <v/>
          </cell>
          <cell r="AZ1013" t="str">
            <v/>
          </cell>
          <cell r="BA1013" t="str">
            <v/>
          </cell>
          <cell r="BB1013" t="str">
            <v/>
          </cell>
          <cell r="BC1013" t="str">
            <v/>
          </cell>
        </row>
        <row r="1014">
          <cell r="AM1014" t="str">
            <v/>
          </cell>
          <cell r="AQ1014" t="str">
            <v/>
          </cell>
          <cell r="AT1014" t="str">
            <v/>
          </cell>
          <cell r="AW1014" t="str">
            <v/>
          </cell>
          <cell r="AZ1014" t="str">
            <v/>
          </cell>
          <cell r="BA1014" t="str">
            <v/>
          </cell>
          <cell r="BB1014" t="str">
            <v/>
          </cell>
          <cell r="BC1014" t="str">
            <v/>
          </cell>
        </row>
        <row r="1015">
          <cell r="AM1015" t="str">
            <v/>
          </cell>
          <cell r="AQ1015" t="str">
            <v/>
          </cell>
          <cell r="AT1015" t="str">
            <v/>
          </cell>
          <cell r="AW1015" t="str">
            <v/>
          </cell>
          <cell r="AZ1015" t="str">
            <v/>
          </cell>
          <cell r="BA1015" t="str">
            <v/>
          </cell>
          <cell r="BB1015" t="str">
            <v/>
          </cell>
          <cell r="BC1015" t="str">
            <v/>
          </cell>
        </row>
        <row r="1016">
          <cell r="AM1016" t="str">
            <v/>
          </cell>
          <cell r="AQ1016" t="str">
            <v/>
          </cell>
          <cell r="AT1016" t="str">
            <v/>
          </cell>
          <cell r="AW1016" t="str">
            <v/>
          </cell>
          <cell r="AZ1016" t="str">
            <v/>
          </cell>
          <cell r="BA1016" t="str">
            <v/>
          </cell>
          <cell r="BB1016" t="str">
            <v/>
          </cell>
          <cell r="BC1016" t="str">
            <v/>
          </cell>
        </row>
        <row r="1017">
          <cell r="AM1017" t="str">
            <v/>
          </cell>
          <cell r="AQ1017" t="str">
            <v/>
          </cell>
          <cell r="AT1017" t="str">
            <v/>
          </cell>
          <cell r="AW1017" t="str">
            <v/>
          </cell>
          <cell r="AZ1017" t="str">
            <v/>
          </cell>
          <cell r="BA1017" t="str">
            <v/>
          </cell>
          <cell r="BB1017" t="str">
            <v/>
          </cell>
          <cell r="BC1017" t="str">
            <v/>
          </cell>
        </row>
        <row r="1018">
          <cell r="AM1018" t="str">
            <v/>
          </cell>
          <cell r="AQ1018" t="str">
            <v/>
          </cell>
          <cell r="AT1018" t="str">
            <v/>
          </cell>
          <cell r="AW1018" t="str">
            <v/>
          </cell>
          <cell r="AZ1018" t="str">
            <v/>
          </cell>
          <cell r="BA1018" t="str">
            <v/>
          </cell>
          <cell r="BB1018" t="str">
            <v/>
          </cell>
          <cell r="BC1018" t="str">
            <v/>
          </cell>
        </row>
        <row r="1019">
          <cell r="AM1019" t="str">
            <v/>
          </cell>
          <cell r="AQ1019" t="str">
            <v/>
          </cell>
          <cell r="AT1019" t="str">
            <v/>
          </cell>
          <cell r="AW1019" t="str">
            <v/>
          </cell>
          <cell r="AZ1019" t="str">
            <v/>
          </cell>
          <cell r="BA1019" t="str">
            <v/>
          </cell>
          <cell r="BB1019" t="str">
            <v/>
          </cell>
          <cell r="BC1019" t="str">
            <v/>
          </cell>
        </row>
        <row r="1020">
          <cell r="AM1020" t="str">
            <v/>
          </cell>
          <cell r="AQ1020" t="str">
            <v/>
          </cell>
          <cell r="AT1020" t="str">
            <v/>
          </cell>
          <cell r="AW1020" t="str">
            <v/>
          </cell>
          <cell r="AZ1020" t="str">
            <v/>
          </cell>
          <cell r="BA1020" t="str">
            <v/>
          </cell>
          <cell r="BB1020" t="str">
            <v/>
          </cell>
          <cell r="BC1020" t="str">
            <v/>
          </cell>
        </row>
        <row r="1021">
          <cell r="AM1021" t="str">
            <v/>
          </cell>
          <cell r="AQ1021" t="str">
            <v/>
          </cell>
          <cell r="AT1021" t="str">
            <v/>
          </cell>
          <cell r="AW1021" t="str">
            <v/>
          </cell>
          <cell r="AZ1021" t="str">
            <v/>
          </cell>
          <cell r="BA1021" t="str">
            <v/>
          </cell>
          <cell r="BB1021" t="str">
            <v/>
          </cell>
          <cell r="BC1021" t="str">
            <v/>
          </cell>
        </row>
        <row r="1022">
          <cell r="AM1022" t="str">
            <v/>
          </cell>
          <cell r="AQ1022" t="str">
            <v/>
          </cell>
          <cell r="AT1022" t="str">
            <v/>
          </cell>
          <cell r="AW1022" t="str">
            <v/>
          </cell>
          <cell r="AZ1022" t="str">
            <v/>
          </cell>
          <cell r="BA1022" t="str">
            <v/>
          </cell>
          <cell r="BB1022" t="str">
            <v/>
          </cell>
          <cell r="BC1022" t="str">
            <v/>
          </cell>
        </row>
        <row r="1023">
          <cell r="AM1023" t="str">
            <v/>
          </cell>
          <cell r="AQ1023" t="str">
            <v/>
          </cell>
          <cell r="AT1023" t="str">
            <v/>
          </cell>
          <cell r="AW1023" t="str">
            <v/>
          </cell>
          <cell r="AZ1023" t="str">
            <v/>
          </cell>
          <cell r="BA1023" t="str">
            <v/>
          </cell>
          <cell r="BB1023" t="str">
            <v/>
          </cell>
          <cell r="BC1023" t="str">
            <v/>
          </cell>
        </row>
        <row r="1024">
          <cell r="AM1024" t="str">
            <v/>
          </cell>
          <cell r="AQ1024" t="str">
            <v/>
          </cell>
          <cell r="AT1024" t="str">
            <v/>
          </cell>
          <cell r="AW1024" t="str">
            <v/>
          </cell>
          <cell r="AZ1024" t="str">
            <v/>
          </cell>
          <cell r="BA1024" t="str">
            <v/>
          </cell>
          <cell r="BB1024" t="str">
            <v/>
          </cell>
          <cell r="BC1024" t="str">
            <v/>
          </cell>
        </row>
        <row r="1025">
          <cell r="AM1025" t="str">
            <v/>
          </cell>
          <cell r="AQ1025" t="str">
            <v/>
          </cell>
          <cell r="AT1025" t="str">
            <v/>
          </cell>
          <cell r="AW1025" t="str">
            <v/>
          </cell>
          <cell r="AZ1025" t="str">
            <v/>
          </cell>
          <cell r="BA1025" t="str">
            <v/>
          </cell>
          <cell r="BB1025" t="str">
            <v/>
          </cell>
          <cell r="BC1025" t="str">
            <v/>
          </cell>
        </row>
        <row r="1026">
          <cell r="AM1026" t="str">
            <v/>
          </cell>
          <cell r="AQ1026" t="str">
            <v/>
          </cell>
          <cell r="AT1026" t="str">
            <v/>
          </cell>
          <cell r="AW1026" t="str">
            <v/>
          </cell>
          <cell r="AZ1026" t="str">
            <v/>
          </cell>
          <cell r="BA1026" t="str">
            <v/>
          </cell>
          <cell r="BB1026" t="str">
            <v/>
          </cell>
          <cell r="BC1026" t="str">
            <v/>
          </cell>
        </row>
        <row r="1027">
          <cell r="AM1027" t="str">
            <v/>
          </cell>
          <cell r="AQ1027" t="str">
            <v/>
          </cell>
          <cell r="AT1027" t="str">
            <v/>
          </cell>
          <cell r="AW1027" t="str">
            <v/>
          </cell>
          <cell r="AZ1027" t="str">
            <v/>
          </cell>
          <cell r="BA1027" t="str">
            <v/>
          </cell>
          <cell r="BB1027" t="str">
            <v/>
          </cell>
          <cell r="BC1027" t="str">
            <v/>
          </cell>
        </row>
        <row r="1028">
          <cell r="AM1028" t="str">
            <v/>
          </cell>
          <cell r="AQ1028" t="str">
            <v/>
          </cell>
          <cell r="AT1028" t="str">
            <v/>
          </cell>
          <cell r="AW1028" t="str">
            <v/>
          </cell>
          <cell r="AZ1028" t="str">
            <v/>
          </cell>
          <cell r="BA1028" t="str">
            <v/>
          </cell>
          <cell r="BB1028" t="str">
            <v/>
          </cell>
          <cell r="BC1028" t="str">
            <v/>
          </cell>
        </row>
        <row r="1029">
          <cell r="AM1029" t="str">
            <v/>
          </cell>
          <cell r="AQ1029" t="str">
            <v/>
          </cell>
          <cell r="AT1029" t="str">
            <v/>
          </cell>
          <cell r="AW1029" t="str">
            <v/>
          </cell>
          <cell r="AZ1029" t="str">
            <v/>
          </cell>
          <cell r="BA1029" t="str">
            <v/>
          </cell>
          <cell r="BB1029" t="str">
            <v/>
          </cell>
          <cell r="BC1029" t="str">
            <v/>
          </cell>
        </row>
        <row r="1030">
          <cell r="AM1030" t="str">
            <v/>
          </cell>
          <cell r="AQ1030" t="str">
            <v/>
          </cell>
          <cell r="AT1030" t="str">
            <v/>
          </cell>
          <cell r="AW1030" t="str">
            <v/>
          </cell>
          <cell r="AZ1030" t="str">
            <v/>
          </cell>
          <cell r="BA1030" t="str">
            <v/>
          </cell>
          <cell r="BB1030" t="str">
            <v/>
          </cell>
          <cell r="BC1030" t="str">
            <v/>
          </cell>
        </row>
        <row r="1031">
          <cell r="AM1031" t="str">
            <v/>
          </cell>
          <cell r="AQ1031" t="str">
            <v/>
          </cell>
          <cell r="AT1031" t="str">
            <v/>
          </cell>
          <cell r="AW1031" t="str">
            <v/>
          </cell>
          <cell r="AZ1031" t="str">
            <v/>
          </cell>
          <cell r="BA1031" t="str">
            <v/>
          </cell>
          <cell r="BB1031" t="str">
            <v/>
          </cell>
          <cell r="BC1031" t="str">
            <v/>
          </cell>
        </row>
        <row r="1032">
          <cell r="AM1032" t="str">
            <v/>
          </cell>
          <cell r="AQ1032" t="str">
            <v/>
          </cell>
          <cell r="AT1032" t="str">
            <v/>
          </cell>
          <cell r="AW1032" t="str">
            <v/>
          </cell>
          <cell r="AZ1032" t="str">
            <v/>
          </cell>
          <cell r="BA1032" t="str">
            <v/>
          </cell>
          <cell r="BB1032" t="str">
            <v/>
          </cell>
          <cell r="BC1032" t="str">
            <v/>
          </cell>
        </row>
        <row r="1033">
          <cell r="AM1033" t="str">
            <v/>
          </cell>
          <cell r="AQ1033" t="str">
            <v/>
          </cell>
          <cell r="AT1033" t="str">
            <v/>
          </cell>
          <cell r="AW1033" t="str">
            <v/>
          </cell>
          <cell r="AZ1033" t="str">
            <v/>
          </cell>
          <cell r="BA1033" t="str">
            <v/>
          </cell>
          <cell r="BB1033" t="str">
            <v/>
          </cell>
          <cell r="BC1033" t="str">
            <v/>
          </cell>
        </row>
        <row r="1034">
          <cell r="AM1034" t="str">
            <v/>
          </cell>
          <cell r="AQ1034" t="str">
            <v/>
          </cell>
          <cell r="AT1034" t="str">
            <v/>
          </cell>
          <cell r="AW1034" t="str">
            <v/>
          </cell>
          <cell r="AZ1034" t="str">
            <v/>
          </cell>
          <cell r="BA1034" t="str">
            <v/>
          </cell>
          <cell r="BB1034" t="str">
            <v/>
          </cell>
          <cell r="BC1034" t="str">
            <v/>
          </cell>
        </row>
        <row r="1035">
          <cell r="AM1035" t="str">
            <v/>
          </cell>
          <cell r="AQ1035" t="str">
            <v/>
          </cell>
          <cell r="AT1035" t="str">
            <v/>
          </cell>
          <cell r="AW1035" t="str">
            <v/>
          </cell>
          <cell r="AZ1035" t="str">
            <v/>
          </cell>
          <cell r="BA1035" t="str">
            <v/>
          </cell>
          <cell r="BB1035" t="str">
            <v/>
          </cell>
          <cell r="BC1035" t="str">
            <v/>
          </cell>
        </row>
        <row r="1036">
          <cell r="AM1036" t="str">
            <v/>
          </cell>
          <cell r="AQ1036" t="str">
            <v/>
          </cell>
          <cell r="AT1036" t="str">
            <v/>
          </cell>
          <cell r="AW1036" t="str">
            <v/>
          </cell>
          <cell r="AZ1036" t="str">
            <v/>
          </cell>
          <cell r="BA1036" t="str">
            <v/>
          </cell>
          <cell r="BB1036" t="str">
            <v/>
          </cell>
          <cell r="BC1036" t="str">
            <v/>
          </cell>
        </row>
        <row r="1037">
          <cell r="AM1037" t="str">
            <v/>
          </cell>
          <cell r="AQ1037" t="str">
            <v/>
          </cell>
          <cell r="AT1037" t="str">
            <v/>
          </cell>
          <cell r="AW1037" t="str">
            <v/>
          </cell>
          <cell r="AZ1037" t="str">
            <v/>
          </cell>
          <cell r="BA1037" t="str">
            <v/>
          </cell>
          <cell r="BB1037" t="str">
            <v/>
          </cell>
          <cell r="BC1037" t="str">
            <v/>
          </cell>
        </row>
        <row r="1038">
          <cell r="AM1038" t="str">
            <v/>
          </cell>
          <cell r="AQ1038" t="str">
            <v/>
          </cell>
          <cell r="AT1038" t="str">
            <v/>
          </cell>
          <cell r="AW1038" t="str">
            <v/>
          </cell>
          <cell r="AZ1038" t="str">
            <v/>
          </cell>
          <cell r="BA1038" t="str">
            <v/>
          </cell>
          <cell r="BB1038" t="str">
            <v/>
          </cell>
          <cell r="BC1038" t="str">
            <v/>
          </cell>
        </row>
        <row r="1039">
          <cell r="AM1039" t="str">
            <v/>
          </cell>
          <cell r="AQ1039" t="str">
            <v/>
          </cell>
          <cell r="AT1039" t="str">
            <v/>
          </cell>
          <cell r="AW1039" t="str">
            <v/>
          </cell>
          <cell r="AZ1039" t="str">
            <v/>
          </cell>
          <cell r="BA1039" t="str">
            <v/>
          </cell>
          <cell r="BB1039" t="str">
            <v/>
          </cell>
          <cell r="BC1039" t="str">
            <v/>
          </cell>
        </row>
        <row r="1040">
          <cell r="AM1040" t="str">
            <v/>
          </cell>
          <cell r="AQ1040" t="str">
            <v/>
          </cell>
          <cell r="AT1040" t="str">
            <v/>
          </cell>
          <cell r="AW1040" t="str">
            <v/>
          </cell>
          <cell r="AZ1040" t="str">
            <v/>
          </cell>
          <cell r="BA1040" t="str">
            <v/>
          </cell>
          <cell r="BB1040" t="str">
            <v/>
          </cell>
          <cell r="BC1040" t="str">
            <v/>
          </cell>
        </row>
        <row r="1041">
          <cell r="AM1041" t="str">
            <v/>
          </cell>
          <cell r="AQ1041" t="str">
            <v/>
          </cell>
          <cell r="AT1041" t="str">
            <v/>
          </cell>
          <cell r="AW1041" t="str">
            <v/>
          </cell>
          <cell r="AZ1041" t="str">
            <v/>
          </cell>
          <cell r="BA1041" t="str">
            <v/>
          </cell>
          <cell r="BB1041" t="str">
            <v/>
          </cell>
          <cell r="BC1041" t="str">
            <v/>
          </cell>
        </row>
        <row r="1042">
          <cell r="AM1042" t="str">
            <v/>
          </cell>
          <cell r="AQ1042" t="str">
            <v/>
          </cell>
          <cell r="AT1042" t="str">
            <v/>
          </cell>
          <cell r="AW1042" t="str">
            <v/>
          </cell>
          <cell r="AZ1042" t="str">
            <v/>
          </cell>
          <cell r="BA1042" t="str">
            <v/>
          </cell>
          <cell r="BB1042" t="str">
            <v/>
          </cell>
          <cell r="BC1042" t="str">
            <v/>
          </cell>
        </row>
        <row r="1043">
          <cell r="AM1043" t="str">
            <v/>
          </cell>
          <cell r="AQ1043" t="str">
            <v/>
          </cell>
          <cell r="AT1043" t="str">
            <v/>
          </cell>
          <cell r="AW1043" t="str">
            <v/>
          </cell>
          <cell r="AZ1043" t="str">
            <v/>
          </cell>
          <cell r="BA1043" t="str">
            <v/>
          </cell>
          <cell r="BB1043" t="str">
            <v/>
          </cell>
          <cell r="BC1043" t="str">
            <v/>
          </cell>
        </row>
        <row r="1044">
          <cell r="AM1044" t="str">
            <v/>
          </cell>
          <cell r="AQ1044" t="str">
            <v/>
          </cell>
          <cell r="AT1044" t="str">
            <v/>
          </cell>
          <cell r="AW1044" t="str">
            <v/>
          </cell>
          <cell r="AZ1044" t="str">
            <v/>
          </cell>
          <cell r="BA1044" t="str">
            <v/>
          </cell>
          <cell r="BB1044" t="str">
            <v/>
          </cell>
          <cell r="BC1044" t="str">
            <v/>
          </cell>
        </row>
        <row r="1045">
          <cell r="AM1045" t="str">
            <v/>
          </cell>
          <cell r="AQ1045" t="str">
            <v/>
          </cell>
          <cell r="AT1045" t="str">
            <v/>
          </cell>
          <cell r="AW1045" t="str">
            <v/>
          </cell>
          <cell r="AZ1045" t="str">
            <v/>
          </cell>
          <cell r="BA1045" t="str">
            <v/>
          </cell>
          <cell r="BB1045" t="str">
            <v/>
          </cell>
          <cell r="BC1045" t="str">
            <v/>
          </cell>
        </row>
        <row r="1046">
          <cell r="AM1046" t="str">
            <v/>
          </cell>
          <cell r="AQ1046" t="str">
            <v/>
          </cell>
          <cell r="AT1046" t="str">
            <v/>
          </cell>
          <cell r="AW1046" t="str">
            <v/>
          </cell>
          <cell r="AZ1046" t="str">
            <v/>
          </cell>
          <cell r="BA1046" t="str">
            <v/>
          </cell>
          <cell r="BB1046" t="str">
            <v/>
          </cell>
          <cell r="BC1046" t="str">
            <v/>
          </cell>
        </row>
        <row r="1047">
          <cell r="AM1047" t="str">
            <v/>
          </cell>
          <cell r="AQ1047" t="str">
            <v/>
          </cell>
          <cell r="AT1047" t="str">
            <v/>
          </cell>
          <cell r="AW1047" t="str">
            <v/>
          </cell>
          <cell r="AZ1047" t="str">
            <v/>
          </cell>
          <cell r="BA1047" t="str">
            <v/>
          </cell>
          <cell r="BB1047" t="str">
            <v/>
          </cell>
          <cell r="BC1047" t="str">
            <v/>
          </cell>
        </row>
        <row r="1048">
          <cell r="AM1048" t="str">
            <v/>
          </cell>
          <cell r="AQ1048" t="str">
            <v/>
          </cell>
          <cell r="AT1048" t="str">
            <v/>
          </cell>
          <cell r="AW1048" t="str">
            <v/>
          </cell>
          <cell r="AZ1048" t="str">
            <v/>
          </cell>
          <cell r="BA1048" t="str">
            <v/>
          </cell>
          <cell r="BB1048" t="str">
            <v/>
          </cell>
          <cell r="BC1048" t="str">
            <v/>
          </cell>
        </row>
        <row r="1049">
          <cell r="AM1049" t="str">
            <v/>
          </cell>
          <cell r="AQ1049" t="str">
            <v/>
          </cell>
          <cell r="AT1049" t="str">
            <v/>
          </cell>
          <cell r="AW1049" t="str">
            <v/>
          </cell>
          <cell r="AZ1049" t="str">
            <v/>
          </cell>
          <cell r="BA1049" t="str">
            <v/>
          </cell>
          <cell r="BB1049" t="str">
            <v/>
          </cell>
          <cell r="BC1049" t="str">
            <v/>
          </cell>
        </row>
        <row r="1050">
          <cell r="AM1050">
            <v>4380461.68</v>
          </cell>
          <cell r="AQ1050">
            <v>2</v>
          </cell>
          <cell r="AT1050" t="str">
            <v>СМР</v>
          </cell>
          <cell r="AW1050">
            <v>40540</v>
          </cell>
          <cell r="AZ1050" t="str">
            <v>12.2010</v>
          </cell>
          <cell r="BA1050" t="str">
            <v>12.2010</v>
          </cell>
          <cell r="BB1050" t="str">
            <v/>
          </cell>
          <cell r="BC1050" t="str">
            <v>4.2010</v>
          </cell>
        </row>
        <row r="1051">
          <cell r="AM1051" t="str">
            <v/>
          </cell>
          <cell r="AQ1051" t="str">
            <v/>
          </cell>
          <cell r="AT1051" t="str">
            <v/>
          </cell>
          <cell r="AW1051" t="str">
            <v/>
          </cell>
          <cell r="AZ1051" t="str">
            <v/>
          </cell>
          <cell r="BA1051" t="str">
            <v/>
          </cell>
          <cell r="BB1051" t="str">
            <v/>
          </cell>
          <cell r="BC1051" t="str">
            <v/>
          </cell>
        </row>
        <row r="1052">
          <cell r="AM1052" t="str">
            <v/>
          </cell>
          <cell r="AQ1052" t="str">
            <v/>
          </cell>
          <cell r="AT1052" t="str">
            <v/>
          </cell>
          <cell r="AW1052" t="str">
            <v/>
          </cell>
          <cell r="AZ1052" t="str">
            <v/>
          </cell>
          <cell r="BA1052" t="str">
            <v/>
          </cell>
          <cell r="BB1052" t="str">
            <v/>
          </cell>
          <cell r="BC1052" t="str">
            <v/>
          </cell>
        </row>
        <row r="1053">
          <cell r="AM1053" t="str">
            <v/>
          </cell>
          <cell r="AQ1053" t="str">
            <v/>
          </cell>
          <cell r="AT1053" t="str">
            <v/>
          </cell>
          <cell r="AW1053" t="str">
            <v/>
          </cell>
          <cell r="AZ1053" t="str">
            <v/>
          </cell>
          <cell r="BA1053" t="str">
            <v/>
          </cell>
          <cell r="BB1053" t="str">
            <v/>
          </cell>
          <cell r="BC1053" t="str">
            <v/>
          </cell>
        </row>
        <row r="1054">
          <cell r="AM1054" t="str">
            <v/>
          </cell>
          <cell r="AQ1054" t="str">
            <v/>
          </cell>
          <cell r="AT1054" t="str">
            <v/>
          </cell>
          <cell r="AW1054" t="str">
            <v/>
          </cell>
          <cell r="AZ1054" t="str">
            <v/>
          </cell>
          <cell r="BA1054" t="str">
            <v/>
          </cell>
          <cell r="BB1054" t="str">
            <v/>
          </cell>
          <cell r="BC1054" t="str">
            <v/>
          </cell>
        </row>
        <row r="1055">
          <cell r="AM1055" t="str">
            <v/>
          </cell>
          <cell r="AQ1055" t="str">
            <v/>
          </cell>
          <cell r="AT1055" t="str">
            <v/>
          </cell>
          <cell r="AW1055" t="str">
            <v/>
          </cell>
          <cell r="AZ1055" t="str">
            <v/>
          </cell>
          <cell r="BA1055" t="str">
            <v/>
          </cell>
          <cell r="BB1055" t="str">
            <v/>
          </cell>
          <cell r="BC1055" t="str">
            <v/>
          </cell>
        </row>
        <row r="1056">
          <cell r="AM1056" t="str">
            <v/>
          </cell>
          <cell r="AQ1056" t="str">
            <v/>
          </cell>
          <cell r="AT1056" t="str">
            <v/>
          </cell>
          <cell r="AW1056" t="str">
            <v/>
          </cell>
          <cell r="AZ1056" t="str">
            <v/>
          </cell>
          <cell r="BA1056" t="str">
            <v/>
          </cell>
          <cell r="BB1056" t="str">
            <v/>
          </cell>
          <cell r="BC1056" t="str">
            <v/>
          </cell>
        </row>
        <row r="1057">
          <cell r="AM1057" t="str">
            <v/>
          </cell>
          <cell r="AQ1057" t="str">
            <v/>
          </cell>
          <cell r="AT1057" t="str">
            <v/>
          </cell>
          <cell r="AW1057" t="str">
            <v/>
          </cell>
          <cell r="AZ1057" t="str">
            <v/>
          </cell>
          <cell r="BA1057" t="str">
            <v/>
          </cell>
          <cell r="BB1057" t="str">
            <v/>
          </cell>
          <cell r="BC1057" t="str">
            <v/>
          </cell>
        </row>
        <row r="1058">
          <cell r="AM1058" t="str">
            <v/>
          </cell>
          <cell r="AQ1058" t="str">
            <v/>
          </cell>
          <cell r="AT1058" t="str">
            <v/>
          </cell>
          <cell r="AW1058" t="str">
            <v/>
          </cell>
          <cell r="AZ1058" t="str">
            <v/>
          </cell>
          <cell r="BA1058" t="str">
            <v/>
          </cell>
          <cell r="BB1058" t="str">
            <v/>
          </cell>
          <cell r="BC1058" t="str">
            <v/>
          </cell>
        </row>
        <row r="1059">
          <cell r="AM1059" t="str">
            <v/>
          </cell>
          <cell r="AQ1059" t="str">
            <v/>
          </cell>
          <cell r="AT1059" t="str">
            <v/>
          </cell>
          <cell r="AW1059" t="str">
            <v/>
          </cell>
          <cell r="AZ1059" t="str">
            <v/>
          </cell>
          <cell r="BA1059" t="str">
            <v/>
          </cell>
          <cell r="BB1059" t="str">
            <v/>
          </cell>
          <cell r="BC1059" t="str">
            <v/>
          </cell>
        </row>
        <row r="1060">
          <cell r="AM1060" t="str">
            <v/>
          </cell>
          <cell r="AQ1060" t="str">
            <v/>
          </cell>
          <cell r="AT1060" t="str">
            <v/>
          </cell>
          <cell r="AW1060" t="str">
            <v/>
          </cell>
          <cell r="AZ1060" t="str">
            <v/>
          </cell>
          <cell r="BA1060" t="str">
            <v/>
          </cell>
          <cell r="BB1060" t="str">
            <v/>
          </cell>
          <cell r="BC1060" t="str">
            <v/>
          </cell>
        </row>
        <row r="1061">
          <cell r="AM1061" t="str">
            <v/>
          </cell>
          <cell r="AQ1061" t="str">
            <v/>
          </cell>
          <cell r="AT1061" t="str">
            <v/>
          </cell>
          <cell r="AW1061" t="str">
            <v/>
          </cell>
          <cell r="AZ1061" t="str">
            <v/>
          </cell>
          <cell r="BA1061" t="str">
            <v/>
          </cell>
          <cell r="BB1061" t="str">
            <v/>
          </cell>
          <cell r="BC1061" t="str">
            <v/>
          </cell>
        </row>
        <row r="1062">
          <cell r="AM1062" t="str">
            <v/>
          </cell>
          <cell r="AQ1062" t="str">
            <v/>
          </cell>
          <cell r="AT1062" t="str">
            <v/>
          </cell>
          <cell r="AW1062" t="str">
            <v/>
          </cell>
          <cell r="AZ1062" t="str">
            <v/>
          </cell>
          <cell r="BA1062" t="str">
            <v/>
          </cell>
          <cell r="BB1062" t="str">
            <v/>
          </cell>
          <cell r="BC1062" t="str">
            <v/>
          </cell>
        </row>
        <row r="1063">
          <cell r="AM1063" t="str">
            <v/>
          </cell>
          <cell r="AQ1063" t="str">
            <v/>
          </cell>
          <cell r="AT1063" t="str">
            <v/>
          </cell>
          <cell r="AW1063" t="str">
            <v/>
          </cell>
          <cell r="AZ1063" t="str">
            <v/>
          </cell>
          <cell r="BA1063" t="str">
            <v/>
          </cell>
          <cell r="BB1063" t="str">
            <v/>
          </cell>
          <cell r="BC1063" t="str">
            <v/>
          </cell>
        </row>
        <row r="1064">
          <cell r="AM1064" t="str">
            <v/>
          </cell>
          <cell r="AQ1064" t="str">
            <v/>
          </cell>
          <cell r="AT1064" t="str">
            <v/>
          </cell>
          <cell r="AW1064" t="str">
            <v/>
          </cell>
          <cell r="AZ1064" t="str">
            <v/>
          </cell>
          <cell r="BA1064" t="str">
            <v/>
          </cell>
          <cell r="BB1064" t="str">
            <v/>
          </cell>
          <cell r="BC1064" t="str">
            <v/>
          </cell>
        </row>
        <row r="1065">
          <cell r="AM1065" t="str">
            <v/>
          </cell>
          <cell r="AQ1065">
            <v>10</v>
          </cell>
          <cell r="AT1065" t="str">
            <v>СМР</v>
          </cell>
          <cell r="AW1065" t="str">
            <v/>
          </cell>
          <cell r="AZ1065" t="str">
            <v/>
          </cell>
          <cell r="BA1065" t="str">
            <v/>
          </cell>
          <cell r="BB1065" t="str">
            <v/>
          </cell>
          <cell r="BC1065" t="str">
            <v/>
          </cell>
        </row>
        <row r="1066">
          <cell r="AM1066" t="str">
            <v/>
          </cell>
          <cell r="AQ1066" t="str">
            <v/>
          </cell>
          <cell r="AT1066" t="str">
            <v/>
          </cell>
          <cell r="AW1066" t="str">
            <v/>
          </cell>
          <cell r="AZ1066" t="str">
            <v/>
          </cell>
          <cell r="BA1066" t="str">
            <v/>
          </cell>
          <cell r="BB1066" t="str">
            <v/>
          </cell>
          <cell r="BC1066" t="str">
            <v/>
          </cell>
        </row>
        <row r="1067">
          <cell r="AM1067" t="str">
            <v/>
          </cell>
          <cell r="AQ1067" t="str">
            <v/>
          </cell>
          <cell r="AT1067" t="str">
            <v/>
          </cell>
          <cell r="AW1067" t="str">
            <v/>
          </cell>
          <cell r="AZ1067" t="str">
            <v/>
          </cell>
          <cell r="BA1067" t="str">
            <v/>
          </cell>
          <cell r="BB1067" t="str">
            <v/>
          </cell>
          <cell r="BC1067" t="str">
            <v/>
          </cell>
        </row>
        <row r="1068">
          <cell r="AM1068" t="str">
            <v/>
          </cell>
          <cell r="AQ1068" t="str">
            <v/>
          </cell>
          <cell r="AT1068" t="str">
            <v/>
          </cell>
          <cell r="AW1068" t="str">
            <v/>
          </cell>
          <cell r="AZ1068" t="str">
            <v/>
          </cell>
          <cell r="BA1068" t="str">
            <v/>
          </cell>
          <cell r="BB1068" t="str">
            <v/>
          </cell>
          <cell r="BC1068" t="str">
            <v/>
          </cell>
        </row>
        <row r="1069">
          <cell r="AM1069" t="str">
            <v/>
          </cell>
          <cell r="AQ1069" t="str">
            <v/>
          </cell>
          <cell r="AT1069" t="str">
            <v/>
          </cell>
          <cell r="AW1069" t="str">
            <v/>
          </cell>
          <cell r="AZ1069" t="str">
            <v/>
          </cell>
          <cell r="BA1069" t="str">
            <v/>
          </cell>
          <cell r="BB1069" t="str">
            <v/>
          </cell>
          <cell r="BC1069" t="str">
            <v/>
          </cell>
        </row>
        <row r="1070">
          <cell r="AM1070" t="str">
            <v/>
          </cell>
          <cell r="AQ1070" t="str">
            <v/>
          </cell>
          <cell r="AT1070" t="str">
            <v/>
          </cell>
          <cell r="AW1070" t="str">
            <v/>
          </cell>
          <cell r="AZ1070" t="str">
            <v/>
          </cell>
          <cell r="BA1070" t="str">
            <v/>
          </cell>
          <cell r="BB1070" t="str">
            <v/>
          </cell>
          <cell r="BC1070" t="str">
            <v/>
          </cell>
        </row>
        <row r="1071">
          <cell r="AM1071" t="str">
            <v/>
          </cell>
          <cell r="AQ1071" t="str">
            <v/>
          </cell>
          <cell r="AT1071" t="str">
            <v/>
          </cell>
          <cell r="AW1071" t="str">
            <v/>
          </cell>
          <cell r="AZ1071" t="str">
            <v/>
          </cell>
          <cell r="BA1071" t="str">
            <v/>
          </cell>
          <cell r="BB1071" t="str">
            <v/>
          </cell>
          <cell r="BC1071" t="str">
            <v/>
          </cell>
        </row>
        <row r="1072">
          <cell r="AM1072" t="str">
            <v/>
          </cell>
          <cell r="AQ1072" t="str">
            <v/>
          </cell>
          <cell r="AT1072" t="str">
            <v/>
          </cell>
          <cell r="AW1072" t="str">
            <v/>
          </cell>
          <cell r="AZ1072" t="str">
            <v/>
          </cell>
          <cell r="BA1072" t="str">
            <v/>
          </cell>
          <cell r="BB1072" t="str">
            <v/>
          </cell>
          <cell r="BC1072" t="str">
            <v/>
          </cell>
        </row>
        <row r="1073">
          <cell r="AM1073" t="str">
            <v/>
          </cell>
          <cell r="AQ1073" t="str">
            <v/>
          </cell>
          <cell r="AT1073" t="str">
            <v/>
          </cell>
          <cell r="AW1073" t="str">
            <v/>
          </cell>
          <cell r="AZ1073" t="str">
            <v/>
          </cell>
          <cell r="BA1073" t="str">
            <v/>
          </cell>
          <cell r="BB1073" t="str">
            <v/>
          </cell>
          <cell r="BC1073" t="str">
            <v/>
          </cell>
        </row>
        <row r="1074">
          <cell r="AM1074" t="str">
            <v/>
          </cell>
          <cell r="AQ1074" t="str">
            <v/>
          </cell>
          <cell r="AT1074" t="str">
            <v/>
          </cell>
          <cell r="AW1074" t="str">
            <v/>
          </cell>
          <cell r="AZ1074" t="str">
            <v/>
          </cell>
          <cell r="BA1074" t="str">
            <v/>
          </cell>
          <cell r="BB1074" t="str">
            <v/>
          </cell>
          <cell r="BC1074" t="str">
            <v/>
          </cell>
        </row>
        <row r="1075">
          <cell r="AM1075" t="str">
            <v/>
          </cell>
          <cell r="AQ1075">
            <v>10</v>
          </cell>
          <cell r="AT1075" t="str">
            <v>СМР</v>
          </cell>
          <cell r="AW1075" t="str">
            <v/>
          </cell>
          <cell r="AZ1075" t="str">
            <v/>
          </cell>
          <cell r="BA1075" t="str">
            <v/>
          </cell>
          <cell r="BB1075" t="str">
            <v/>
          </cell>
          <cell r="BC1075" t="str">
            <v/>
          </cell>
        </row>
        <row r="1076">
          <cell r="AM1076" t="str">
            <v/>
          </cell>
          <cell r="AQ1076" t="str">
            <v/>
          </cell>
          <cell r="AT1076" t="str">
            <v/>
          </cell>
          <cell r="AW1076" t="str">
            <v/>
          </cell>
          <cell r="AZ1076" t="str">
            <v/>
          </cell>
          <cell r="BA1076" t="str">
            <v/>
          </cell>
          <cell r="BB1076" t="str">
            <v/>
          </cell>
          <cell r="BC1076" t="str">
            <v/>
          </cell>
        </row>
        <row r="1077">
          <cell r="AM1077" t="str">
            <v/>
          </cell>
          <cell r="AQ1077" t="str">
            <v/>
          </cell>
          <cell r="AT1077" t="str">
            <v/>
          </cell>
          <cell r="AW1077" t="str">
            <v/>
          </cell>
          <cell r="AZ1077" t="str">
            <v/>
          </cell>
          <cell r="BA1077" t="str">
            <v/>
          </cell>
          <cell r="BB1077" t="str">
            <v/>
          </cell>
          <cell r="BC1077" t="str">
            <v/>
          </cell>
        </row>
        <row r="1078">
          <cell r="AM1078" t="str">
            <v/>
          </cell>
          <cell r="AQ1078" t="str">
            <v/>
          </cell>
          <cell r="AT1078" t="str">
            <v/>
          </cell>
          <cell r="AW1078" t="str">
            <v/>
          </cell>
          <cell r="AZ1078" t="str">
            <v/>
          </cell>
          <cell r="BA1078" t="str">
            <v/>
          </cell>
          <cell r="BB1078" t="str">
            <v/>
          </cell>
          <cell r="BC1078" t="str">
            <v/>
          </cell>
        </row>
        <row r="1079">
          <cell r="AM1079" t="str">
            <v/>
          </cell>
          <cell r="AQ1079" t="str">
            <v/>
          </cell>
          <cell r="AT1079" t="str">
            <v/>
          </cell>
          <cell r="AW1079" t="str">
            <v/>
          </cell>
          <cell r="AZ1079" t="str">
            <v/>
          </cell>
          <cell r="BA1079" t="str">
            <v/>
          </cell>
          <cell r="BB1079" t="str">
            <v/>
          </cell>
          <cell r="BC1079" t="str">
            <v/>
          </cell>
        </row>
        <row r="1080">
          <cell r="AM1080" t="str">
            <v/>
          </cell>
          <cell r="AQ1080" t="str">
            <v/>
          </cell>
          <cell r="AT1080" t="str">
            <v/>
          </cell>
          <cell r="AW1080" t="str">
            <v/>
          </cell>
          <cell r="AZ1080" t="str">
            <v/>
          </cell>
          <cell r="BA1080" t="str">
            <v/>
          </cell>
          <cell r="BB1080" t="str">
            <v/>
          </cell>
          <cell r="BC1080" t="str">
            <v/>
          </cell>
        </row>
        <row r="1081">
          <cell r="AM1081" t="str">
            <v/>
          </cell>
          <cell r="AQ1081" t="str">
            <v/>
          </cell>
          <cell r="AT1081" t="str">
            <v/>
          </cell>
          <cell r="AW1081" t="str">
            <v/>
          </cell>
          <cell r="AZ1081" t="str">
            <v/>
          </cell>
          <cell r="BA1081" t="str">
            <v/>
          </cell>
          <cell r="BB1081" t="str">
            <v/>
          </cell>
          <cell r="BC1081" t="str">
            <v/>
          </cell>
        </row>
        <row r="1082">
          <cell r="AM1082" t="str">
            <v/>
          </cell>
          <cell r="AQ1082" t="str">
            <v/>
          </cell>
          <cell r="AT1082" t="str">
            <v/>
          </cell>
          <cell r="AW1082" t="str">
            <v/>
          </cell>
          <cell r="AZ1082" t="str">
            <v/>
          </cell>
          <cell r="BA1082" t="str">
            <v/>
          </cell>
          <cell r="BB1082" t="str">
            <v/>
          </cell>
          <cell r="BC1082" t="str">
            <v/>
          </cell>
        </row>
        <row r="1083">
          <cell r="AM1083" t="str">
            <v/>
          </cell>
          <cell r="AQ1083" t="str">
            <v/>
          </cell>
          <cell r="AT1083" t="str">
            <v/>
          </cell>
          <cell r="AW1083" t="str">
            <v/>
          </cell>
          <cell r="AZ1083" t="str">
            <v/>
          </cell>
          <cell r="BA1083" t="str">
            <v/>
          </cell>
          <cell r="BB1083" t="str">
            <v/>
          </cell>
          <cell r="BC1083" t="str">
            <v/>
          </cell>
        </row>
        <row r="1084">
          <cell r="AM1084" t="str">
            <v/>
          </cell>
          <cell r="AQ1084" t="str">
            <v/>
          </cell>
          <cell r="AT1084" t="str">
            <v/>
          </cell>
          <cell r="AW1084" t="str">
            <v/>
          </cell>
          <cell r="AZ1084" t="str">
            <v/>
          </cell>
          <cell r="BA1084" t="str">
            <v/>
          </cell>
          <cell r="BB1084" t="str">
            <v/>
          </cell>
          <cell r="BC1084" t="str">
            <v/>
          </cell>
        </row>
        <row r="1085">
          <cell r="AM1085" t="str">
            <v/>
          </cell>
          <cell r="AQ1085" t="str">
            <v/>
          </cell>
          <cell r="AT1085" t="str">
            <v/>
          </cell>
          <cell r="AW1085" t="str">
            <v/>
          </cell>
          <cell r="AZ1085" t="str">
            <v/>
          </cell>
          <cell r="BA1085" t="str">
            <v/>
          </cell>
          <cell r="BB1085" t="str">
            <v/>
          </cell>
          <cell r="BC1085" t="str">
            <v/>
          </cell>
        </row>
        <row r="1086">
          <cell r="AM1086" t="str">
            <v/>
          </cell>
          <cell r="AQ1086" t="str">
            <v/>
          </cell>
          <cell r="AT1086" t="str">
            <v/>
          </cell>
          <cell r="AW1086" t="str">
            <v/>
          </cell>
          <cell r="AZ1086" t="str">
            <v/>
          </cell>
          <cell r="BA1086" t="str">
            <v/>
          </cell>
          <cell r="BB1086" t="str">
            <v/>
          </cell>
          <cell r="BC1086" t="str">
            <v/>
          </cell>
        </row>
        <row r="1087">
          <cell r="AM1087" t="str">
            <v/>
          </cell>
          <cell r="AQ1087" t="str">
            <v/>
          </cell>
          <cell r="AT1087" t="str">
            <v/>
          </cell>
          <cell r="AW1087" t="str">
            <v/>
          </cell>
          <cell r="AZ1087" t="str">
            <v/>
          </cell>
          <cell r="BA1087" t="str">
            <v/>
          </cell>
          <cell r="BB1087" t="str">
            <v/>
          </cell>
          <cell r="BC1087" t="str">
            <v/>
          </cell>
        </row>
        <row r="1088">
          <cell r="AM1088" t="str">
            <v/>
          </cell>
          <cell r="AQ1088" t="str">
            <v/>
          </cell>
          <cell r="AT1088" t="str">
            <v/>
          </cell>
          <cell r="AW1088" t="str">
            <v/>
          </cell>
          <cell r="AZ1088" t="str">
            <v/>
          </cell>
          <cell r="BA1088" t="str">
            <v/>
          </cell>
          <cell r="BB1088" t="str">
            <v/>
          </cell>
          <cell r="BC1088" t="str">
            <v/>
          </cell>
        </row>
        <row r="1089">
          <cell r="AM1089" t="str">
            <v/>
          </cell>
          <cell r="AQ1089" t="str">
            <v/>
          </cell>
          <cell r="AT1089" t="str">
            <v/>
          </cell>
          <cell r="AW1089" t="str">
            <v/>
          </cell>
          <cell r="AZ1089" t="str">
            <v/>
          </cell>
          <cell r="BA1089" t="str">
            <v/>
          </cell>
          <cell r="BB1089" t="str">
            <v/>
          </cell>
          <cell r="BC1089" t="str">
            <v/>
          </cell>
        </row>
        <row r="1090">
          <cell r="AM1090" t="str">
            <v/>
          </cell>
          <cell r="AQ1090" t="str">
            <v/>
          </cell>
          <cell r="AT1090" t="str">
            <v/>
          </cell>
          <cell r="AW1090" t="str">
            <v/>
          </cell>
          <cell r="AZ1090" t="str">
            <v/>
          </cell>
          <cell r="BA1090" t="str">
            <v/>
          </cell>
          <cell r="BB1090" t="str">
            <v/>
          </cell>
          <cell r="BC1090" t="str">
            <v/>
          </cell>
        </row>
        <row r="1091">
          <cell r="AM1091" t="str">
            <v/>
          </cell>
          <cell r="AQ1091" t="str">
            <v/>
          </cell>
          <cell r="AT1091" t="str">
            <v/>
          </cell>
          <cell r="AW1091" t="str">
            <v/>
          </cell>
          <cell r="AZ1091" t="str">
            <v/>
          </cell>
          <cell r="BA1091" t="str">
            <v/>
          </cell>
          <cell r="BB1091" t="str">
            <v/>
          </cell>
          <cell r="BC1091" t="str">
            <v/>
          </cell>
        </row>
        <row r="1092">
          <cell r="AM1092" t="str">
            <v/>
          </cell>
          <cell r="AQ1092" t="str">
            <v/>
          </cell>
          <cell r="AT1092" t="str">
            <v/>
          </cell>
          <cell r="AW1092" t="str">
            <v/>
          </cell>
          <cell r="AZ1092" t="str">
            <v/>
          </cell>
          <cell r="BA1092" t="str">
            <v/>
          </cell>
          <cell r="BB1092" t="str">
            <v/>
          </cell>
          <cell r="BC1092" t="str">
            <v/>
          </cell>
        </row>
        <row r="1093">
          <cell r="AM1093" t="str">
            <v/>
          </cell>
          <cell r="AQ1093" t="str">
            <v/>
          </cell>
          <cell r="AT1093" t="str">
            <v/>
          </cell>
          <cell r="AW1093" t="str">
            <v/>
          </cell>
          <cell r="AZ1093" t="str">
            <v/>
          </cell>
          <cell r="BA1093" t="str">
            <v/>
          </cell>
          <cell r="BB1093" t="str">
            <v/>
          </cell>
          <cell r="BC1093" t="str">
            <v/>
          </cell>
        </row>
        <row r="1094">
          <cell r="AM1094" t="str">
            <v/>
          </cell>
          <cell r="AQ1094" t="str">
            <v/>
          </cell>
          <cell r="AT1094" t="str">
            <v/>
          </cell>
          <cell r="AW1094" t="str">
            <v/>
          </cell>
          <cell r="AZ1094" t="str">
            <v/>
          </cell>
          <cell r="BA1094" t="str">
            <v/>
          </cell>
          <cell r="BB1094" t="str">
            <v/>
          </cell>
          <cell r="BC1094" t="str">
            <v/>
          </cell>
        </row>
        <row r="1095">
          <cell r="AM1095" t="str">
            <v/>
          </cell>
          <cell r="AQ1095" t="str">
            <v/>
          </cell>
          <cell r="AT1095" t="str">
            <v/>
          </cell>
          <cell r="AW1095" t="str">
            <v/>
          </cell>
          <cell r="AZ1095" t="str">
            <v/>
          </cell>
          <cell r="BA1095" t="str">
            <v/>
          </cell>
          <cell r="BB1095" t="str">
            <v/>
          </cell>
          <cell r="BC1095" t="str">
            <v/>
          </cell>
        </row>
        <row r="1096">
          <cell r="AM1096" t="str">
            <v/>
          </cell>
          <cell r="AQ1096" t="str">
            <v/>
          </cell>
          <cell r="AT1096" t="str">
            <v/>
          </cell>
          <cell r="AW1096" t="str">
            <v/>
          </cell>
          <cell r="AZ1096" t="str">
            <v/>
          </cell>
          <cell r="BA1096" t="str">
            <v/>
          </cell>
          <cell r="BB1096" t="str">
            <v/>
          </cell>
          <cell r="BC1096" t="str">
            <v/>
          </cell>
        </row>
        <row r="1097">
          <cell r="AM1097" t="str">
            <v/>
          </cell>
          <cell r="AQ1097" t="str">
            <v/>
          </cell>
          <cell r="AT1097" t="str">
            <v/>
          </cell>
          <cell r="AW1097" t="str">
            <v/>
          </cell>
          <cell r="AZ1097" t="str">
            <v/>
          </cell>
          <cell r="BA1097" t="str">
            <v/>
          </cell>
          <cell r="BB1097" t="str">
            <v/>
          </cell>
          <cell r="BC1097" t="str">
            <v/>
          </cell>
        </row>
        <row r="1098">
          <cell r="AM1098" t="str">
            <v/>
          </cell>
          <cell r="AQ1098" t="str">
            <v/>
          </cell>
          <cell r="AT1098" t="str">
            <v/>
          </cell>
          <cell r="AW1098" t="str">
            <v/>
          </cell>
          <cell r="AZ1098" t="str">
            <v/>
          </cell>
          <cell r="BA1098" t="str">
            <v/>
          </cell>
          <cell r="BB1098" t="str">
            <v/>
          </cell>
          <cell r="BC1098" t="str">
            <v/>
          </cell>
        </row>
        <row r="1099">
          <cell r="AM1099" t="str">
            <v/>
          </cell>
          <cell r="AQ1099" t="str">
            <v/>
          </cell>
          <cell r="AT1099" t="str">
            <v/>
          </cell>
          <cell r="AW1099" t="str">
            <v/>
          </cell>
          <cell r="AZ1099" t="str">
            <v/>
          </cell>
          <cell r="BA1099" t="str">
            <v/>
          </cell>
          <cell r="BB1099" t="str">
            <v/>
          </cell>
          <cell r="BC1099" t="str">
            <v/>
          </cell>
        </row>
        <row r="1100">
          <cell r="AM1100" t="str">
            <v/>
          </cell>
          <cell r="AQ1100" t="str">
            <v/>
          </cell>
          <cell r="AT1100" t="str">
            <v/>
          </cell>
          <cell r="AW1100" t="str">
            <v/>
          </cell>
          <cell r="AZ1100" t="str">
            <v/>
          </cell>
          <cell r="BA1100" t="str">
            <v/>
          </cell>
          <cell r="BB1100" t="str">
            <v/>
          </cell>
          <cell r="BC1100" t="str">
            <v/>
          </cell>
        </row>
        <row r="1101">
          <cell r="AM1101" t="str">
            <v/>
          </cell>
          <cell r="AQ1101" t="str">
            <v/>
          </cell>
          <cell r="AT1101" t="str">
            <v/>
          </cell>
          <cell r="AW1101" t="str">
            <v/>
          </cell>
          <cell r="AZ1101" t="str">
            <v/>
          </cell>
          <cell r="BA1101" t="str">
            <v/>
          </cell>
          <cell r="BB1101" t="str">
            <v/>
          </cell>
          <cell r="BC1101" t="str">
            <v/>
          </cell>
        </row>
        <row r="1102">
          <cell r="AM1102" t="str">
            <v/>
          </cell>
          <cell r="AQ1102" t="str">
            <v/>
          </cell>
          <cell r="AT1102" t="str">
            <v/>
          </cell>
          <cell r="AW1102" t="str">
            <v/>
          </cell>
          <cell r="AZ1102" t="str">
            <v/>
          </cell>
          <cell r="BA1102" t="str">
            <v/>
          </cell>
          <cell r="BB1102" t="str">
            <v/>
          </cell>
          <cell r="BC1102" t="str">
            <v/>
          </cell>
        </row>
        <row r="1103">
          <cell r="AM1103" t="str">
            <v/>
          </cell>
          <cell r="AQ1103" t="str">
            <v/>
          </cell>
          <cell r="AT1103" t="str">
            <v/>
          </cell>
          <cell r="AW1103" t="str">
            <v/>
          </cell>
          <cell r="AZ1103" t="str">
            <v/>
          </cell>
          <cell r="BA1103" t="str">
            <v/>
          </cell>
          <cell r="BB1103" t="str">
            <v/>
          </cell>
          <cell r="BC1103" t="str">
            <v/>
          </cell>
        </row>
        <row r="1104">
          <cell r="AM1104" t="str">
            <v/>
          </cell>
          <cell r="AQ1104" t="str">
            <v/>
          </cell>
          <cell r="AT1104" t="str">
            <v/>
          </cell>
          <cell r="AW1104" t="str">
            <v/>
          </cell>
          <cell r="AZ1104" t="str">
            <v/>
          </cell>
          <cell r="BA1104" t="str">
            <v/>
          </cell>
          <cell r="BB1104" t="str">
            <v/>
          </cell>
          <cell r="BC1104" t="str">
            <v/>
          </cell>
        </row>
        <row r="1105">
          <cell r="AM1105" t="str">
            <v/>
          </cell>
          <cell r="AQ1105" t="str">
            <v/>
          </cell>
          <cell r="AT1105" t="str">
            <v/>
          </cell>
          <cell r="AW1105" t="str">
            <v/>
          </cell>
          <cell r="AZ1105" t="str">
            <v/>
          </cell>
          <cell r="BA1105" t="str">
            <v/>
          </cell>
          <cell r="BB1105" t="str">
            <v/>
          </cell>
          <cell r="BC1105" t="str">
            <v/>
          </cell>
        </row>
        <row r="1106">
          <cell r="AM1106" t="str">
            <v/>
          </cell>
          <cell r="AQ1106" t="str">
            <v/>
          </cell>
          <cell r="AT1106" t="str">
            <v/>
          </cell>
          <cell r="AW1106" t="str">
            <v/>
          </cell>
          <cell r="AZ1106" t="str">
            <v/>
          </cell>
          <cell r="BA1106" t="str">
            <v/>
          </cell>
          <cell r="BB1106" t="str">
            <v/>
          </cell>
          <cell r="BC1106" t="str">
            <v/>
          </cell>
        </row>
        <row r="1107">
          <cell r="AM1107" t="str">
            <v/>
          </cell>
          <cell r="AQ1107" t="str">
            <v/>
          </cell>
          <cell r="AT1107" t="str">
            <v/>
          </cell>
          <cell r="AW1107" t="str">
            <v/>
          </cell>
          <cell r="AZ1107" t="str">
            <v/>
          </cell>
          <cell r="BA1107" t="str">
            <v/>
          </cell>
          <cell r="BB1107" t="str">
            <v/>
          </cell>
          <cell r="BC1107" t="str">
            <v/>
          </cell>
        </row>
        <row r="1108">
          <cell r="AM1108" t="str">
            <v/>
          </cell>
          <cell r="AQ1108" t="str">
            <v/>
          </cell>
          <cell r="AT1108" t="str">
            <v/>
          </cell>
          <cell r="AW1108" t="str">
            <v/>
          </cell>
          <cell r="AZ1108" t="str">
            <v/>
          </cell>
          <cell r="BA1108" t="str">
            <v/>
          </cell>
          <cell r="BB1108" t="str">
            <v/>
          </cell>
          <cell r="BC1108" t="str">
            <v/>
          </cell>
        </row>
        <row r="1109">
          <cell r="AM1109" t="str">
            <v/>
          </cell>
          <cell r="AQ1109" t="str">
            <v/>
          </cell>
          <cell r="AT1109" t="str">
            <v/>
          </cell>
          <cell r="AW1109" t="str">
            <v/>
          </cell>
          <cell r="AZ1109" t="str">
            <v/>
          </cell>
          <cell r="BA1109" t="str">
            <v/>
          </cell>
          <cell r="BB1109" t="str">
            <v/>
          </cell>
          <cell r="BC1109" t="str">
            <v/>
          </cell>
        </row>
        <row r="1110">
          <cell r="AM1110">
            <v>21215.67</v>
          </cell>
          <cell r="AQ1110">
            <v>2</v>
          </cell>
          <cell r="AT1110" t="str">
            <v>СМР</v>
          </cell>
          <cell r="AW1110">
            <v>40442</v>
          </cell>
          <cell r="AZ1110" t="str">
            <v>8.2010</v>
          </cell>
          <cell r="BA1110" t="str">
            <v>9.2010</v>
          </cell>
          <cell r="BB1110" t="str">
            <v/>
          </cell>
          <cell r="BC1110" t="str">
            <v>3.2010</v>
          </cell>
        </row>
        <row r="1111">
          <cell r="AM1111">
            <v>1994452.8</v>
          </cell>
          <cell r="AQ1111">
            <v>2</v>
          </cell>
          <cell r="AT1111" t="str">
            <v>СМР</v>
          </cell>
          <cell r="AW1111">
            <v>40464</v>
          </cell>
          <cell r="AZ1111" t="str">
            <v>9.2010</v>
          </cell>
          <cell r="BA1111" t="str">
            <v>10.2010</v>
          </cell>
          <cell r="BB1111" t="str">
            <v/>
          </cell>
          <cell r="BC1111" t="str">
            <v>4.2010</v>
          </cell>
        </row>
        <row r="1112">
          <cell r="AM1112">
            <v>25397.24</v>
          </cell>
          <cell r="AQ1112">
            <v>2</v>
          </cell>
          <cell r="AT1112" t="str">
            <v>СМР</v>
          </cell>
          <cell r="AW1112">
            <v>40540</v>
          </cell>
          <cell r="AZ1112" t="str">
            <v>12.2010</v>
          </cell>
          <cell r="BA1112" t="str">
            <v>12.2010</v>
          </cell>
          <cell r="BB1112" t="str">
            <v/>
          </cell>
          <cell r="BC1112" t="str">
            <v>4.2010</v>
          </cell>
        </row>
        <row r="1113">
          <cell r="AM1113">
            <v>51467.19</v>
          </cell>
          <cell r="AQ1113">
            <v>2</v>
          </cell>
          <cell r="AT1113" t="str">
            <v>СМР</v>
          </cell>
          <cell r="AW1113">
            <v>40495</v>
          </cell>
          <cell r="AZ1113" t="str">
            <v>10.2010</v>
          </cell>
          <cell r="BA1113" t="str">
            <v>11.2010</v>
          </cell>
          <cell r="BB1113" t="str">
            <v/>
          </cell>
          <cell r="BC1113" t="str">
            <v>4.2010</v>
          </cell>
        </row>
        <row r="1114">
          <cell r="AM1114" t="str">
            <v/>
          </cell>
          <cell r="AQ1114" t="str">
            <v/>
          </cell>
          <cell r="AT1114" t="str">
            <v/>
          </cell>
          <cell r="AW1114" t="str">
            <v/>
          </cell>
          <cell r="AZ1114" t="str">
            <v/>
          </cell>
          <cell r="BA1114" t="str">
            <v/>
          </cell>
          <cell r="BB1114" t="str">
            <v/>
          </cell>
          <cell r="BC1114" t="str">
            <v/>
          </cell>
        </row>
        <row r="1115">
          <cell r="AM1115" t="str">
            <v/>
          </cell>
          <cell r="AQ1115" t="str">
            <v/>
          </cell>
          <cell r="AT1115" t="str">
            <v/>
          </cell>
          <cell r="AW1115" t="str">
            <v/>
          </cell>
          <cell r="AZ1115" t="str">
            <v/>
          </cell>
          <cell r="BA1115" t="str">
            <v/>
          </cell>
          <cell r="BB1115" t="str">
            <v/>
          </cell>
          <cell r="BC1115" t="str">
            <v/>
          </cell>
        </row>
        <row r="1116">
          <cell r="AM1116" t="str">
            <v/>
          </cell>
          <cell r="AQ1116" t="str">
            <v/>
          </cell>
          <cell r="AT1116" t="str">
            <v/>
          </cell>
          <cell r="AW1116" t="str">
            <v/>
          </cell>
          <cell r="AZ1116" t="str">
            <v/>
          </cell>
          <cell r="BA1116" t="str">
            <v/>
          </cell>
          <cell r="BB1116" t="str">
            <v/>
          </cell>
          <cell r="BC1116" t="str">
            <v/>
          </cell>
        </row>
        <row r="1117">
          <cell r="AM1117" t="str">
            <v/>
          </cell>
          <cell r="AQ1117">
            <v>10</v>
          </cell>
          <cell r="AT1117" t="str">
            <v>СМР</v>
          </cell>
          <cell r="AW1117" t="str">
            <v/>
          </cell>
          <cell r="AZ1117" t="str">
            <v/>
          </cell>
          <cell r="BA1117" t="str">
            <v/>
          </cell>
          <cell r="BB1117" t="str">
            <v/>
          </cell>
          <cell r="BC1117" t="str">
            <v/>
          </cell>
        </row>
        <row r="1118">
          <cell r="AM1118" t="str">
            <v/>
          </cell>
          <cell r="AQ1118" t="str">
            <v/>
          </cell>
          <cell r="AT1118" t="str">
            <v/>
          </cell>
          <cell r="AW1118" t="str">
            <v/>
          </cell>
          <cell r="AZ1118" t="str">
            <v/>
          </cell>
          <cell r="BA1118" t="str">
            <v/>
          </cell>
          <cell r="BB1118" t="str">
            <v/>
          </cell>
          <cell r="BC1118" t="str">
            <v/>
          </cell>
        </row>
        <row r="1119">
          <cell r="AM1119">
            <v>1630980.6</v>
          </cell>
          <cell r="AQ1119">
            <v>10</v>
          </cell>
          <cell r="AT1119" t="str">
            <v>СМР</v>
          </cell>
          <cell r="AW1119">
            <v>40681</v>
          </cell>
          <cell r="AZ1119" t="str">
            <v>4.2011</v>
          </cell>
          <cell r="BA1119" t="str">
            <v>5.2011</v>
          </cell>
          <cell r="BB1119" t="str">
            <v>5.2011</v>
          </cell>
          <cell r="BC1119" t="str">
            <v>2.2011</v>
          </cell>
        </row>
        <row r="1120">
          <cell r="AM1120">
            <v>534330.43000000005</v>
          </cell>
          <cell r="AQ1120">
            <v>10</v>
          </cell>
          <cell r="AT1120" t="str">
            <v>СМР</v>
          </cell>
          <cell r="AW1120">
            <v>40681</v>
          </cell>
          <cell r="AZ1120" t="str">
            <v>4.2011</v>
          </cell>
          <cell r="BA1120" t="str">
            <v>5.2011</v>
          </cell>
          <cell r="BB1120" t="str">
            <v>5.2011</v>
          </cell>
          <cell r="BC1120" t="str">
            <v>2.2011</v>
          </cell>
        </row>
        <row r="1121">
          <cell r="AM1121">
            <v>1425639.3</v>
          </cell>
          <cell r="AQ1121">
            <v>10</v>
          </cell>
          <cell r="AT1121" t="str">
            <v>СМР</v>
          </cell>
          <cell r="AW1121">
            <v>40681</v>
          </cell>
          <cell r="AZ1121" t="str">
            <v>4.2011</v>
          </cell>
          <cell r="BA1121" t="str">
            <v>5.2011</v>
          </cell>
          <cell r="BB1121" t="str">
            <v>5.2011</v>
          </cell>
          <cell r="BC1121" t="str">
            <v>2.2011</v>
          </cell>
        </row>
        <row r="1122">
          <cell r="AM1122">
            <v>66909.350000000006</v>
          </cell>
          <cell r="AQ1122">
            <v>10</v>
          </cell>
          <cell r="AT1122" t="str">
            <v>СМР</v>
          </cell>
          <cell r="AW1122">
            <v>40681</v>
          </cell>
          <cell r="AZ1122" t="str">
            <v>4.2011</v>
          </cell>
          <cell r="BA1122" t="str">
            <v>5.2011</v>
          </cell>
          <cell r="BB1122" t="str">
            <v>5.2011</v>
          </cell>
          <cell r="BC1122" t="str">
            <v>2.2011</v>
          </cell>
        </row>
        <row r="1123">
          <cell r="AM1123">
            <v>177534.42</v>
          </cell>
          <cell r="AQ1123">
            <v>10</v>
          </cell>
          <cell r="AT1123" t="str">
            <v>СМР</v>
          </cell>
          <cell r="AW1123">
            <v>40681</v>
          </cell>
          <cell r="AZ1123" t="str">
            <v>4.2011</v>
          </cell>
          <cell r="BA1123" t="str">
            <v>5.2011</v>
          </cell>
          <cell r="BB1123" t="str">
            <v>5.2011</v>
          </cell>
          <cell r="BC1123" t="str">
            <v>2.2011</v>
          </cell>
        </row>
        <row r="1124">
          <cell r="AM1124">
            <v>185021.18</v>
          </cell>
          <cell r="AQ1124">
            <v>10</v>
          </cell>
          <cell r="AT1124" t="str">
            <v>СМР</v>
          </cell>
          <cell r="AW1124">
            <v>40681</v>
          </cell>
          <cell r="AZ1124" t="str">
            <v>4.2011</v>
          </cell>
          <cell r="BA1124" t="str">
            <v>5.2011</v>
          </cell>
          <cell r="BB1124" t="str">
            <v>5.2011</v>
          </cell>
          <cell r="BC1124" t="str">
            <v>2.2011</v>
          </cell>
        </row>
        <row r="1125">
          <cell r="AM1125">
            <v>154799.1</v>
          </cell>
          <cell r="AQ1125">
            <v>10</v>
          </cell>
          <cell r="AT1125" t="str">
            <v>СМР</v>
          </cell>
          <cell r="AW1125">
            <v>40681</v>
          </cell>
          <cell r="AZ1125" t="str">
            <v>4.2011</v>
          </cell>
          <cell r="BA1125" t="str">
            <v>5.2011</v>
          </cell>
          <cell r="BB1125" t="str">
            <v>5.2011</v>
          </cell>
          <cell r="BC1125" t="str">
            <v>2.2011</v>
          </cell>
        </row>
        <row r="1126">
          <cell r="AM1126" t="str">
            <v/>
          </cell>
          <cell r="AQ1126" t="str">
            <v/>
          </cell>
          <cell r="AT1126" t="str">
            <v/>
          </cell>
          <cell r="AW1126" t="str">
            <v/>
          </cell>
          <cell r="AZ1126" t="str">
            <v/>
          </cell>
          <cell r="BA1126" t="str">
            <v/>
          </cell>
          <cell r="BB1126" t="str">
            <v/>
          </cell>
          <cell r="BC1126" t="str">
            <v/>
          </cell>
        </row>
        <row r="1127">
          <cell r="AM1127" t="str">
            <v/>
          </cell>
          <cell r="AQ1127" t="str">
            <v/>
          </cell>
          <cell r="AT1127" t="str">
            <v/>
          </cell>
          <cell r="AW1127" t="str">
            <v/>
          </cell>
          <cell r="AZ1127" t="str">
            <v/>
          </cell>
          <cell r="BA1127" t="str">
            <v/>
          </cell>
          <cell r="BB1127" t="str">
            <v/>
          </cell>
          <cell r="BC1127" t="str">
            <v/>
          </cell>
        </row>
        <row r="1128">
          <cell r="AM1128" t="str">
            <v/>
          </cell>
          <cell r="AQ1128" t="str">
            <v/>
          </cell>
          <cell r="AT1128" t="str">
            <v/>
          </cell>
          <cell r="AW1128" t="str">
            <v/>
          </cell>
          <cell r="AZ1128" t="str">
            <v/>
          </cell>
          <cell r="BA1128" t="str">
            <v/>
          </cell>
          <cell r="BB1128" t="str">
            <v/>
          </cell>
          <cell r="BC1128" t="str">
            <v/>
          </cell>
        </row>
        <row r="1129">
          <cell r="AM1129" t="str">
            <v/>
          </cell>
          <cell r="AQ1129" t="str">
            <v/>
          </cell>
          <cell r="AT1129" t="str">
            <v/>
          </cell>
          <cell r="AW1129" t="str">
            <v/>
          </cell>
          <cell r="AZ1129" t="str">
            <v/>
          </cell>
          <cell r="BA1129" t="str">
            <v/>
          </cell>
          <cell r="BB1129" t="str">
            <v/>
          </cell>
          <cell r="BC1129" t="str">
            <v/>
          </cell>
        </row>
        <row r="1130">
          <cell r="AM1130" t="str">
            <v/>
          </cell>
          <cell r="AQ1130" t="str">
            <v/>
          </cell>
          <cell r="AT1130" t="str">
            <v/>
          </cell>
          <cell r="AW1130" t="str">
            <v/>
          </cell>
          <cell r="AZ1130" t="str">
            <v/>
          </cell>
          <cell r="BA1130" t="str">
            <v/>
          </cell>
          <cell r="BB1130" t="str">
            <v/>
          </cell>
          <cell r="BC1130" t="str">
            <v/>
          </cell>
        </row>
        <row r="1131">
          <cell r="AM1131" t="str">
            <v/>
          </cell>
          <cell r="AQ1131" t="str">
            <v/>
          </cell>
          <cell r="AT1131" t="str">
            <v/>
          </cell>
          <cell r="AW1131" t="str">
            <v/>
          </cell>
          <cell r="AZ1131" t="str">
            <v/>
          </cell>
          <cell r="BA1131" t="str">
            <v/>
          </cell>
          <cell r="BB1131" t="str">
            <v/>
          </cell>
          <cell r="BC1131" t="str">
            <v/>
          </cell>
        </row>
        <row r="1132">
          <cell r="AM1132">
            <v>2041983.27</v>
          </cell>
          <cell r="AQ1132">
            <v>10</v>
          </cell>
          <cell r="AT1132" t="str">
            <v>СМР</v>
          </cell>
          <cell r="AW1132">
            <v>40711</v>
          </cell>
          <cell r="AZ1132" t="str">
            <v>6.2011</v>
          </cell>
          <cell r="BA1132" t="str">
            <v>6.2011</v>
          </cell>
          <cell r="BB1132" t="str">
            <v>1.1900</v>
          </cell>
          <cell r="BC1132" t="str">
            <v>2.2011</v>
          </cell>
        </row>
        <row r="1133">
          <cell r="AM1133" t="str">
            <v/>
          </cell>
          <cell r="AQ1133" t="str">
            <v/>
          </cell>
          <cell r="AT1133" t="str">
            <v/>
          </cell>
          <cell r="AW1133" t="str">
            <v/>
          </cell>
          <cell r="AZ1133" t="str">
            <v/>
          </cell>
          <cell r="BA1133" t="str">
            <v/>
          </cell>
          <cell r="BB1133" t="str">
            <v/>
          </cell>
          <cell r="BC1133" t="str">
            <v/>
          </cell>
        </row>
        <row r="1134">
          <cell r="AM1134" t="str">
            <v/>
          </cell>
          <cell r="AQ1134" t="str">
            <v/>
          </cell>
          <cell r="AT1134" t="str">
            <v/>
          </cell>
          <cell r="AW1134" t="str">
            <v/>
          </cell>
          <cell r="AZ1134" t="str">
            <v/>
          </cell>
          <cell r="BA1134" t="str">
            <v/>
          </cell>
          <cell r="BB1134" t="str">
            <v/>
          </cell>
          <cell r="BC1134" t="str">
            <v/>
          </cell>
        </row>
        <row r="1135">
          <cell r="AM1135" t="str">
            <v/>
          </cell>
          <cell r="AQ1135" t="str">
            <v/>
          </cell>
          <cell r="AT1135" t="str">
            <v/>
          </cell>
          <cell r="AW1135" t="str">
            <v/>
          </cell>
          <cell r="AZ1135" t="str">
            <v/>
          </cell>
          <cell r="BA1135" t="str">
            <v/>
          </cell>
          <cell r="BB1135" t="str">
            <v/>
          </cell>
          <cell r="BC1135" t="str">
            <v/>
          </cell>
        </row>
        <row r="1136">
          <cell r="AM1136" t="str">
            <v/>
          </cell>
          <cell r="AQ1136" t="str">
            <v/>
          </cell>
          <cell r="AT1136" t="str">
            <v/>
          </cell>
          <cell r="AW1136" t="str">
            <v/>
          </cell>
          <cell r="AZ1136" t="str">
            <v/>
          </cell>
          <cell r="BA1136" t="str">
            <v/>
          </cell>
          <cell r="BB1136" t="str">
            <v/>
          </cell>
          <cell r="BC1136" t="str">
            <v/>
          </cell>
        </row>
        <row r="1137">
          <cell r="AM1137" t="str">
            <v/>
          </cell>
          <cell r="AQ1137" t="str">
            <v/>
          </cell>
          <cell r="AT1137" t="str">
            <v/>
          </cell>
          <cell r="AW1137" t="str">
            <v/>
          </cell>
          <cell r="AZ1137" t="str">
            <v/>
          </cell>
          <cell r="BA1137" t="str">
            <v/>
          </cell>
          <cell r="BB1137" t="str">
            <v/>
          </cell>
          <cell r="BC1137" t="str">
            <v/>
          </cell>
        </row>
        <row r="1138">
          <cell r="AM1138" t="str">
            <v/>
          </cell>
          <cell r="AQ1138" t="str">
            <v/>
          </cell>
          <cell r="AT1138" t="str">
            <v/>
          </cell>
          <cell r="AW1138" t="str">
            <v/>
          </cell>
          <cell r="AZ1138" t="str">
            <v/>
          </cell>
          <cell r="BA1138" t="str">
            <v/>
          </cell>
          <cell r="BB1138" t="str">
            <v/>
          </cell>
          <cell r="BC1138" t="str">
            <v/>
          </cell>
        </row>
        <row r="1139">
          <cell r="AM1139">
            <v>140984.13</v>
          </cell>
          <cell r="AQ1139">
            <v>16</v>
          </cell>
          <cell r="AT1139" t="str">
            <v>СМР</v>
          </cell>
          <cell r="AW1139" t="str">
            <v>не принят нет обоснования стоимости материалов</v>
          </cell>
          <cell r="AZ1139" t="e">
            <v>#VALUE!</v>
          </cell>
          <cell r="BA1139" t="e">
            <v>#VALUE!</v>
          </cell>
          <cell r="BB1139" t="str">
            <v/>
          </cell>
          <cell r="BC1139" t="e">
            <v>#VALUE!</v>
          </cell>
        </row>
        <row r="1140">
          <cell r="AM1140">
            <v>437881.17</v>
          </cell>
          <cell r="AQ1140">
            <v>16</v>
          </cell>
          <cell r="AT1140" t="str">
            <v>СМР</v>
          </cell>
          <cell r="AW1140">
            <v>40711</v>
          </cell>
          <cell r="AZ1140" t="str">
            <v>6.2011</v>
          </cell>
          <cell r="BA1140" t="str">
            <v>6.2011</v>
          </cell>
          <cell r="BB1140" t="str">
            <v>1.1900</v>
          </cell>
          <cell r="BC1140" t="str">
            <v>2.2011</v>
          </cell>
        </row>
        <row r="1141">
          <cell r="AM1141">
            <v>123075.11</v>
          </cell>
          <cell r="AQ1141">
            <v>16</v>
          </cell>
          <cell r="AT1141" t="str">
            <v>СМР</v>
          </cell>
          <cell r="AW1141">
            <v>40711</v>
          </cell>
          <cell r="AZ1141" t="str">
            <v>6.2011</v>
          </cell>
          <cell r="BA1141" t="str">
            <v>6.2011</v>
          </cell>
          <cell r="BB1141" t="str">
            <v>1.1900</v>
          </cell>
          <cell r="BC1141" t="str">
            <v>2.2011</v>
          </cell>
        </row>
        <row r="1142">
          <cell r="AM1142" t="str">
            <v/>
          </cell>
          <cell r="AQ1142" t="str">
            <v/>
          </cell>
          <cell r="AT1142" t="str">
            <v/>
          </cell>
          <cell r="AW1142" t="str">
            <v/>
          </cell>
          <cell r="AZ1142" t="str">
            <v/>
          </cell>
          <cell r="BA1142" t="str">
            <v/>
          </cell>
          <cell r="BB1142" t="str">
            <v/>
          </cell>
          <cell r="BC1142" t="str">
            <v/>
          </cell>
        </row>
        <row r="1143">
          <cell r="AM1143" t="str">
            <v/>
          </cell>
          <cell r="AQ1143" t="str">
            <v/>
          </cell>
          <cell r="AT1143" t="str">
            <v/>
          </cell>
          <cell r="AW1143" t="str">
            <v/>
          </cell>
          <cell r="AZ1143" t="str">
            <v/>
          </cell>
          <cell r="BA1143" t="str">
            <v/>
          </cell>
          <cell r="BB1143" t="str">
            <v/>
          </cell>
          <cell r="BC1143" t="str">
            <v/>
          </cell>
        </row>
        <row r="1144">
          <cell r="AM1144">
            <v>133409.82</v>
          </cell>
          <cell r="AQ1144">
            <v>16</v>
          </cell>
          <cell r="AT1144" t="str">
            <v>СМР</v>
          </cell>
          <cell r="AW1144">
            <v>40686</v>
          </cell>
          <cell r="AZ1144" t="str">
            <v>5.2011</v>
          </cell>
          <cell r="BA1144" t="str">
            <v>5.2011</v>
          </cell>
          <cell r="BB1144" t="str">
            <v>6.2011</v>
          </cell>
          <cell r="BC1144" t="str">
            <v>2.2011</v>
          </cell>
        </row>
        <row r="1145">
          <cell r="AM1145" t="str">
            <v/>
          </cell>
          <cell r="AQ1145" t="str">
            <v/>
          </cell>
          <cell r="AT1145" t="str">
            <v/>
          </cell>
          <cell r="AW1145" t="str">
            <v/>
          </cell>
          <cell r="AZ1145" t="str">
            <v/>
          </cell>
          <cell r="BA1145" t="str">
            <v/>
          </cell>
          <cell r="BB1145" t="str">
            <v/>
          </cell>
          <cell r="BC1145" t="str">
            <v/>
          </cell>
        </row>
        <row r="1146">
          <cell r="AM1146">
            <v>133409.82</v>
          </cell>
          <cell r="AQ1146">
            <v>16</v>
          </cell>
          <cell r="AT1146" t="str">
            <v>СМР</v>
          </cell>
          <cell r="AW1146">
            <v>40686</v>
          </cell>
          <cell r="AZ1146" t="str">
            <v>5.2011</v>
          </cell>
          <cell r="BA1146" t="str">
            <v>5.2011</v>
          </cell>
          <cell r="BB1146" t="str">
            <v>6.2011</v>
          </cell>
          <cell r="BC1146" t="str">
            <v>2.2011</v>
          </cell>
        </row>
        <row r="1147">
          <cell r="AM1147" t="str">
            <v/>
          </cell>
          <cell r="AQ1147" t="str">
            <v/>
          </cell>
          <cell r="AT1147" t="str">
            <v/>
          </cell>
          <cell r="AW1147" t="str">
            <v/>
          </cell>
          <cell r="AZ1147" t="str">
            <v/>
          </cell>
          <cell r="BA1147" t="str">
            <v/>
          </cell>
          <cell r="BB1147" t="str">
            <v/>
          </cell>
          <cell r="BC1147" t="str">
            <v/>
          </cell>
        </row>
        <row r="1148">
          <cell r="AM1148" t="str">
            <v/>
          </cell>
          <cell r="AQ1148" t="str">
            <v/>
          </cell>
          <cell r="AT1148" t="str">
            <v/>
          </cell>
          <cell r="AW1148" t="str">
            <v/>
          </cell>
          <cell r="AZ1148" t="str">
            <v/>
          </cell>
          <cell r="BA1148" t="str">
            <v/>
          </cell>
          <cell r="BB1148" t="str">
            <v/>
          </cell>
          <cell r="BC1148" t="str">
            <v/>
          </cell>
        </row>
        <row r="1149">
          <cell r="AM1149" t="str">
            <v/>
          </cell>
          <cell r="AQ1149" t="str">
            <v/>
          </cell>
          <cell r="AT1149" t="str">
            <v/>
          </cell>
          <cell r="AW1149" t="str">
            <v/>
          </cell>
          <cell r="AZ1149" t="str">
            <v/>
          </cell>
          <cell r="BA1149" t="str">
            <v/>
          </cell>
          <cell r="BB1149" t="str">
            <v/>
          </cell>
          <cell r="BC1149" t="str">
            <v/>
          </cell>
        </row>
        <row r="1150">
          <cell r="AM1150" t="str">
            <v/>
          </cell>
          <cell r="AQ1150" t="str">
            <v/>
          </cell>
          <cell r="AT1150" t="str">
            <v/>
          </cell>
          <cell r="AW1150" t="str">
            <v/>
          </cell>
          <cell r="AZ1150" t="str">
            <v/>
          </cell>
          <cell r="BA1150" t="str">
            <v/>
          </cell>
          <cell r="BB1150" t="str">
            <v/>
          </cell>
          <cell r="BC1150" t="str">
            <v/>
          </cell>
        </row>
        <row r="1151">
          <cell r="AM1151">
            <v>1192286.06</v>
          </cell>
          <cell r="AQ1151">
            <v>16</v>
          </cell>
          <cell r="AT1151" t="str">
            <v>СМР</v>
          </cell>
          <cell r="AW1151" t="str">
            <v>не принят нет обоснования стоимости материалов</v>
          </cell>
          <cell r="AZ1151" t="e">
            <v>#VALUE!</v>
          </cell>
          <cell r="BA1151" t="e">
            <v>#VALUE!</v>
          </cell>
          <cell r="BB1151" t="str">
            <v/>
          </cell>
          <cell r="BC1151" t="e">
            <v>#VALUE!</v>
          </cell>
        </row>
        <row r="1152">
          <cell r="AM1152" t="str">
            <v/>
          </cell>
          <cell r="AQ1152" t="str">
            <v/>
          </cell>
          <cell r="AT1152" t="str">
            <v/>
          </cell>
          <cell r="AW1152" t="str">
            <v/>
          </cell>
          <cell r="AZ1152" t="str">
            <v/>
          </cell>
          <cell r="BA1152" t="str">
            <v/>
          </cell>
          <cell r="BB1152" t="str">
            <v/>
          </cell>
          <cell r="BC1152" t="str">
            <v/>
          </cell>
        </row>
        <row r="1153">
          <cell r="AQ1153" t="str">
            <v/>
          </cell>
          <cell r="AZ1153" t="str">
            <v/>
          </cell>
          <cell r="BA1153" t="str">
            <v/>
          </cell>
          <cell r="BB1153" t="str">
            <v/>
          </cell>
          <cell r="BC1153" t="str">
            <v/>
          </cell>
        </row>
        <row r="1154">
          <cell r="AQ1154" t="str">
            <v/>
          </cell>
          <cell r="AZ1154" t="str">
            <v/>
          </cell>
          <cell r="BA1154" t="str">
            <v/>
          </cell>
          <cell r="BB1154" t="str">
            <v/>
          </cell>
          <cell r="BC1154" t="str">
            <v/>
          </cell>
        </row>
        <row r="1155">
          <cell r="AM1155" t="str">
            <v/>
          </cell>
          <cell r="AQ1155" t="str">
            <v/>
          </cell>
          <cell r="AT1155" t="str">
            <v/>
          </cell>
          <cell r="AW1155" t="str">
            <v/>
          </cell>
          <cell r="AZ1155" t="str">
            <v/>
          </cell>
          <cell r="BA1155" t="str">
            <v/>
          </cell>
          <cell r="BB1155" t="str">
            <v/>
          </cell>
          <cell r="BC1155" t="str">
            <v/>
          </cell>
        </row>
        <row r="1156">
          <cell r="AQ1156" t="str">
            <v/>
          </cell>
          <cell r="AZ1156" t="str">
            <v/>
          </cell>
          <cell r="BA1156" t="str">
            <v/>
          </cell>
          <cell r="BB1156" t="str">
            <v/>
          </cell>
          <cell r="BC1156" t="str">
            <v/>
          </cell>
        </row>
        <row r="1157">
          <cell r="AQ1157" t="str">
            <v/>
          </cell>
          <cell r="AZ1157" t="str">
            <v/>
          </cell>
          <cell r="BA1157" t="str">
            <v/>
          </cell>
          <cell r="BB1157" t="str">
            <v/>
          </cell>
          <cell r="BC1157" t="str">
            <v/>
          </cell>
        </row>
        <row r="1158">
          <cell r="AM1158" t="str">
            <v/>
          </cell>
          <cell r="AQ1158" t="str">
            <v/>
          </cell>
          <cell r="AT1158" t="str">
            <v/>
          </cell>
          <cell r="AW1158" t="str">
            <v/>
          </cell>
          <cell r="AZ1158" t="str">
            <v/>
          </cell>
          <cell r="BA1158" t="str">
            <v/>
          </cell>
          <cell r="BB1158" t="str">
            <v/>
          </cell>
          <cell r="BC1158" t="str">
            <v/>
          </cell>
        </row>
        <row r="1159">
          <cell r="AM1159" t="str">
            <v/>
          </cell>
          <cell r="AQ1159" t="str">
            <v/>
          </cell>
          <cell r="AT1159" t="str">
            <v/>
          </cell>
          <cell r="AW1159" t="str">
            <v/>
          </cell>
          <cell r="AZ1159" t="str">
            <v/>
          </cell>
          <cell r="BA1159" t="str">
            <v/>
          </cell>
          <cell r="BB1159" t="str">
            <v/>
          </cell>
          <cell r="BC1159" t="str">
            <v/>
          </cell>
        </row>
        <row r="1160">
          <cell r="AM1160" t="str">
            <v/>
          </cell>
          <cell r="AQ1160" t="str">
            <v/>
          </cell>
          <cell r="AT1160" t="str">
            <v/>
          </cell>
          <cell r="AW1160" t="str">
            <v/>
          </cell>
          <cell r="AZ1160" t="str">
            <v/>
          </cell>
          <cell r="BA1160" t="str">
            <v/>
          </cell>
          <cell r="BB1160" t="str">
            <v/>
          </cell>
          <cell r="BC1160" t="str">
            <v/>
          </cell>
        </row>
        <row r="1161">
          <cell r="AM1161" t="str">
            <v/>
          </cell>
          <cell r="AQ1161" t="str">
            <v/>
          </cell>
          <cell r="AT1161" t="str">
            <v/>
          </cell>
          <cell r="AW1161" t="str">
            <v/>
          </cell>
          <cell r="AZ1161" t="str">
            <v/>
          </cell>
          <cell r="BA1161" t="str">
            <v/>
          </cell>
          <cell r="BB1161" t="str">
            <v/>
          </cell>
          <cell r="BC1161" t="str">
            <v/>
          </cell>
        </row>
        <row r="1162">
          <cell r="AM1162" t="str">
            <v/>
          </cell>
          <cell r="AQ1162" t="str">
            <v/>
          </cell>
          <cell r="AT1162" t="str">
            <v/>
          </cell>
          <cell r="AW1162" t="str">
            <v/>
          </cell>
          <cell r="AZ1162" t="str">
            <v/>
          </cell>
          <cell r="BA1162" t="str">
            <v/>
          </cell>
          <cell r="BB1162" t="str">
            <v/>
          </cell>
          <cell r="BC1162" t="str">
            <v/>
          </cell>
        </row>
        <row r="1163">
          <cell r="AQ1163" t="str">
            <v/>
          </cell>
          <cell r="AZ1163" t="str">
            <v/>
          </cell>
          <cell r="BA1163" t="str">
            <v/>
          </cell>
          <cell r="BB1163" t="str">
            <v/>
          </cell>
          <cell r="BC1163" t="str">
            <v/>
          </cell>
        </row>
        <row r="1164">
          <cell r="AQ1164" t="str">
            <v/>
          </cell>
          <cell r="AZ1164" t="str">
            <v/>
          </cell>
          <cell r="BA1164" t="str">
            <v/>
          </cell>
          <cell r="BB1164" t="str">
            <v/>
          </cell>
          <cell r="BC1164" t="str">
            <v/>
          </cell>
        </row>
        <row r="1165">
          <cell r="AQ1165" t="str">
            <v/>
          </cell>
          <cell r="AZ1165" t="str">
            <v/>
          </cell>
          <cell r="BA1165" t="str">
            <v/>
          </cell>
          <cell r="BB1165" t="str">
            <v/>
          </cell>
          <cell r="BC1165" t="str">
            <v/>
          </cell>
        </row>
        <row r="1166">
          <cell r="AQ1166" t="str">
            <v/>
          </cell>
          <cell r="AZ1166" t="str">
            <v/>
          </cell>
          <cell r="BA1166" t="str">
            <v/>
          </cell>
          <cell r="BB1166" t="str">
            <v/>
          </cell>
          <cell r="BC1166" t="str">
            <v/>
          </cell>
        </row>
        <row r="1167">
          <cell r="AQ1167" t="str">
            <v/>
          </cell>
          <cell r="AZ1167" t="str">
            <v/>
          </cell>
          <cell r="BA1167" t="str">
            <v/>
          </cell>
          <cell r="BB1167" t="str">
            <v/>
          </cell>
          <cell r="BC1167" t="str">
            <v/>
          </cell>
        </row>
        <row r="1168">
          <cell r="AQ1168" t="str">
            <v/>
          </cell>
          <cell r="AZ1168" t="str">
            <v/>
          </cell>
          <cell r="BA1168" t="str">
            <v/>
          </cell>
          <cell r="BB1168" t="str">
            <v/>
          </cell>
          <cell r="BC1168" t="str">
            <v/>
          </cell>
        </row>
        <row r="1169">
          <cell r="AQ1169" t="str">
            <v/>
          </cell>
          <cell r="AZ1169" t="str">
            <v/>
          </cell>
          <cell r="BA1169" t="str">
            <v/>
          </cell>
          <cell r="BB1169" t="str">
            <v/>
          </cell>
          <cell r="BC1169" t="str">
            <v/>
          </cell>
        </row>
        <row r="1170">
          <cell r="AM1170" t="str">
            <v/>
          </cell>
          <cell r="AQ1170" t="str">
            <v/>
          </cell>
          <cell r="AT1170" t="str">
            <v/>
          </cell>
          <cell r="AW1170" t="str">
            <v/>
          </cell>
          <cell r="AZ1170" t="str">
            <v/>
          </cell>
          <cell r="BA1170" t="str">
            <v/>
          </cell>
          <cell r="BB1170" t="str">
            <v/>
          </cell>
          <cell r="BC1170" t="str">
            <v/>
          </cell>
        </row>
        <row r="1171">
          <cell r="AM1171">
            <v>1931918.91</v>
          </cell>
          <cell r="AQ1171">
            <v>16</v>
          </cell>
          <cell r="AT1171" t="str">
            <v>СМР</v>
          </cell>
          <cell r="AW1171">
            <v>40711</v>
          </cell>
          <cell r="AZ1171" t="str">
            <v>6.2011</v>
          </cell>
          <cell r="BA1171" t="str">
            <v>6.2011</v>
          </cell>
          <cell r="BB1171" t="str">
            <v>1.1900</v>
          </cell>
          <cell r="BC1171" t="str">
            <v>2.2011</v>
          </cell>
        </row>
        <row r="1172">
          <cell r="AM1172" t="str">
            <v/>
          </cell>
          <cell r="AQ1172" t="str">
            <v/>
          </cell>
          <cell r="AT1172" t="str">
            <v/>
          </cell>
          <cell r="AW1172" t="str">
            <v/>
          </cell>
          <cell r="AZ1172" t="str">
            <v/>
          </cell>
          <cell r="BA1172" t="str">
            <v/>
          </cell>
          <cell r="BB1172" t="str">
            <v/>
          </cell>
          <cell r="BC1172" t="str">
            <v/>
          </cell>
        </row>
        <row r="1173">
          <cell r="AM1173" t="str">
            <v/>
          </cell>
          <cell r="AQ1173" t="str">
            <v/>
          </cell>
          <cell r="AT1173" t="str">
            <v/>
          </cell>
          <cell r="AW1173" t="str">
            <v/>
          </cell>
          <cell r="AZ1173" t="str">
            <v/>
          </cell>
          <cell r="BA1173" t="str">
            <v/>
          </cell>
          <cell r="BB1173" t="str">
            <v/>
          </cell>
          <cell r="BC1173" t="str">
            <v/>
          </cell>
        </row>
        <row r="1174">
          <cell r="AM1174" t="str">
            <v/>
          </cell>
          <cell r="AQ1174" t="str">
            <v/>
          </cell>
          <cell r="AT1174" t="str">
            <v/>
          </cell>
          <cell r="AW1174" t="str">
            <v/>
          </cell>
          <cell r="AZ1174" t="str">
            <v/>
          </cell>
          <cell r="BA1174" t="str">
            <v/>
          </cell>
          <cell r="BB1174" t="str">
            <v/>
          </cell>
          <cell r="BC1174" t="str">
            <v/>
          </cell>
        </row>
        <row r="1175">
          <cell r="AM1175" t="str">
            <v/>
          </cell>
          <cell r="AQ1175" t="str">
            <v/>
          </cell>
          <cell r="AT1175" t="str">
            <v/>
          </cell>
          <cell r="AW1175" t="str">
            <v/>
          </cell>
          <cell r="AZ1175" t="str">
            <v/>
          </cell>
          <cell r="BA1175" t="str">
            <v/>
          </cell>
          <cell r="BB1175" t="str">
            <v/>
          </cell>
          <cell r="BC1175" t="str">
            <v/>
          </cell>
        </row>
        <row r="1176">
          <cell r="AM1176" t="str">
            <v/>
          </cell>
          <cell r="AQ1176" t="str">
            <v/>
          </cell>
          <cell r="AT1176" t="str">
            <v/>
          </cell>
          <cell r="AW1176" t="str">
            <v/>
          </cell>
          <cell r="AZ1176" t="str">
            <v/>
          </cell>
          <cell r="BA1176" t="str">
            <v/>
          </cell>
          <cell r="BB1176" t="str">
            <v/>
          </cell>
          <cell r="BC1176" t="str">
            <v/>
          </cell>
        </row>
        <row r="1177">
          <cell r="AM1177" t="str">
            <v/>
          </cell>
          <cell r="AQ1177" t="str">
            <v/>
          </cell>
          <cell r="AT1177" t="str">
            <v/>
          </cell>
          <cell r="AW1177" t="str">
            <v/>
          </cell>
          <cell r="AZ1177" t="str">
            <v/>
          </cell>
          <cell r="BA1177" t="str">
            <v/>
          </cell>
          <cell r="BB1177" t="str">
            <v/>
          </cell>
          <cell r="BC1177" t="str">
            <v/>
          </cell>
        </row>
        <row r="1178">
          <cell r="AM1178" t="str">
            <v/>
          </cell>
          <cell r="AQ1178" t="str">
            <v/>
          </cell>
          <cell r="AT1178" t="str">
            <v/>
          </cell>
          <cell r="AW1178" t="str">
            <v/>
          </cell>
          <cell r="AZ1178" t="str">
            <v/>
          </cell>
          <cell r="BA1178" t="str">
            <v/>
          </cell>
          <cell r="BB1178" t="str">
            <v/>
          </cell>
          <cell r="BC1178" t="str">
            <v/>
          </cell>
        </row>
        <row r="1179">
          <cell r="AM1179">
            <v>1369010.43</v>
          </cell>
          <cell r="AQ1179">
            <v>16</v>
          </cell>
          <cell r="AT1179" t="str">
            <v>СМР</v>
          </cell>
          <cell r="AW1179">
            <v>40681</v>
          </cell>
          <cell r="AZ1179" t="str">
            <v>4.2011</v>
          </cell>
          <cell r="BA1179" t="str">
            <v>5.2011</v>
          </cell>
          <cell r="BB1179" t="str">
            <v>5.2011</v>
          </cell>
          <cell r="BC1179" t="str">
            <v>2.2011</v>
          </cell>
        </row>
        <row r="1180">
          <cell r="AM1180" t="str">
            <v/>
          </cell>
          <cell r="AQ1180" t="str">
            <v/>
          </cell>
          <cell r="AT1180" t="str">
            <v/>
          </cell>
          <cell r="AW1180" t="str">
            <v/>
          </cell>
          <cell r="AZ1180" t="str">
            <v/>
          </cell>
          <cell r="BA1180" t="str">
            <v/>
          </cell>
          <cell r="BB1180" t="str">
            <v/>
          </cell>
          <cell r="BC1180" t="str">
            <v/>
          </cell>
        </row>
        <row r="1181">
          <cell r="AM1181" t="str">
            <v/>
          </cell>
          <cell r="AQ1181" t="str">
            <v/>
          </cell>
          <cell r="AT1181" t="str">
            <v/>
          </cell>
          <cell r="AW1181" t="str">
            <v/>
          </cell>
          <cell r="AZ1181" t="str">
            <v/>
          </cell>
          <cell r="BA1181" t="str">
            <v/>
          </cell>
          <cell r="BB1181" t="str">
            <v/>
          </cell>
          <cell r="BC1181" t="str">
            <v/>
          </cell>
        </row>
        <row r="1182">
          <cell r="AM1182" t="str">
            <v/>
          </cell>
          <cell r="AQ1182" t="str">
            <v/>
          </cell>
          <cell r="AT1182" t="str">
            <v/>
          </cell>
          <cell r="AW1182" t="str">
            <v/>
          </cell>
          <cell r="AZ1182" t="str">
            <v/>
          </cell>
          <cell r="BA1182" t="str">
            <v/>
          </cell>
          <cell r="BB1182" t="str">
            <v/>
          </cell>
          <cell r="BC1182" t="str">
            <v/>
          </cell>
        </row>
        <row r="1183">
          <cell r="AM1183" t="str">
            <v/>
          </cell>
          <cell r="AQ1183" t="str">
            <v/>
          </cell>
          <cell r="AT1183" t="str">
            <v/>
          </cell>
          <cell r="AW1183" t="str">
            <v/>
          </cell>
          <cell r="AZ1183" t="str">
            <v/>
          </cell>
          <cell r="BA1183" t="str">
            <v/>
          </cell>
          <cell r="BB1183" t="str">
            <v/>
          </cell>
          <cell r="BC1183" t="str">
            <v/>
          </cell>
        </row>
        <row r="1184">
          <cell r="AM1184">
            <v>361240.16</v>
          </cell>
          <cell r="AQ1184">
            <v>16</v>
          </cell>
          <cell r="AT1184" t="str">
            <v>СМР</v>
          </cell>
          <cell r="AW1184">
            <v>40681</v>
          </cell>
          <cell r="AZ1184" t="str">
            <v>4.2011</v>
          </cell>
          <cell r="BA1184" t="str">
            <v>5.2011</v>
          </cell>
          <cell r="BB1184" t="str">
            <v>5.2011</v>
          </cell>
          <cell r="BC1184" t="str">
            <v>2.2011</v>
          </cell>
        </row>
        <row r="1185">
          <cell r="AM1185" t="str">
            <v/>
          </cell>
          <cell r="AQ1185" t="str">
            <v/>
          </cell>
          <cell r="AT1185" t="str">
            <v/>
          </cell>
          <cell r="AW1185" t="str">
            <v/>
          </cell>
          <cell r="AZ1185" t="str">
            <v/>
          </cell>
          <cell r="BA1185" t="str">
            <v/>
          </cell>
          <cell r="BB1185" t="str">
            <v/>
          </cell>
          <cell r="BC1185" t="str">
            <v/>
          </cell>
        </row>
        <row r="1186">
          <cell r="AM1186" t="str">
            <v/>
          </cell>
          <cell r="AQ1186" t="str">
            <v/>
          </cell>
          <cell r="AT1186" t="str">
            <v/>
          </cell>
          <cell r="AW1186" t="str">
            <v/>
          </cell>
          <cell r="AZ1186" t="str">
            <v/>
          </cell>
          <cell r="BA1186" t="str">
            <v/>
          </cell>
          <cell r="BB1186" t="str">
            <v/>
          </cell>
          <cell r="BC1186" t="str">
            <v/>
          </cell>
        </row>
        <row r="1187">
          <cell r="AM1187" t="str">
            <v/>
          </cell>
          <cell r="AQ1187" t="str">
            <v/>
          </cell>
          <cell r="AT1187" t="str">
            <v/>
          </cell>
          <cell r="AW1187" t="str">
            <v/>
          </cell>
          <cell r="AZ1187" t="str">
            <v/>
          </cell>
          <cell r="BA1187" t="str">
            <v/>
          </cell>
          <cell r="BB1187" t="str">
            <v/>
          </cell>
          <cell r="BC1187" t="str">
            <v/>
          </cell>
        </row>
        <row r="1188">
          <cell r="AM1188" t="str">
            <v/>
          </cell>
          <cell r="AQ1188" t="str">
            <v/>
          </cell>
          <cell r="AT1188" t="str">
            <v/>
          </cell>
          <cell r="AW1188" t="str">
            <v/>
          </cell>
          <cell r="AZ1188" t="str">
            <v/>
          </cell>
          <cell r="BA1188" t="str">
            <v/>
          </cell>
          <cell r="BB1188" t="str">
            <v/>
          </cell>
          <cell r="BC1188" t="str">
            <v/>
          </cell>
        </row>
        <row r="1189">
          <cell r="AM1189" t="str">
            <v/>
          </cell>
          <cell r="AQ1189" t="str">
            <v/>
          </cell>
          <cell r="AT1189" t="str">
            <v/>
          </cell>
          <cell r="AW1189" t="str">
            <v/>
          </cell>
          <cell r="AZ1189" t="str">
            <v/>
          </cell>
          <cell r="BA1189" t="str">
            <v/>
          </cell>
          <cell r="BB1189" t="str">
            <v/>
          </cell>
          <cell r="BC1189" t="str">
            <v/>
          </cell>
        </row>
        <row r="1190">
          <cell r="AM1190" t="str">
            <v/>
          </cell>
          <cell r="AQ1190" t="str">
            <v/>
          </cell>
          <cell r="AT1190" t="str">
            <v/>
          </cell>
          <cell r="AW1190" t="str">
            <v/>
          </cell>
          <cell r="AZ1190" t="str">
            <v/>
          </cell>
          <cell r="BA1190" t="str">
            <v/>
          </cell>
          <cell r="BB1190" t="str">
            <v/>
          </cell>
          <cell r="BC1190" t="str">
            <v/>
          </cell>
        </row>
        <row r="1191">
          <cell r="AM1191" t="str">
            <v/>
          </cell>
          <cell r="AQ1191" t="str">
            <v/>
          </cell>
          <cell r="AT1191" t="str">
            <v/>
          </cell>
          <cell r="AW1191" t="str">
            <v/>
          </cell>
          <cell r="AZ1191" t="str">
            <v/>
          </cell>
          <cell r="BA1191" t="str">
            <v/>
          </cell>
          <cell r="BB1191" t="str">
            <v/>
          </cell>
          <cell r="BC1191" t="str">
            <v/>
          </cell>
        </row>
        <row r="1192">
          <cell r="AM1192" t="str">
            <v/>
          </cell>
          <cell r="AQ1192" t="str">
            <v/>
          </cell>
          <cell r="AT1192" t="str">
            <v/>
          </cell>
          <cell r="AW1192" t="str">
            <v/>
          </cell>
          <cell r="AZ1192" t="str">
            <v/>
          </cell>
          <cell r="BA1192" t="str">
            <v/>
          </cell>
          <cell r="BB1192" t="str">
            <v/>
          </cell>
          <cell r="BC1192" t="str">
            <v/>
          </cell>
        </row>
        <row r="1193">
          <cell r="AM1193">
            <v>851721329.34000003</v>
          </cell>
          <cell r="AQ1193" t="str">
            <v/>
          </cell>
          <cell r="AT1193" t="str">
            <v>Оборудование</v>
          </cell>
          <cell r="AW1193">
            <v>40521</v>
          </cell>
          <cell r="AZ1193" t="str">
            <v>12.2010</v>
          </cell>
          <cell r="BA1193" t="str">
            <v>12.2010</v>
          </cell>
          <cell r="BB1193" t="str">
            <v/>
          </cell>
          <cell r="BC1193" t="str">
            <v>4.2010</v>
          </cell>
        </row>
        <row r="1194">
          <cell r="AM1194">
            <v>138364989.75</v>
          </cell>
          <cell r="AQ1194" t="str">
            <v/>
          </cell>
          <cell r="AT1194" t="str">
            <v>Оборудование</v>
          </cell>
          <cell r="AW1194">
            <v>40521</v>
          </cell>
          <cell r="AZ1194" t="str">
            <v>12.2010</v>
          </cell>
          <cell r="BA1194" t="str">
            <v>12.2010</v>
          </cell>
          <cell r="BB1194" t="str">
            <v/>
          </cell>
          <cell r="BC1194" t="str">
            <v>4.2010</v>
          </cell>
        </row>
        <row r="1195">
          <cell r="AM1195">
            <v>14016080</v>
          </cell>
          <cell r="AQ1195" t="str">
            <v/>
          </cell>
          <cell r="AT1195" t="str">
            <v>Оборудование</v>
          </cell>
          <cell r="AW1195">
            <v>40521</v>
          </cell>
          <cell r="AZ1195" t="str">
            <v>12.2010</v>
          </cell>
          <cell r="BA1195" t="str">
            <v>12.2010</v>
          </cell>
          <cell r="BB1195" t="str">
            <v/>
          </cell>
          <cell r="BC1195" t="str">
            <v>4.2010</v>
          </cell>
        </row>
        <row r="1196">
          <cell r="AM1196">
            <v>31440324</v>
          </cell>
          <cell r="AQ1196" t="str">
            <v/>
          </cell>
          <cell r="AT1196" t="str">
            <v>Оборудование</v>
          </cell>
          <cell r="AW1196">
            <v>40602</v>
          </cell>
          <cell r="AZ1196" t="str">
            <v>2.2011</v>
          </cell>
          <cell r="BA1196" t="str">
            <v>2.2011</v>
          </cell>
          <cell r="BB1196" t="str">
            <v>3.2011</v>
          </cell>
          <cell r="BC1196" t="str">
            <v>1.2011</v>
          </cell>
        </row>
        <row r="1197">
          <cell r="AM1197" t="str">
            <v/>
          </cell>
          <cell r="AQ1197" t="str">
            <v/>
          </cell>
          <cell r="AT1197" t="str">
            <v/>
          </cell>
          <cell r="AW1197" t="str">
            <v/>
          </cell>
          <cell r="AZ1197" t="str">
            <v/>
          </cell>
          <cell r="BA1197" t="str">
            <v/>
          </cell>
          <cell r="BB1197" t="str">
            <v/>
          </cell>
          <cell r="BC1197" t="str">
            <v/>
          </cell>
        </row>
        <row r="1198">
          <cell r="AM1198" t="str">
            <v/>
          </cell>
          <cell r="AQ1198" t="str">
            <v/>
          </cell>
          <cell r="AT1198" t="str">
            <v/>
          </cell>
          <cell r="AW1198" t="str">
            <v/>
          </cell>
          <cell r="AZ1198" t="str">
            <v/>
          </cell>
          <cell r="BA1198" t="str">
            <v/>
          </cell>
          <cell r="BB1198" t="str">
            <v/>
          </cell>
          <cell r="BC1198" t="str">
            <v/>
          </cell>
        </row>
        <row r="1199">
          <cell r="AM1199" t="str">
            <v/>
          </cell>
          <cell r="AQ1199" t="str">
            <v/>
          </cell>
          <cell r="AT1199" t="str">
            <v/>
          </cell>
          <cell r="AW1199" t="str">
            <v/>
          </cell>
          <cell r="AZ1199" t="str">
            <v/>
          </cell>
          <cell r="BA1199" t="str">
            <v/>
          </cell>
          <cell r="BB1199" t="str">
            <v/>
          </cell>
          <cell r="BC1199" t="str">
            <v/>
          </cell>
        </row>
        <row r="1200">
          <cell r="AM1200" t="str">
            <v/>
          </cell>
          <cell r="AQ1200" t="str">
            <v/>
          </cell>
          <cell r="AT1200" t="str">
            <v/>
          </cell>
          <cell r="AW1200" t="str">
            <v/>
          </cell>
          <cell r="AZ1200" t="str">
            <v/>
          </cell>
          <cell r="BA1200" t="str">
            <v/>
          </cell>
          <cell r="BB1200" t="str">
            <v/>
          </cell>
          <cell r="BC1200" t="str">
            <v/>
          </cell>
        </row>
        <row r="1201">
          <cell r="AM1201" t="str">
            <v/>
          </cell>
          <cell r="AQ1201" t="str">
            <v/>
          </cell>
          <cell r="AT1201" t="str">
            <v/>
          </cell>
          <cell r="AW1201" t="str">
            <v/>
          </cell>
          <cell r="AZ1201" t="str">
            <v/>
          </cell>
          <cell r="BA1201" t="str">
            <v/>
          </cell>
          <cell r="BB1201" t="str">
            <v/>
          </cell>
          <cell r="BC1201" t="str">
            <v/>
          </cell>
        </row>
        <row r="1202">
          <cell r="AM1202" t="str">
            <v/>
          </cell>
          <cell r="AQ1202" t="str">
            <v/>
          </cell>
          <cell r="AT1202" t="str">
            <v/>
          </cell>
          <cell r="AW1202" t="str">
            <v/>
          </cell>
          <cell r="AZ1202" t="str">
            <v/>
          </cell>
          <cell r="BA1202" t="str">
            <v/>
          </cell>
          <cell r="BB1202" t="str">
            <v/>
          </cell>
          <cell r="BC1202" t="str">
            <v/>
          </cell>
        </row>
        <row r="1203">
          <cell r="AM1203" t="str">
            <v/>
          </cell>
          <cell r="AQ1203" t="str">
            <v/>
          </cell>
          <cell r="AT1203" t="str">
            <v/>
          </cell>
          <cell r="AW1203" t="str">
            <v/>
          </cell>
          <cell r="AZ1203" t="str">
            <v/>
          </cell>
          <cell r="BA1203" t="str">
            <v/>
          </cell>
          <cell r="BB1203" t="str">
            <v/>
          </cell>
          <cell r="BC1203" t="str">
            <v/>
          </cell>
        </row>
        <row r="1204">
          <cell r="AM1204" t="str">
            <v/>
          </cell>
          <cell r="AQ1204" t="str">
            <v/>
          </cell>
          <cell r="AT1204" t="str">
            <v/>
          </cell>
          <cell r="AW1204" t="str">
            <v/>
          </cell>
          <cell r="AZ1204" t="str">
            <v/>
          </cell>
          <cell r="BA1204" t="str">
            <v/>
          </cell>
          <cell r="BB1204" t="str">
            <v/>
          </cell>
          <cell r="BC1204" t="str">
            <v/>
          </cell>
        </row>
        <row r="1205">
          <cell r="AM1205">
            <v>985115571.63</v>
          </cell>
          <cell r="AQ1205" t="str">
            <v/>
          </cell>
          <cell r="AT1205" t="str">
            <v>Оборудование</v>
          </cell>
          <cell r="AW1205">
            <v>40521</v>
          </cell>
          <cell r="AZ1205" t="str">
            <v>12.2010</v>
          </cell>
          <cell r="BA1205" t="str">
            <v>12.2010</v>
          </cell>
          <cell r="BB1205" t="str">
            <v/>
          </cell>
          <cell r="BC1205" t="str">
            <v>4.2010</v>
          </cell>
        </row>
        <row r="1206">
          <cell r="AM1206">
            <v>13945712</v>
          </cell>
          <cell r="AQ1206" t="str">
            <v/>
          </cell>
          <cell r="AT1206" t="str">
            <v>Оборудование</v>
          </cell>
          <cell r="AW1206">
            <v>40521</v>
          </cell>
          <cell r="AZ1206" t="str">
            <v>12.2010</v>
          </cell>
          <cell r="BA1206" t="str">
            <v>12.2010</v>
          </cell>
          <cell r="BB1206" t="str">
            <v/>
          </cell>
          <cell r="BC1206" t="str">
            <v>4.2010</v>
          </cell>
        </row>
        <row r="1207">
          <cell r="AM1207">
            <v>31440324</v>
          </cell>
          <cell r="AQ1207" t="str">
            <v/>
          </cell>
          <cell r="AT1207" t="str">
            <v>Оборудование</v>
          </cell>
          <cell r="AW1207">
            <v>40602</v>
          </cell>
          <cell r="AZ1207" t="str">
            <v>2.2011</v>
          </cell>
          <cell r="BA1207" t="str">
            <v>2.2011</v>
          </cell>
          <cell r="BB1207" t="str">
            <v>3.2011</v>
          </cell>
          <cell r="BC1207" t="str">
            <v>1.2011</v>
          </cell>
        </row>
        <row r="1208">
          <cell r="AM1208" t="str">
            <v/>
          </cell>
          <cell r="AQ1208" t="str">
            <v/>
          </cell>
          <cell r="AT1208" t="str">
            <v/>
          </cell>
          <cell r="AW1208" t="str">
            <v/>
          </cell>
          <cell r="AZ1208" t="str">
            <v/>
          </cell>
          <cell r="BA1208" t="str">
            <v/>
          </cell>
          <cell r="BB1208" t="str">
            <v/>
          </cell>
          <cell r="BC1208" t="str">
            <v/>
          </cell>
        </row>
        <row r="1209">
          <cell r="AM1209" t="str">
            <v/>
          </cell>
          <cell r="AQ1209" t="str">
            <v/>
          </cell>
          <cell r="AT1209" t="str">
            <v/>
          </cell>
          <cell r="AW1209" t="str">
            <v/>
          </cell>
          <cell r="AZ1209" t="str">
            <v/>
          </cell>
          <cell r="BA1209" t="str">
            <v/>
          </cell>
          <cell r="BB1209" t="str">
            <v/>
          </cell>
          <cell r="BC1209" t="str">
            <v/>
          </cell>
        </row>
        <row r="1210">
          <cell r="AM1210" t="str">
            <v/>
          </cell>
          <cell r="AQ1210" t="str">
            <v/>
          </cell>
          <cell r="AT1210" t="str">
            <v/>
          </cell>
          <cell r="AW1210" t="str">
            <v/>
          </cell>
          <cell r="AZ1210" t="str">
            <v/>
          </cell>
          <cell r="BA1210" t="str">
            <v/>
          </cell>
          <cell r="BB1210" t="str">
            <v/>
          </cell>
          <cell r="BC1210" t="str">
            <v/>
          </cell>
        </row>
        <row r="1211">
          <cell r="AM1211" t="str">
            <v/>
          </cell>
          <cell r="AQ1211" t="str">
            <v/>
          </cell>
          <cell r="AT1211" t="str">
            <v/>
          </cell>
          <cell r="AW1211" t="str">
            <v/>
          </cell>
          <cell r="AZ1211" t="str">
            <v/>
          </cell>
          <cell r="BA1211" t="str">
            <v/>
          </cell>
          <cell r="BB1211" t="str">
            <v/>
          </cell>
          <cell r="BC1211" t="str">
            <v/>
          </cell>
        </row>
        <row r="1212">
          <cell r="AM1212" t="str">
            <v/>
          </cell>
          <cell r="AQ1212" t="str">
            <v/>
          </cell>
          <cell r="AT1212" t="str">
            <v/>
          </cell>
          <cell r="AW1212" t="str">
            <v/>
          </cell>
          <cell r="AZ1212" t="str">
            <v/>
          </cell>
          <cell r="BA1212" t="str">
            <v/>
          </cell>
          <cell r="BB1212" t="str">
            <v/>
          </cell>
          <cell r="BC1212" t="str">
            <v/>
          </cell>
        </row>
        <row r="1213">
          <cell r="AM1213" t="str">
            <v/>
          </cell>
          <cell r="AQ1213" t="str">
            <v/>
          </cell>
          <cell r="AT1213" t="str">
            <v/>
          </cell>
          <cell r="AW1213" t="str">
            <v/>
          </cell>
          <cell r="AZ1213" t="str">
            <v/>
          </cell>
          <cell r="BA1213" t="str">
            <v/>
          </cell>
          <cell r="BB1213" t="str">
            <v/>
          </cell>
          <cell r="BC1213" t="str">
            <v/>
          </cell>
        </row>
        <row r="1214">
          <cell r="AM1214" t="str">
            <v/>
          </cell>
          <cell r="AQ1214" t="str">
            <v/>
          </cell>
          <cell r="AT1214" t="str">
            <v/>
          </cell>
          <cell r="AW1214" t="str">
            <v/>
          </cell>
          <cell r="AZ1214" t="str">
            <v/>
          </cell>
          <cell r="BA1214" t="str">
            <v/>
          </cell>
          <cell r="BB1214" t="str">
            <v/>
          </cell>
          <cell r="BC1214" t="str">
            <v/>
          </cell>
        </row>
        <row r="1215">
          <cell r="AM1215" t="str">
            <v/>
          </cell>
          <cell r="AQ1215" t="str">
            <v/>
          </cell>
          <cell r="AT1215" t="str">
            <v/>
          </cell>
          <cell r="AW1215" t="str">
            <v/>
          </cell>
          <cell r="AZ1215" t="str">
            <v/>
          </cell>
          <cell r="BA1215" t="str">
            <v/>
          </cell>
          <cell r="BB1215" t="str">
            <v/>
          </cell>
          <cell r="BC1215" t="str">
            <v/>
          </cell>
        </row>
        <row r="1216">
          <cell r="AM1216">
            <v>964154023.44000006</v>
          </cell>
          <cell r="AQ1216" t="str">
            <v/>
          </cell>
          <cell r="AT1216" t="str">
            <v>Оборудование</v>
          </cell>
          <cell r="AW1216">
            <v>40602</v>
          </cell>
          <cell r="AZ1216" t="str">
            <v>2.2011</v>
          </cell>
          <cell r="BA1216" t="str">
            <v>2.2011</v>
          </cell>
          <cell r="BB1216" t="str">
            <v>3.2011</v>
          </cell>
          <cell r="BC1216" t="str">
            <v>1.2011</v>
          </cell>
        </row>
        <row r="1217">
          <cell r="AM1217">
            <v>31290891.600000001</v>
          </cell>
          <cell r="AQ1217" t="str">
            <v/>
          </cell>
          <cell r="AT1217" t="str">
            <v>Оборудование</v>
          </cell>
          <cell r="AW1217">
            <v>40602</v>
          </cell>
          <cell r="AZ1217" t="str">
            <v>2.2011</v>
          </cell>
          <cell r="BA1217" t="str">
            <v>2.2011</v>
          </cell>
          <cell r="BB1217" t="str">
            <v>3.2011</v>
          </cell>
          <cell r="BC1217" t="str">
            <v>1.2011</v>
          </cell>
        </row>
        <row r="1218">
          <cell r="AM1218" t="str">
            <v/>
          </cell>
          <cell r="AQ1218" t="str">
            <v/>
          </cell>
          <cell r="AT1218" t="str">
            <v/>
          </cell>
          <cell r="AW1218" t="str">
            <v/>
          </cell>
          <cell r="AZ1218" t="str">
            <v/>
          </cell>
          <cell r="BA1218" t="str">
            <v/>
          </cell>
          <cell r="BB1218" t="str">
            <v/>
          </cell>
          <cell r="BC1218" t="str">
            <v/>
          </cell>
        </row>
        <row r="1219">
          <cell r="AM1219" t="str">
            <v/>
          </cell>
          <cell r="AQ1219" t="str">
            <v/>
          </cell>
          <cell r="AT1219" t="str">
            <v/>
          </cell>
          <cell r="AW1219" t="str">
            <v/>
          </cell>
          <cell r="AZ1219" t="str">
            <v/>
          </cell>
          <cell r="BA1219" t="str">
            <v/>
          </cell>
          <cell r="BB1219" t="str">
            <v/>
          </cell>
          <cell r="BC1219" t="str">
            <v/>
          </cell>
        </row>
        <row r="1220">
          <cell r="AM1220" t="str">
            <v/>
          </cell>
          <cell r="AQ1220" t="str">
            <v/>
          </cell>
          <cell r="AT1220" t="str">
            <v/>
          </cell>
          <cell r="AW1220" t="str">
            <v/>
          </cell>
          <cell r="AZ1220" t="str">
            <v/>
          </cell>
          <cell r="BA1220" t="str">
            <v/>
          </cell>
          <cell r="BB1220" t="str">
            <v/>
          </cell>
          <cell r="BC1220" t="str">
            <v/>
          </cell>
        </row>
        <row r="1221">
          <cell r="AM1221" t="str">
            <v/>
          </cell>
          <cell r="AQ1221" t="str">
            <v/>
          </cell>
          <cell r="AT1221" t="str">
            <v/>
          </cell>
          <cell r="AW1221" t="str">
            <v/>
          </cell>
          <cell r="AZ1221" t="str">
            <v/>
          </cell>
          <cell r="BA1221" t="str">
            <v/>
          </cell>
          <cell r="BB1221" t="str">
            <v/>
          </cell>
          <cell r="BC1221" t="str">
            <v/>
          </cell>
        </row>
        <row r="1222">
          <cell r="AM1222" t="str">
            <v/>
          </cell>
          <cell r="AQ1222" t="str">
            <v/>
          </cell>
          <cell r="AT1222" t="str">
            <v/>
          </cell>
          <cell r="AW1222" t="str">
            <v/>
          </cell>
          <cell r="AZ1222" t="str">
            <v/>
          </cell>
          <cell r="BA1222" t="str">
            <v/>
          </cell>
          <cell r="BB1222" t="str">
            <v/>
          </cell>
          <cell r="BC1222" t="str">
            <v/>
          </cell>
        </row>
        <row r="1223">
          <cell r="AM1223" t="str">
            <v/>
          </cell>
          <cell r="AQ1223" t="str">
            <v/>
          </cell>
          <cell r="AT1223" t="str">
            <v/>
          </cell>
          <cell r="AW1223" t="str">
            <v/>
          </cell>
          <cell r="AZ1223" t="str">
            <v/>
          </cell>
          <cell r="BA1223" t="str">
            <v/>
          </cell>
          <cell r="BB1223" t="str">
            <v/>
          </cell>
          <cell r="BC1223" t="str">
            <v/>
          </cell>
        </row>
        <row r="1224">
          <cell r="AM1224" t="str">
            <v/>
          </cell>
          <cell r="AQ1224" t="str">
            <v/>
          </cell>
          <cell r="AT1224" t="str">
            <v/>
          </cell>
          <cell r="AW1224" t="str">
            <v/>
          </cell>
          <cell r="AZ1224" t="str">
            <v/>
          </cell>
          <cell r="BA1224" t="str">
            <v/>
          </cell>
          <cell r="BB1224" t="str">
            <v/>
          </cell>
          <cell r="BC1224" t="str">
            <v/>
          </cell>
        </row>
        <row r="1225">
          <cell r="AM1225" t="str">
            <v/>
          </cell>
          <cell r="AQ1225" t="str">
            <v/>
          </cell>
          <cell r="AT1225" t="str">
            <v/>
          </cell>
          <cell r="AW1225" t="str">
            <v/>
          </cell>
          <cell r="AZ1225" t="str">
            <v/>
          </cell>
          <cell r="BA1225" t="str">
            <v/>
          </cell>
          <cell r="BB1225" t="str">
            <v/>
          </cell>
          <cell r="BC1225" t="str">
            <v/>
          </cell>
        </row>
        <row r="1226">
          <cell r="AM1226">
            <v>968075273.10000002</v>
          </cell>
          <cell r="AQ1226" t="str">
            <v/>
          </cell>
          <cell r="AT1226" t="str">
            <v>Оборудование</v>
          </cell>
          <cell r="AW1226">
            <v>40633</v>
          </cell>
          <cell r="AZ1226" t="str">
            <v>3.2011</v>
          </cell>
          <cell r="BA1226" t="str">
            <v>3.2011</v>
          </cell>
          <cell r="BB1226" t="str">
            <v>4.2011</v>
          </cell>
          <cell r="BC1226" t="str">
            <v>1.2011</v>
          </cell>
        </row>
        <row r="1227">
          <cell r="AM1227">
            <v>31418152.800000001</v>
          </cell>
          <cell r="AQ1227" t="str">
            <v/>
          </cell>
          <cell r="AT1227" t="str">
            <v>Оборудование</v>
          </cell>
          <cell r="AW1227">
            <v>40694</v>
          </cell>
          <cell r="AZ1227" t="str">
            <v>5.2011</v>
          </cell>
          <cell r="BA1227" t="str">
            <v>5.2011</v>
          </cell>
          <cell r="BB1227" t="str">
            <v>6.2011</v>
          </cell>
          <cell r="BC1227" t="str">
            <v>2.2011</v>
          </cell>
        </row>
        <row r="1228">
          <cell r="AM1228" t="str">
            <v/>
          </cell>
          <cell r="AQ1228" t="str">
            <v/>
          </cell>
          <cell r="AT1228" t="str">
            <v/>
          </cell>
          <cell r="AW1228" t="str">
            <v/>
          </cell>
          <cell r="AZ1228" t="str">
            <v/>
          </cell>
          <cell r="BA1228" t="str">
            <v/>
          </cell>
          <cell r="BB1228" t="str">
            <v/>
          </cell>
          <cell r="BC1228" t="str">
            <v/>
          </cell>
        </row>
        <row r="1229">
          <cell r="AM1229" t="str">
            <v/>
          </cell>
          <cell r="AQ1229" t="str">
            <v/>
          </cell>
          <cell r="AT1229" t="str">
            <v/>
          </cell>
          <cell r="AW1229" t="str">
            <v/>
          </cell>
          <cell r="AZ1229" t="str">
            <v/>
          </cell>
          <cell r="BA1229" t="str">
            <v/>
          </cell>
          <cell r="BB1229" t="str">
            <v/>
          </cell>
          <cell r="BC1229" t="str">
            <v/>
          </cell>
        </row>
        <row r="1230">
          <cell r="AM1230" t="str">
            <v/>
          </cell>
          <cell r="AQ1230" t="str">
            <v/>
          </cell>
          <cell r="AT1230" t="str">
            <v/>
          </cell>
          <cell r="AW1230" t="str">
            <v/>
          </cell>
          <cell r="AZ1230" t="str">
            <v/>
          </cell>
          <cell r="BA1230" t="str">
            <v/>
          </cell>
          <cell r="BB1230" t="str">
            <v/>
          </cell>
          <cell r="BC1230" t="str">
            <v/>
          </cell>
        </row>
        <row r="1231">
          <cell r="AM1231" t="str">
            <v/>
          </cell>
          <cell r="AQ1231" t="str">
            <v/>
          </cell>
          <cell r="AT1231" t="str">
            <v/>
          </cell>
          <cell r="AW1231" t="str">
            <v/>
          </cell>
          <cell r="AZ1231" t="str">
            <v/>
          </cell>
          <cell r="BA1231" t="str">
            <v/>
          </cell>
          <cell r="BB1231" t="str">
            <v/>
          </cell>
          <cell r="BC1231" t="str">
            <v/>
          </cell>
        </row>
        <row r="1232">
          <cell r="AM1232" t="str">
            <v/>
          </cell>
          <cell r="AQ1232" t="str">
            <v/>
          </cell>
          <cell r="AT1232" t="str">
            <v/>
          </cell>
          <cell r="AW1232" t="str">
            <v/>
          </cell>
          <cell r="AZ1232" t="str">
            <v/>
          </cell>
          <cell r="BA1232" t="str">
            <v/>
          </cell>
          <cell r="BB1232" t="str">
            <v/>
          </cell>
          <cell r="BC1232" t="str">
            <v/>
          </cell>
        </row>
        <row r="1233">
          <cell r="AM1233" t="str">
            <v/>
          </cell>
          <cell r="AQ1233" t="str">
            <v/>
          </cell>
          <cell r="AT1233" t="str">
            <v/>
          </cell>
          <cell r="AW1233" t="str">
            <v/>
          </cell>
          <cell r="AZ1233" t="str">
            <v/>
          </cell>
          <cell r="BA1233" t="str">
            <v/>
          </cell>
          <cell r="BB1233" t="str">
            <v/>
          </cell>
          <cell r="BC1233" t="str">
            <v/>
          </cell>
        </row>
        <row r="1234">
          <cell r="AM1234" t="str">
            <v/>
          </cell>
          <cell r="AQ1234" t="str">
            <v/>
          </cell>
          <cell r="AT1234" t="str">
            <v/>
          </cell>
          <cell r="AW1234" t="str">
            <v/>
          </cell>
          <cell r="AZ1234" t="str">
            <v/>
          </cell>
          <cell r="BA1234" t="str">
            <v/>
          </cell>
          <cell r="BB1234" t="str">
            <v/>
          </cell>
          <cell r="BC1234" t="str">
            <v/>
          </cell>
        </row>
        <row r="1235">
          <cell r="AM1235" t="str">
            <v/>
          </cell>
          <cell r="AQ1235" t="str">
            <v/>
          </cell>
          <cell r="AT1235" t="str">
            <v/>
          </cell>
          <cell r="AW1235" t="str">
            <v/>
          </cell>
          <cell r="AZ1235" t="str">
            <v/>
          </cell>
          <cell r="BA1235" t="str">
            <v/>
          </cell>
          <cell r="BB1235" t="str">
            <v/>
          </cell>
          <cell r="BC1235" t="str">
            <v/>
          </cell>
        </row>
        <row r="1236">
          <cell r="AM1236" t="str">
            <v/>
          </cell>
          <cell r="AQ1236" t="str">
            <v/>
          </cell>
          <cell r="AT1236" t="str">
            <v/>
          </cell>
          <cell r="AW1236" t="str">
            <v/>
          </cell>
          <cell r="AZ1236" t="str">
            <v/>
          </cell>
          <cell r="BA1236" t="str">
            <v/>
          </cell>
          <cell r="BB1236" t="str">
            <v/>
          </cell>
          <cell r="BC1236" t="str">
            <v/>
          </cell>
        </row>
        <row r="1237">
          <cell r="AM1237" t="str">
            <v/>
          </cell>
          <cell r="AQ1237" t="str">
            <v/>
          </cell>
          <cell r="AT1237" t="str">
            <v/>
          </cell>
          <cell r="AW1237" t="str">
            <v/>
          </cell>
          <cell r="AZ1237" t="str">
            <v/>
          </cell>
          <cell r="BA1237" t="str">
            <v/>
          </cell>
          <cell r="BB1237" t="str">
            <v/>
          </cell>
          <cell r="BC1237" t="str">
            <v/>
          </cell>
        </row>
        <row r="1238">
          <cell r="AM1238" t="str">
            <v/>
          </cell>
          <cell r="AQ1238" t="str">
            <v/>
          </cell>
          <cell r="AT1238" t="str">
            <v/>
          </cell>
          <cell r="AW1238" t="str">
            <v/>
          </cell>
          <cell r="AZ1238" t="str">
            <v/>
          </cell>
          <cell r="BA1238" t="str">
            <v/>
          </cell>
          <cell r="BB1238" t="str">
            <v/>
          </cell>
          <cell r="BC1238" t="str">
            <v/>
          </cell>
        </row>
        <row r="1239">
          <cell r="AM1239" t="str">
            <v/>
          </cell>
          <cell r="AQ1239" t="str">
            <v/>
          </cell>
          <cell r="AT1239" t="str">
            <v/>
          </cell>
          <cell r="AW1239" t="str">
            <v/>
          </cell>
          <cell r="AZ1239" t="str">
            <v/>
          </cell>
          <cell r="BA1239" t="str">
            <v/>
          </cell>
          <cell r="BB1239" t="str">
            <v/>
          </cell>
          <cell r="BC1239" t="str">
            <v/>
          </cell>
        </row>
        <row r="1240">
          <cell r="AM1240" t="str">
            <v/>
          </cell>
          <cell r="AQ1240" t="str">
            <v/>
          </cell>
          <cell r="AT1240" t="str">
            <v/>
          </cell>
          <cell r="AW1240" t="str">
            <v/>
          </cell>
          <cell r="AZ1240" t="str">
            <v/>
          </cell>
          <cell r="BA1240" t="str">
            <v/>
          </cell>
          <cell r="BB1240" t="str">
            <v/>
          </cell>
          <cell r="BC1240" t="str">
            <v/>
          </cell>
        </row>
        <row r="1241">
          <cell r="AM1241">
            <v>239048556.63999999</v>
          </cell>
          <cell r="AQ1241" t="str">
            <v/>
          </cell>
          <cell r="AT1241" t="str">
            <v>Оборудование</v>
          </cell>
          <cell r="AW1241">
            <v>40602</v>
          </cell>
          <cell r="AZ1241" t="str">
            <v>2.2011</v>
          </cell>
          <cell r="BA1241" t="str">
            <v>2.2011</v>
          </cell>
          <cell r="BB1241" t="str">
            <v>3.2011</v>
          </cell>
          <cell r="BC1241" t="str">
            <v>1.2011</v>
          </cell>
        </row>
        <row r="1242">
          <cell r="AM1242" t="str">
            <v/>
          </cell>
          <cell r="AQ1242" t="str">
            <v/>
          </cell>
          <cell r="AT1242" t="str">
            <v/>
          </cell>
          <cell r="AW1242" t="str">
            <v/>
          </cell>
          <cell r="AZ1242" t="str">
            <v/>
          </cell>
          <cell r="BA1242" t="str">
            <v/>
          </cell>
          <cell r="BB1242" t="str">
            <v/>
          </cell>
          <cell r="BC1242" t="str">
            <v/>
          </cell>
        </row>
        <row r="1243">
          <cell r="AM1243">
            <v>146910674.30000001</v>
          </cell>
          <cell r="AQ1243" t="str">
            <v/>
          </cell>
          <cell r="AT1243" t="str">
            <v>Оборудование</v>
          </cell>
          <cell r="AW1243">
            <v>40662</v>
          </cell>
          <cell r="AZ1243" t="str">
            <v>4.2011</v>
          </cell>
          <cell r="BA1243" t="str">
            <v>4.2011</v>
          </cell>
          <cell r="BB1243" t="str">
            <v>5.2011</v>
          </cell>
          <cell r="BC1243" t="str">
            <v>2.2011</v>
          </cell>
        </row>
        <row r="1244">
          <cell r="AM1244">
            <v>3000000</v>
          </cell>
          <cell r="AQ1244" t="str">
            <v/>
          </cell>
          <cell r="AT1244" t="str">
            <v>Оборудование</v>
          </cell>
          <cell r="AW1244">
            <v>40662</v>
          </cell>
          <cell r="AZ1244" t="str">
            <v>4.2011</v>
          </cell>
          <cell r="BA1244" t="str">
            <v>4.2011</v>
          </cell>
          <cell r="BB1244" t="str">
            <v>5.2011</v>
          </cell>
          <cell r="BC1244" t="str">
            <v>2.2011</v>
          </cell>
        </row>
        <row r="1245">
          <cell r="AM1245">
            <v>0</v>
          </cell>
          <cell r="AQ1245" t="str">
            <v/>
          </cell>
          <cell r="AT1245" t="str">
            <v>Оборудование</v>
          </cell>
          <cell r="AW1245">
            <v>40715</v>
          </cell>
          <cell r="AZ1245" t="str">
            <v>6.2011</v>
          </cell>
          <cell r="BA1245" t="str">
            <v>6.2011</v>
          </cell>
          <cell r="BB1245" t="str">
            <v>1.1900</v>
          </cell>
          <cell r="BC1245" t="str">
            <v>2.2011</v>
          </cell>
        </row>
        <row r="1246">
          <cell r="AM1246">
            <v>37848660</v>
          </cell>
          <cell r="AQ1246" t="str">
            <v/>
          </cell>
          <cell r="AT1246" t="str">
            <v>Оборудование</v>
          </cell>
          <cell r="AW1246">
            <v>40602</v>
          </cell>
          <cell r="AZ1246" t="str">
            <v>2.2011</v>
          </cell>
          <cell r="BA1246" t="str">
            <v>2.2011</v>
          </cell>
          <cell r="BB1246" t="str">
            <v>3.2011</v>
          </cell>
          <cell r="BC1246" t="str">
            <v>1.2011</v>
          </cell>
        </row>
        <row r="1247">
          <cell r="AM1247">
            <v>37848660</v>
          </cell>
          <cell r="AQ1247" t="str">
            <v/>
          </cell>
          <cell r="AT1247" t="str">
            <v>Оборудование</v>
          </cell>
          <cell r="AW1247">
            <v>40602</v>
          </cell>
          <cell r="AZ1247" t="str">
            <v>2.2011</v>
          </cell>
          <cell r="BA1247" t="str">
            <v>2.2011</v>
          </cell>
          <cell r="BB1247" t="str">
            <v>3.2011</v>
          </cell>
          <cell r="BC1247" t="str">
            <v>1.2011</v>
          </cell>
        </row>
        <row r="1248">
          <cell r="AM1248">
            <v>46944117</v>
          </cell>
          <cell r="AQ1248" t="str">
            <v/>
          </cell>
          <cell r="AT1248" t="str">
            <v>Оборудование</v>
          </cell>
          <cell r="AW1248">
            <v>40602</v>
          </cell>
          <cell r="AZ1248" t="str">
            <v>2.2011</v>
          </cell>
          <cell r="BA1248" t="str">
            <v>2.2011</v>
          </cell>
          <cell r="BB1248" t="str">
            <v>3.2011</v>
          </cell>
          <cell r="BC1248" t="str">
            <v>1.2011</v>
          </cell>
        </row>
        <row r="1249">
          <cell r="AM1249" t="str">
            <v/>
          </cell>
          <cell r="AQ1249" t="str">
            <v/>
          </cell>
          <cell r="AT1249" t="str">
            <v/>
          </cell>
          <cell r="AW1249" t="str">
            <v/>
          </cell>
          <cell r="AZ1249" t="str">
            <v/>
          </cell>
          <cell r="BA1249" t="str">
            <v/>
          </cell>
          <cell r="BB1249" t="str">
            <v/>
          </cell>
          <cell r="BC1249" t="str">
            <v/>
          </cell>
        </row>
        <row r="1250">
          <cell r="AM1250" t="str">
            <v/>
          </cell>
          <cell r="AQ1250" t="str">
            <v/>
          </cell>
          <cell r="AT1250" t="str">
            <v/>
          </cell>
          <cell r="AW1250" t="str">
            <v/>
          </cell>
          <cell r="AZ1250" t="str">
            <v/>
          </cell>
          <cell r="BA1250" t="str">
            <v/>
          </cell>
          <cell r="BB1250" t="str">
            <v/>
          </cell>
          <cell r="BC1250" t="str">
            <v/>
          </cell>
        </row>
        <row r="1251">
          <cell r="AM1251">
            <v>1233408</v>
          </cell>
          <cell r="AQ1251" t="str">
            <v/>
          </cell>
          <cell r="AT1251" t="str">
            <v>Оборудование</v>
          </cell>
          <cell r="AW1251">
            <v>40694</v>
          </cell>
          <cell r="AZ1251" t="str">
            <v>5.2011</v>
          </cell>
          <cell r="BA1251" t="str">
            <v>5.2011</v>
          </cell>
          <cell r="BB1251" t="str">
            <v>6.2011</v>
          </cell>
          <cell r="BC1251" t="str">
            <v>2.2011</v>
          </cell>
        </row>
        <row r="1252">
          <cell r="AM1252" t="str">
            <v/>
          </cell>
          <cell r="AQ1252" t="str">
            <v/>
          </cell>
          <cell r="AT1252" t="str">
            <v/>
          </cell>
          <cell r="AW1252" t="str">
            <v/>
          </cell>
          <cell r="AZ1252" t="str">
            <v/>
          </cell>
          <cell r="BA1252" t="str">
            <v/>
          </cell>
          <cell r="BB1252" t="str">
            <v/>
          </cell>
          <cell r="BC1252" t="str">
            <v/>
          </cell>
        </row>
        <row r="1253">
          <cell r="AM1253">
            <v>637959</v>
          </cell>
          <cell r="AQ1253" t="str">
            <v/>
          </cell>
          <cell r="AT1253" t="str">
            <v>Оборудование</v>
          </cell>
          <cell r="AW1253">
            <v>40715</v>
          </cell>
          <cell r="AZ1253" t="str">
            <v>6.2011</v>
          </cell>
          <cell r="BA1253" t="str">
            <v>6.2011</v>
          </cell>
          <cell r="BB1253" t="str">
            <v>1.1900</v>
          </cell>
          <cell r="BC1253" t="str">
            <v>2.2011</v>
          </cell>
        </row>
        <row r="1254">
          <cell r="AM1254">
            <v>4025039</v>
          </cell>
          <cell r="AQ1254" t="str">
            <v/>
          </cell>
          <cell r="AT1254" t="str">
            <v>Оборудование</v>
          </cell>
          <cell r="AW1254">
            <v>40715</v>
          </cell>
          <cell r="AZ1254" t="str">
            <v>6.2011</v>
          </cell>
          <cell r="BA1254" t="str">
            <v>6.2011</v>
          </cell>
          <cell r="BB1254" t="str">
            <v>1.1900</v>
          </cell>
          <cell r="BC1254" t="str">
            <v>2.2011</v>
          </cell>
        </row>
        <row r="1255">
          <cell r="AM1255" t="str">
            <v/>
          </cell>
          <cell r="AQ1255" t="str">
            <v/>
          </cell>
          <cell r="AT1255" t="str">
            <v/>
          </cell>
          <cell r="AW1255" t="str">
            <v/>
          </cell>
          <cell r="AZ1255" t="str">
            <v/>
          </cell>
          <cell r="BA1255" t="str">
            <v/>
          </cell>
          <cell r="BB1255" t="str">
            <v/>
          </cell>
          <cell r="BC1255" t="str">
            <v/>
          </cell>
        </row>
        <row r="1256">
          <cell r="AM1256">
            <v>983207</v>
          </cell>
          <cell r="AQ1256" t="str">
            <v/>
          </cell>
          <cell r="AT1256" t="str">
            <v>Оборудование</v>
          </cell>
          <cell r="AW1256">
            <v>40715</v>
          </cell>
          <cell r="AZ1256" t="str">
            <v>6.2011</v>
          </cell>
          <cell r="BA1256" t="str">
            <v>6.2011</v>
          </cell>
          <cell r="BB1256" t="str">
            <v>1.1900</v>
          </cell>
          <cell r="BC1256" t="str">
            <v>2.2011</v>
          </cell>
        </row>
        <row r="1257">
          <cell r="AM1257" t="str">
            <v/>
          </cell>
          <cell r="AQ1257" t="str">
            <v/>
          </cell>
          <cell r="AT1257" t="str">
            <v/>
          </cell>
          <cell r="AW1257" t="str">
            <v/>
          </cell>
          <cell r="AZ1257" t="str">
            <v/>
          </cell>
          <cell r="BA1257" t="str">
            <v/>
          </cell>
          <cell r="BB1257" t="str">
            <v/>
          </cell>
          <cell r="BC1257" t="str">
            <v/>
          </cell>
        </row>
        <row r="1258">
          <cell r="AM1258" t="str">
            <v/>
          </cell>
          <cell r="AQ1258" t="str">
            <v/>
          </cell>
          <cell r="AT1258" t="str">
            <v/>
          </cell>
          <cell r="AW1258" t="str">
            <v/>
          </cell>
          <cell r="AZ1258" t="str">
            <v/>
          </cell>
          <cell r="BA1258" t="str">
            <v/>
          </cell>
          <cell r="BB1258" t="str">
            <v/>
          </cell>
          <cell r="BC1258" t="str">
            <v/>
          </cell>
        </row>
        <row r="1259">
          <cell r="AM1259" t="str">
            <v/>
          </cell>
          <cell r="AQ1259" t="str">
            <v/>
          </cell>
          <cell r="AT1259" t="str">
            <v/>
          </cell>
          <cell r="AW1259" t="str">
            <v/>
          </cell>
          <cell r="AZ1259" t="str">
            <v/>
          </cell>
          <cell r="BA1259" t="str">
            <v/>
          </cell>
          <cell r="BB1259" t="str">
            <v/>
          </cell>
          <cell r="BC1259" t="str">
            <v/>
          </cell>
        </row>
        <row r="1260">
          <cell r="AM1260">
            <v>239048556.63999999</v>
          </cell>
          <cell r="AQ1260" t="str">
            <v/>
          </cell>
          <cell r="AT1260" t="str">
            <v>Оборудование</v>
          </cell>
          <cell r="AW1260">
            <v>40701</v>
          </cell>
          <cell r="AZ1260" t="str">
            <v>6.2011</v>
          </cell>
          <cell r="BA1260" t="str">
            <v>6.2011</v>
          </cell>
          <cell r="BB1260" t="str">
            <v>6.2011</v>
          </cell>
          <cell r="BC1260" t="str">
            <v>2.2011</v>
          </cell>
        </row>
        <row r="1261">
          <cell r="AM1261" t="str">
            <v/>
          </cell>
          <cell r="AQ1261" t="str">
            <v/>
          </cell>
          <cell r="AT1261" t="str">
            <v/>
          </cell>
          <cell r="AW1261" t="str">
            <v/>
          </cell>
          <cell r="AZ1261" t="str">
            <v/>
          </cell>
          <cell r="BA1261" t="str">
            <v/>
          </cell>
          <cell r="BB1261" t="str">
            <v/>
          </cell>
          <cell r="BC1261" t="str">
            <v/>
          </cell>
        </row>
        <row r="1262">
          <cell r="AM1262">
            <v>146910674.30000001</v>
          </cell>
          <cell r="AQ1262" t="str">
            <v/>
          </cell>
          <cell r="AT1262" t="str">
            <v>Оборудование</v>
          </cell>
          <cell r="AW1262">
            <v>40662</v>
          </cell>
          <cell r="AZ1262" t="str">
            <v>4.2011</v>
          </cell>
          <cell r="BA1262" t="str">
            <v>4.2011</v>
          </cell>
          <cell r="BB1262" t="str">
            <v>5.2011</v>
          </cell>
          <cell r="BC1262" t="str">
            <v>2.2011</v>
          </cell>
        </row>
        <row r="1263">
          <cell r="AM1263">
            <v>3000000</v>
          </cell>
          <cell r="AQ1263" t="str">
            <v/>
          </cell>
          <cell r="AT1263" t="str">
            <v>Оборудование</v>
          </cell>
          <cell r="AW1263">
            <v>40662</v>
          </cell>
          <cell r="AZ1263" t="str">
            <v>4.2011</v>
          </cell>
          <cell r="BA1263" t="str">
            <v>4.2011</v>
          </cell>
          <cell r="BB1263" t="str">
            <v>5.2011</v>
          </cell>
          <cell r="BC1263" t="str">
            <v>2.2011</v>
          </cell>
        </row>
        <row r="1264">
          <cell r="AM1264">
            <v>0</v>
          </cell>
          <cell r="AQ1264" t="str">
            <v/>
          </cell>
          <cell r="AT1264" t="str">
            <v>Оборудование</v>
          </cell>
          <cell r="AW1264">
            <v>40715</v>
          </cell>
          <cell r="AZ1264" t="str">
            <v>6.2011</v>
          </cell>
          <cell r="BA1264" t="str">
            <v>6.2011</v>
          </cell>
          <cell r="BB1264" t="str">
            <v>1.1900</v>
          </cell>
          <cell r="BC1264" t="str">
            <v>2.2011</v>
          </cell>
        </row>
        <row r="1265">
          <cell r="AM1265">
            <v>37848660</v>
          </cell>
          <cell r="AQ1265" t="str">
            <v/>
          </cell>
          <cell r="AT1265" t="str">
            <v>Оборудование</v>
          </cell>
          <cell r="AW1265">
            <v>40633</v>
          </cell>
          <cell r="AZ1265" t="str">
            <v>3.2011</v>
          </cell>
          <cell r="BA1265" t="str">
            <v>3.2011</v>
          </cell>
          <cell r="BB1265" t="str">
            <v>4.2011</v>
          </cell>
          <cell r="BC1265" t="str">
            <v>1.2011</v>
          </cell>
        </row>
        <row r="1266">
          <cell r="AM1266">
            <v>37848660</v>
          </cell>
          <cell r="AQ1266" t="str">
            <v/>
          </cell>
          <cell r="AT1266" t="str">
            <v>Оборудование</v>
          </cell>
          <cell r="AW1266">
            <v>40694</v>
          </cell>
          <cell r="AZ1266" t="str">
            <v>5.2011</v>
          </cell>
          <cell r="BA1266" t="str">
            <v>5.2011</v>
          </cell>
          <cell r="BB1266" t="str">
            <v>6.2011</v>
          </cell>
          <cell r="BC1266" t="str">
            <v>2.2011</v>
          </cell>
        </row>
        <row r="1267">
          <cell r="AM1267">
            <v>46944117</v>
          </cell>
          <cell r="AQ1267" t="str">
            <v/>
          </cell>
          <cell r="AT1267" t="str">
            <v>Оборудование</v>
          </cell>
          <cell r="AW1267">
            <v>40694</v>
          </cell>
          <cell r="AZ1267" t="str">
            <v>5.2011</v>
          </cell>
          <cell r="BA1267" t="str">
            <v>5.2011</v>
          </cell>
          <cell r="BB1267" t="str">
            <v>6.2011</v>
          </cell>
          <cell r="BC1267" t="str">
            <v>2.2011</v>
          </cell>
        </row>
        <row r="1268">
          <cell r="AM1268" t="str">
            <v/>
          </cell>
          <cell r="AQ1268" t="str">
            <v/>
          </cell>
          <cell r="AT1268" t="str">
            <v/>
          </cell>
          <cell r="AW1268" t="str">
            <v/>
          </cell>
          <cell r="AZ1268" t="str">
            <v/>
          </cell>
          <cell r="BA1268" t="str">
            <v/>
          </cell>
          <cell r="BB1268" t="str">
            <v/>
          </cell>
          <cell r="BC1268" t="str">
            <v/>
          </cell>
        </row>
        <row r="1269">
          <cell r="AM1269" t="str">
            <v/>
          </cell>
          <cell r="AQ1269" t="str">
            <v/>
          </cell>
          <cell r="AT1269" t="str">
            <v/>
          </cell>
          <cell r="AW1269" t="str">
            <v/>
          </cell>
          <cell r="AZ1269" t="str">
            <v/>
          </cell>
          <cell r="BA1269" t="str">
            <v/>
          </cell>
          <cell r="BB1269" t="str">
            <v/>
          </cell>
          <cell r="BC1269" t="str">
            <v/>
          </cell>
        </row>
        <row r="1270">
          <cell r="AM1270">
            <v>1233408</v>
          </cell>
          <cell r="AQ1270" t="str">
            <v/>
          </cell>
          <cell r="AT1270" t="str">
            <v>Оборудование</v>
          </cell>
          <cell r="AW1270">
            <v>40694</v>
          </cell>
          <cell r="AZ1270" t="str">
            <v>5.2011</v>
          </cell>
          <cell r="BA1270" t="str">
            <v>5.2011</v>
          </cell>
          <cell r="BB1270" t="str">
            <v>6.2011</v>
          </cell>
          <cell r="BC1270" t="str">
            <v>2.2011</v>
          </cell>
        </row>
        <row r="1271">
          <cell r="AM1271" t="str">
            <v/>
          </cell>
          <cell r="AQ1271" t="str">
            <v/>
          </cell>
          <cell r="AT1271" t="str">
            <v/>
          </cell>
          <cell r="AW1271" t="str">
            <v/>
          </cell>
          <cell r="AZ1271" t="str">
            <v/>
          </cell>
          <cell r="BA1271" t="str">
            <v/>
          </cell>
          <cell r="BB1271" t="str">
            <v/>
          </cell>
          <cell r="BC1271" t="str">
            <v/>
          </cell>
        </row>
        <row r="1272">
          <cell r="AM1272">
            <v>637959</v>
          </cell>
          <cell r="AQ1272" t="str">
            <v/>
          </cell>
          <cell r="AT1272" t="str">
            <v>Оборудование</v>
          </cell>
          <cell r="AW1272">
            <v>40715</v>
          </cell>
          <cell r="AZ1272" t="str">
            <v>6.2011</v>
          </cell>
          <cell r="BA1272" t="str">
            <v>6.2011</v>
          </cell>
          <cell r="BB1272" t="str">
            <v>1.1900</v>
          </cell>
          <cell r="BC1272" t="str">
            <v>2.2011</v>
          </cell>
        </row>
        <row r="1273">
          <cell r="AM1273">
            <v>4025039</v>
          </cell>
          <cell r="AQ1273" t="str">
            <v/>
          </cell>
          <cell r="AT1273" t="str">
            <v>Оборудование</v>
          </cell>
          <cell r="AW1273">
            <v>40715</v>
          </cell>
          <cell r="AZ1273" t="str">
            <v>6.2011</v>
          </cell>
          <cell r="BA1273" t="str">
            <v>6.2011</v>
          </cell>
          <cell r="BB1273" t="str">
            <v>1.1900</v>
          </cell>
          <cell r="BC1273" t="str">
            <v>2.2011</v>
          </cell>
        </row>
        <row r="1274">
          <cell r="AM1274" t="str">
            <v/>
          </cell>
          <cell r="AQ1274" t="str">
            <v/>
          </cell>
          <cell r="AT1274" t="str">
            <v/>
          </cell>
          <cell r="AW1274" t="str">
            <v/>
          </cell>
          <cell r="AZ1274" t="str">
            <v/>
          </cell>
          <cell r="BA1274" t="str">
            <v/>
          </cell>
          <cell r="BB1274" t="str">
            <v/>
          </cell>
          <cell r="BC1274" t="str">
            <v/>
          </cell>
        </row>
        <row r="1275">
          <cell r="AM1275">
            <v>983207</v>
          </cell>
          <cell r="AQ1275" t="str">
            <v/>
          </cell>
          <cell r="AT1275" t="str">
            <v>Оборудование</v>
          </cell>
          <cell r="AW1275">
            <v>40715</v>
          </cell>
          <cell r="AZ1275" t="str">
            <v>6.2011</v>
          </cell>
          <cell r="BA1275" t="str">
            <v>6.2011</v>
          </cell>
          <cell r="BB1275" t="str">
            <v>1.1900</v>
          </cell>
          <cell r="BC1275" t="str">
            <v>2.2011</v>
          </cell>
        </row>
        <row r="1276">
          <cell r="AM1276" t="str">
            <v/>
          </cell>
          <cell r="AQ1276" t="str">
            <v/>
          </cell>
          <cell r="AT1276" t="str">
            <v/>
          </cell>
          <cell r="AW1276" t="str">
            <v/>
          </cell>
          <cell r="AZ1276" t="str">
            <v/>
          </cell>
          <cell r="BA1276" t="str">
            <v/>
          </cell>
          <cell r="BB1276" t="str">
            <v/>
          </cell>
          <cell r="BC1276" t="str">
            <v/>
          </cell>
        </row>
        <row r="1277">
          <cell r="AM1277" t="str">
            <v/>
          </cell>
          <cell r="AQ1277" t="str">
            <v/>
          </cell>
          <cell r="AT1277" t="str">
            <v/>
          </cell>
          <cell r="AW1277" t="str">
            <v/>
          </cell>
          <cell r="AZ1277" t="str">
            <v/>
          </cell>
          <cell r="BA1277" t="str">
            <v/>
          </cell>
          <cell r="BB1277" t="str">
            <v/>
          </cell>
          <cell r="BC1277" t="str">
            <v/>
          </cell>
        </row>
        <row r="1278">
          <cell r="AM1278" t="str">
            <v/>
          </cell>
          <cell r="AQ1278" t="str">
            <v/>
          </cell>
          <cell r="AT1278" t="str">
            <v/>
          </cell>
          <cell r="AW1278" t="str">
            <v/>
          </cell>
          <cell r="AZ1278" t="str">
            <v/>
          </cell>
          <cell r="BA1278" t="str">
            <v/>
          </cell>
          <cell r="BB1278" t="str">
            <v/>
          </cell>
          <cell r="BC1278" t="str">
            <v/>
          </cell>
        </row>
        <row r="1279">
          <cell r="AM1279" t="str">
            <v/>
          </cell>
          <cell r="AQ1279" t="str">
            <v/>
          </cell>
          <cell r="AT1279" t="str">
            <v/>
          </cell>
          <cell r="AW1279" t="str">
            <v/>
          </cell>
          <cell r="AZ1279" t="str">
            <v/>
          </cell>
          <cell r="BA1279" t="str">
            <v/>
          </cell>
          <cell r="BB1279" t="str">
            <v/>
          </cell>
          <cell r="BC1279" t="str">
            <v/>
          </cell>
        </row>
        <row r="1280">
          <cell r="AM1280">
            <v>40000000</v>
          </cell>
          <cell r="AQ1280" t="str">
            <v/>
          </cell>
          <cell r="AT1280" t="str">
            <v>Оборудование</v>
          </cell>
          <cell r="AW1280">
            <v>40479</v>
          </cell>
          <cell r="AZ1280" t="str">
            <v>10.2010</v>
          </cell>
          <cell r="BA1280" t="str">
            <v>10.2010</v>
          </cell>
          <cell r="BB1280" t="str">
            <v/>
          </cell>
          <cell r="BC1280" t="str">
            <v>4.2010</v>
          </cell>
        </row>
        <row r="1281">
          <cell r="AM1281">
            <v>12000000</v>
          </cell>
          <cell r="AQ1281" t="str">
            <v/>
          </cell>
          <cell r="AT1281" t="str">
            <v>Оборудование</v>
          </cell>
          <cell r="AW1281">
            <v>40543</v>
          </cell>
          <cell r="AZ1281" t="str">
            <v>12.2010</v>
          </cell>
          <cell r="BA1281" t="str">
            <v>12.2010</v>
          </cell>
          <cell r="BB1281" t="str">
            <v/>
          </cell>
          <cell r="BC1281" t="str">
            <v>4.2010</v>
          </cell>
        </row>
        <row r="1282">
          <cell r="AM1282">
            <v>23000000</v>
          </cell>
          <cell r="AQ1282" t="str">
            <v/>
          </cell>
          <cell r="AT1282" t="str">
            <v>Оборудование</v>
          </cell>
          <cell r="AW1282">
            <v>40511</v>
          </cell>
          <cell r="AZ1282" t="str">
            <v>11.2010</v>
          </cell>
          <cell r="BA1282" t="str">
            <v>11.2010</v>
          </cell>
          <cell r="BB1282" t="str">
            <v/>
          </cell>
          <cell r="BC1282" t="str">
            <v>4.2010</v>
          </cell>
        </row>
        <row r="1283">
          <cell r="AM1283">
            <v>23000000</v>
          </cell>
          <cell r="AQ1283" t="str">
            <v/>
          </cell>
          <cell r="AT1283" t="str">
            <v>Оборудование</v>
          </cell>
          <cell r="AW1283">
            <v>40529</v>
          </cell>
          <cell r="AZ1283" t="str">
            <v>12.2010</v>
          </cell>
          <cell r="BA1283" t="str">
            <v>12.2010</v>
          </cell>
          <cell r="BB1283" t="str">
            <v/>
          </cell>
          <cell r="BC1283" t="str">
            <v>4.2010</v>
          </cell>
        </row>
        <row r="1284">
          <cell r="AM1284">
            <v>24000000</v>
          </cell>
          <cell r="AQ1284" t="str">
            <v/>
          </cell>
          <cell r="AT1284" t="str">
            <v>Оборудование</v>
          </cell>
          <cell r="AW1284">
            <v>40529</v>
          </cell>
          <cell r="AZ1284" t="str">
            <v>12.2010</v>
          </cell>
          <cell r="BA1284" t="str">
            <v>12.2010</v>
          </cell>
          <cell r="BB1284" t="str">
            <v/>
          </cell>
          <cell r="BC1284" t="str">
            <v>4.2010</v>
          </cell>
        </row>
        <row r="1285">
          <cell r="AM1285">
            <v>27000000</v>
          </cell>
          <cell r="AQ1285" t="str">
            <v/>
          </cell>
          <cell r="AT1285" t="str">
            <v>Оборудование</v>
          </cell>
          <cell r="AW1285">
            <v>40535</v>
          </cell>
          <cell r="AZ1285" t="str">
            <v>12.2010</v>
          </cell>
          <cell r="BA1285" t="str">
            <v>12.2010</v>
          </cell>
          <cell r="BB1285" t="str">
            <v/>
          </cell>
          <cell r="BC1285" t="str">
            <v>4.2010</v>
          </cell>
        </row>
        <row r="1286">
          <cell r="AM1286">
            <v>16000000</v>
          </cell>
          <cell r="AQ1286" t="str">
            <v/>
          </cell>
          <cell r="AT1286" t="str">
            <v>Оборудование</v>
          </cell>
          <cell r="AW1286">
            <v>40511</v>
          </cell>
          <cell r="AZ1286" t="str">
            <v>11.2010</v>
          </cell>
          <cell r="BA1286" t="str">
            <v>11.2010</v>
          </cell>
          <cell r="BB1286" t="str">
            <v/>
          </cell>
          <cell r="BC1286" t="str">
            <v>4.2010</v>
          </cell>
        </row>
        <row r="1287">
          <cell r="AM1287">
            <v>16400000</v>
          </cell>
          <cell r="AQ1287" t="str">
            <v/>
          </cell>
          <cell r="AT1287" t="str">
            <v>Оборудование</v>
          </cell>
          <cell r="AW1287">
            <v>40535</v>
          </cell>
          <cell r="AZ1287" t="str">
            <v>12.2010</v>
          </cell>
          <cell r="BA1287" t="str">
            <v>12.2010</v>
          </cell>
          <cell r="BB1287" t="str">
            <v/>
          </cell>
          <cell r="BC1287" t="str">
            <v>4.2010</v>
          </cell>
        </row>
        <row r="1288">
          <cell r="AM1288">
            <v>4000000</v>
          </cell>
          <cell r="AQ1288" t="str">
            <v/>
          </cell>
          <cell r="AT1288" t="str">
            <v>Оборудование</v>
          </cell>
          <cell r="AW1288">
            <v>40529</v>
          </cell>
          <cell r="AZ1288" t="str">
            <v>12.2010</v>
          </cell>
          <cell r="BA1288" t="str">
            <v>12.2010</v>
          </cell>
          <cell r="BB1288" t="str">
            <v/>
          </cell>
          <cell r="BC1288" t="str">
            <v>4.2010</v>
          </cell>
        </row>
        <row r="1289">
          <cell r="AM1289">
            <v>11000000</v>
          </cell>
          <cell r="AQ1289" t="str">
            <v/>
          </cell>
          <cell r="AT1289" t="str">
            <v>Оборудование</v>
          </cell>
          <cell r="AW1289">
            <v>40543</v>
          </cell>
          <cell r="AZ1289" t="str">
            <v>12.2010</v>
          </cell>
          <cell r="BA1289" t="str">
            <v>12.2010</v>
          </cell>
          <cell r="BB1289" t="str">
            <v/>
          </cell>
          <cell r="BC1289" t="str">
            <v>4.2010</v>
          </cell>
        </row>
        <row r="1290">
          <cell r="AM1290" t="str">
            <v/>
          </cell>
          <cell r="AQ1290" t="str">
            <v/>
          </cell>
          <cell r="AT1290" t="str">
            <v/>
          </cell>
          <cell r="AW1290" t="str">
            <v/>
          </cell>
          <cell r="AZ1290" t="str">
            <v/>
          </cell>
          <cell r="BA1290" t="str">
            <v/>
          </cell>
          <cell r="BB1290" t="str">
            <v/>
          </cell>
          <cell r="BC1290" t="str">
            <v/>
          </cell>
        </row>
        <row r="1291">
          <cell r="AM1291">
            <v>2500000</v>
          </cell>
          <cell r="AQ1291" t="str">
            <v/>
          </cell>
          <cell r="AT1291" t="str">
            <v>Оборудование</v>
          </cell>
          <cell r="AW1291">
            <v>40694</v>
          </cell>
          <cell r="AZ1291" t="str">
            <v>5.2011</v>
          </cell>
          <cell r="BA1291" t="str">
            <v>5.2011</v>
          </cell>
          <cell r="BB1291" t="str">
            <v>6.2011</v>
          </cell>
          <cell r="BC1291" t="str">
            <v>2.2011</v>
          </cell>
        </row>
        <row r="1292">
          <cell r="AM1292">
            <v>1500000</v>
          </cell>
          <cell r="AQ1292" t="str">
            <v/>
          </cell>
          <cell r="AT1292" t="str">
            <v>Оборудование</v>
          </cell>
          <cell r="AW1292">
            <v>40574</v>
          </cell>
          <cell r="AZ1292" t="str">
            <v>1.2011</v>
          </cell>
          <cell r="BA1292" t="str">
            <v>1.2011</v>
          </cell>
          <cell r="BB1292" t="str">
            <v>2.2011</v>
          </cell>
          <cell r="BC1292" t="str">
            <v>1.2011</v>
          </cell>
        </row>
        <row r="1293">
          <cell r="AM1293">
            <v>9000000</v>
          </cell>
          <cell r="AQ1293" t="str">
            <v/>
          </cell>
          <cell r="AT1293" t="str">
            <v>Оборудование</v>
          </cell>
          <cell r="AW1293">
            <v>40543</v>
          </cell>
          <cell r="AZ1293" t="str">
            <v>12.2010</v>
          </cell>
          <cell r="BA1293" t="str">
            <v>12.2010</v>
          </cell>
          <cell r="BB1293" t="str">
            <v/>
          </cell>
          <cell r="BC1293" t="str">
            <v>4.2010</v>
          </cell>
        </row>
        <row r="1294">
          <cell r="AM1294">
            <v>4000000</v>
          </cell>
          <cell r="AQ1294" t="str">
            <v/>
          </cell>
          <cell r="AT1294" t="str">
            <v>Оборудование</v>
          </cell>
          <cell r="AW1294">
            <v>40631</v>
          </cell>
          <cell r="AZ1294" t="str">
            <v>3.2011</v>
          </cell>
          <cell r="BA1294" t="str">
            <v>3.2011</v>
          </cell>
          <cell r="BB1294" t="str">
            <v>4.2011</v>
          </cell>
          <cell r="BC1294" t="str">
            <v>1.2011</v>
          </cell>
        </row>
        <row r="1295">
          <cell r="AM1295">
            <v>1600000</v>
          </cell>
          <cell r="AQ1295" t="str">
            <v/>
          </cell>
          <cell r="AT1295" t="str">
            <v>Оборудование</v>
          </cell>
          <cell r="AW1295">
            <v>40591</v>
          </cell>
          <cell r="AZ1295" t="str">
            <v>2.2011</v>
          </cell>
          <cell r="BA1295" t="str">
            <v>2.2011</v>
          </cell>
          <cell r="BB1295" t="str">
            <v>2.2011</v>
          </cell>
          <cell r="BC1295" t="str">
            <v>1.2011</v>
          </cell>
        </row>
        <row r="1296">
          <cell r="AM1296">
            <v>18000000</v>
          </cell>
          <cell r="AQ1296" t="str">
            <v/>
          </cell>
          <cell r="AT1296" t="str">
            <v>Оборудование</v>
          </cell>
          <cell r="AW1296">
            <v>40511</v>
          </cell>
          <cell r="AZ1296" t="str">
            <v>11.2010</v>
          </cell>
          <cell r="BA1296" t="str">
            <v>11.2010</v>
          </cell>
          <cell r="BB1296" t="str">
            <v/>
          </cell>
          <cell r="BC1296" t="str">
            <v>4.2010</v>
          </cell>
        </row>
        <row r="1297">
          <cell r="AM1297">
            <v>400000</v>
          </cell>
          <cell r="AQ1297" t="str">
            <v/>
          </cell>
          <cell r="AT1297" t="str">
            <v>Оборудование</v>
          </cell>
          <cell r="AW1297">
            <v>40511</v>
          </cell>
          <cell r="AZ1297" t="str">
            <v>11.2010</v>
          </cell>
          <cell r="BA1297" t="str">
            <v>11.2010</v>
          </cell>
          <cell r="BB1297" t="str">
            <v/>
          </cell>
          <cell r="BC1297" t="str">
            <v>4.2010</v>
          </cell>
        </row>
        <row r="1298">
          <cell r="AM1298">
            <v>40000000</v>
          </cell>
          <cell r="AQ1298" t="str">
            <v/>
          </cell>
          <cell r="AT1298" t="str">
            <v>Оборудование</v>
          </cell>
          <cell r="AW1298">
            <v>40479</v>
          </cell>
          <cell r="AZ1298" t="str">
            <v>10.2010</v>
          </cell>
          <cell r="BA1298" t="str">
            <v>10.2010</v>
          </cell>
          <cell r="BB1298" t="str">
            <v/>
          </cell>
          <cell r="BC1298" t="str">
            <v>4.2010</v>
          </cell>
        </row>
        <row r="1299">
          <cell r="AM1299">
            <v>12000000</v>
          </cell>
          <cell r="AQ1299" t="str">
            <v/>
          </cell>
          <cell r="AT1299" t="str">
            <v>Оборудование</v>
          </cell>
          <cell r="AW1299">
            <v>40574</v>
          </cell>
          <cell r="AZ1299" t="str">
            <v>1.2011</v>
          </cell>
          <cell r="BA1299" t="str">
            <v>1.2011</v>
          </cell>
          <cell r="BB1299" t="str">
            <v>2.2011</v>
          </cell>
          <cell r="BC1299" t="str">
            <v>1.2011</v>
          </cell>
        </row>
        <row r="1300">
          <cell r="AM1300">
            <v>23000000</v>
          </cell>
          <cell r="AQ1300" t="str">
            <v/>
          </cell>
          <cell r="AT1300" t="str">
            <v>Оборудование</v>
          </cell>
          <cell r="AW1300">
            <v>40543</v>
          </cell>
          <cell r="AZ1300" t="str">
            <v>12.2010</v>
          </cell>
          <cell r="BA1300" t="str">
            <v>12.2010</v>
          </cell>
          <cell r="BB1300" t="str">
            <v/>
          </cell>
          <cell r="BC1300" t="str">
            <v>4.2010</v>
          </cell>
        </row>
        <row r="1301">
          <cell r="AM1301">
            <v>23000000</v>
          </cell>
          <cell r="AQ1301" t="str">
            <v/>
          </cell>
          <cell r="AT1301" t="str">
            <v>Оборудование</v>
          </cell>
          <cell r="AW1301">
            <v>40574</v>
          </cell>
          <cell r="AZ1301" t="str">
            <v>1.2011</v>
          </cell>
          <cell r="BA1301" t="str">
            <v>1.2011</v>
          </cell>
          <cell r="BB1301" t="str">
            <v>2.2011</v>
          </cell>
          <cell r="BC1301" t="str">
            <v>1.2011</v>
          </cell>
        </row>
        <row r="1302">
          <cell r="AM1302">
            <v>24000000</v>
          </cell>
          <cell r="AQ1302" t="str">
            <v/>
          </cell>
          <cell r="AT1302" t="str">
            <v>Оборудование</v>
          </cell>
          <cell r="AW1302">
            <v>40574</v>
          </cell>
          <cell r="AZ1302" t="str">
            <v>1.2011</v>
          </cell>
          <cell r="BA1302" t="str">
            <v>1.2011</v>
          </cell>
          <cell r="BB1302" t="str">
            <v>2.2011</v>
          </cell>
          <cell r="BC1302" t="str">
            <v>1.2011</v>
          </cell>
        </row>
        <row r="1303">
          <cell r="AM1303">
            <v>27000000</v>
          </cell>
          <cell r="AQ1303" t="str">
            <v/>
          </cell>
          <cell r="AT1303" t="str">
            <v>Оборудование</v>
          </cell>
          <cell r="AW1303">
            <v>40574</v>
          </cell>
          <cell r="AZ1303" t="str">
            <v>1.2011</v>
          </cell>
          <cell r="BA1303" t="str">
            <v>1.2011</v>
          </cell>
          <cell r="BB1303" t="str">
            <v>2.2011</v>
          </cell>
          <cell r="BC1303" t="str">
            <v>1.2011</v>
          </cell>
        </row>
        <row r="1304">
          <cell r="AM1304">
            <v>16000000</v>
          </cell>
          <cell r="AQ1304" t="str">
            <v/>
          </cell>
          <cell r="AT1304" t="str">
            <v>Оборудование</v>
          </cell>
          <cell r="AW1304">
            <v>40630</v>
          </cell>
          <cell r="AZ1304" t="str">
            <v>3.2011</v>
          </cell>
          <cell r="BA1304" t="str">
            <v>3.2011</v>
          </cell>
          <cell r="BB1304" t="str">
            <v>3.2011</v>
          </cell>
          <cell r="BC1304" t="str">
            <v>1.2011</v>
          </cell>
        </row>
        <row r="1305">
          <cell r="AM1305">
            <v>16400000</v>
          </cell>
          <cell r="AQ1305" t="str">
            <v/>
          </cell>
          <cell r="AT1305" t="str">
            <v>Оборудование</v>
          </cell>
          <cell r="AW1305">
            <v>40535</v>
          </cell>
          <cell r="AZ1305" t="str">
            <v>12.2010</v>
          </cell>
          <cell r="BA1305" t="str">
            <v>12.2010</v>
          </cell>
          <cell r="BB1305" t="str">
            <v/>
          </cell>
          <cell r="BC1305" t="str">
            <v>4.2010</v>
          </cell>
        </row>
        <row r="1306">
          <cell r="AM1306">
            <v>4000000</v>
          </cell>
          <cell r="AQ1306" t="str">
            <v/>
          </cell>
          <cell r="AT1306" t="str">
            <v>Оборудование</v>
          </cell>
          <cell r="AW1306">
            <v>40529</v>
          </cell>
          <cell r="AZ1306" t="str">
            <v>12.2010</v>
          </cell>
          <cell r="BA1306" t="str">
            <v>12.2010</v>
          </cell>
          <cell r="BB1306" t="str">
            <v/>
          </cell>
          <cell r="BC1306" t="str">
            <v>4.2010</v>
          </cell>
        </row>
        <row r="1307">
          <cell r="AM1307">
            <v>11000000</v>
          </cell>
          <cell r="AQ1307" t="str">
            <v/>
          </cell>
          <cell r="AT1307" t="str">
            <v>Оборудование</v>
          </cell>
          <cell r="AW1307">
            <v>40591</v>
          </cell>
          <cell r="AZ1307" t="str">
            <v>2.2011</v>
          </cell>
          <cell r="BA1307" t="str">
            <v>2.2011</v>
          </cell>
          <cell r="BB1307" t="str">
            <v>2.2011</v>
          </cell>
          <cell r="BC1307" t="str">
            <v>1.2011</v>
          </cell>
        </row>
        <row r="1308">
          <cell r="AM1308" t="str">
            <v/>
          </cell>
          <cell r="AQ1308" t="str">
            <v/>
          </cell>
          <cell r="AT1308" t="str">
            <v/>
          </cell>
          <cell r="AW1308" t="str">
            <v/>
          </cell>
          <cell r="AZ1308" t="str">
            <v/>
          </cell>
          <cell r="BA1308" t="str">
            <v/>
          </cell>
          <cell r="BB1308" t="str">
            <v/>
          </cell>
          <cell r="BC1308" t="str">
            <v/>
          </cell>
        </row>
        <row r="1309">
          <cell r="AM1309">
            <v>2500000</v>
          </cell>
          <cell r="AQ1309" t="str">
            <v/>
          </cell>
          <cell r="AT1309" t="str">
            <v>Оборудование</v>
          </cell>
          <cell r="AW1309">
            <v>40694</v>
          </cell>
          <cell r="AZ1309" t="str">
            <v>5.2011</v>
          </cell>
          <cell r="BA1309" t="str">
            <v>5.2011</v>
          </cell>
          <cell r="BB1309" t="str">
            <v>6.2011</v>
          </cell>
          <cell r="BC1309" t="str">
            <v>2.2011</v>
          </cell>
        </row>
        <row r="1310">
          <cell r="AM1310">
            <v>1500000</v>
          </cell>
          <cell r="AQ1310" t="str">
            <v/>
          </cell>
          <cell r="AT1310" t="str">
            <v>Оборудование</v>
          </cell>
          <cell r="AW1310">
            <v>40631</v>
          </cell>
          <cell r="AZ1310" t="str">
            <v>3.2011</v>
          </cell>
          <cell r="BA1310" t="str">
            <v>3.2011</v>
          </cell>
          <cell r="BB1310" t="str">
            <v>4.2011</v>
          </cell>
          <cell r="BC1310" t="str">
            <v>1.2011</v>
          </cell>
        </row>
        <row r="1311">
          <cell r="AM1311">
            <v>9000000</v>
          </cell>
          <cell r="AQ1311" t="str">
            <v/>
          </cell>
          <cell r="AT1311" t="str">
            <v>Оборудование</v>
          </cell>
          <cell r="AW1311">
            <v>40543</v>
          </cell>
          <cell r="AZ1311" t="str">
            <v>12.2010</v>
          </cell>
          <cell r="BA1311" t="str">
            <v>12.2010</v>
          </cell>
          <cell r="BB1311" t="str">
            <v/>
          </cell>
          <cell r="BC1311" t="str">
            <v>4.2010</v>
          </cell>
        </row>
        <row r="1312">
          <cell r="AM1312">
            <v>4000000</v>
          </cell>
          <cell r="AQ1312" t="str">
            <v/>
          </cell>
          <cell r="AT1312" t="str">
            <v>Оборудование</v>
          </cell>
          <cell r="AW1312">
            <v>40694</v>
          </cell>
          <cell r="AZ1312" t="str">
            <v>5.2011</v>
          </cell>
          <cell r="BA1312" t="str">
            <v>5.2011</v>
          </cell>
          <cell r="BB1312" t="str">
            <v>6.2011</v>
          </cell>
          <cell r="BC1312" t="str">
            <v>2.2011</v>
          </cell>
        </row>
        <row r="1313">
          <cell r="AM1313">
            <v>1600000</v>
          </cell>
          <cell r="AQ1313" t="str">
            <v/>
          </cell>
          <cell r="AT1313" t="str">
            <v>Оборудование</v>
          </cell>
          <cell r="AW1313">
            <v>40591</v>
          </cell>
          <cell r="AZ1313" t="str">
            <v>2.2011</v>
          </cell>
          <cell r="BA1313" t="str">
            <v>2.2011</v>
          </cell>
          <cell r="BB1313" t="str">
            <v>2.2011</v>
          </cell>
          <cell r="BC1313" t="str">
            <v>1.2011</v>
          </cell>
        </row>
        <row r="1314">
          <cell r="AM1314">
            <v>18000000</v>
          </cell>
          <cell r="AQ1314" t="str">
            <v/>
          </cell>
          <cell r="AT1314" t="str">
            <v>Оборудование</v>
          </cell>
          <cell r="AW1314">
            <v>40511</v>
          </cell>
          <cell r="AZ1314" t="str">
            <v>11.2010</v>
          </cell>
          <cell r="BA1314" t="str">
            <v>11.2010</v>
          </cell>
          <cell r="BB1314" t="str">
            <v/>
          </cell>
          <cell r="BC1314" t="str">
            <v>4.2010</v>
          </cell>
        </row>
        <row r="1315">
          <cell r="AM1315">
            <v>40000000</v>
          </cell>
          <cell r="AQ1315" t="str">
            <v/>
          </cell>
          <cell r="AT1315" t="str">
            <v>Оборудование</v>
          </cell>
          <cell r="AW1315">
            <v>40631</v>
          </cell>
          <cell r="AZ1315" t="str">
            <v>3.2011</v>
          </cell>
          <cell r="BA1315" t="str">
            <v>3.2011</v>
          </cell>
          <cell r="BB1315" t="str">
            <v>4.2011</v>
          </cell>
          <cell r="BC1315" t="str">
            <v>1.2011</v>
          </cell>
        </row>
        <row r="1316">
          <cell r="AM1316">
            <v>12000000</v>
          </cell>
          <cell r="AQ1316" t="str">
            <v/>
          </cell>
          <cell r="AT1316" t="str">
            <v>Оборудование</v>
          </cell>
          <cell r="AW1316">
            <v>40694</v>
          </cell>
          <cell r="AZ1316" t="str">
            <v>5.2011</v>
          </cell>
          <cell r="BA1316" t="str">
            <v>5.2011</v>
          </cell>
          <cell r="BB1316" t="str">
            <v>6.2011</v>
          </cell>
          <cell r="BC1316" t="str">
            <v>2.2011</v>
          </cell>
        </row>
        <row r="1317">
          <cell r="AM1317">
            <v>23000000</v>
          </cell>
          <cell r="AQ1317" t="str">
            <v/>
          </cell>
          <cell r="AT1317" t="str">
            <v>Оборудование</v>
          </cell>
          <cell r="AW1317">
            <v>40694</v>
          </cell>
          <cell r="AZ1317" t="str">
            <v>5.2011</v>
          </cell>
          <cell r="BA1317" t="str">
            <v>5.2011</v>
          </cell>
          <cell r="BB1317" t="str">
            <v>6.2011</v>
          </cell>
          <cell r="BC1317" t="str">
            <v>2.2011</v>
          </cell>
        </row>
        <row r="1318">
          <cell r="AM1318">
            <v>23000000</v>
          </cell>
          <cell r="AQ1318" t="str">
            <v/>
          </cell>
          <cell r="AT1318" t="str">
            <v>Оборудование</v>
          </cell>
          <cell r="AW1318">
            <v>40694</v>
          </cell>
          <cell r="AZ1318" t="str">
            <v>5.2011</v>
          </cell>
          <cell r="BA1318" t="str">
            <v>5.2011</v>
          </cell>
          <cell r="BB1318" t="str">
            <v>6.2011</v>
          </cell>
          <cell r="BC1318" t="str">
            <v>2.2011</v>
          </cell>
        </row>
        <row r="1319">
          <cell r="AM1319">
            <v>24000000</v>
          </cell>
          <cell r="AQ1319" t="str">
            <v/>
          </cell>
          <cell r="AT1319" t="str">
            <v>Оборудование</v>
          </cell>
          <cell r="AW1319">
            <v>40715</v>
          </cell>
          <cell r="AZ1319" t="str">
            <v>6.2011</v>
          </cell>
          <cell r="BA1319" t="str">
            <v>6.2011</v>
          </cell>
          <cell r="BB1319" t="str">
            <v>1.1900</v>
          </cell>
          <cell r="BC1319" t="str">
            <v>2.2011</v>
          </cell>
        </row>
        <row r="1320">
          <cell r="AM1320">
            <v>27000000</v>
          </cell>
          <cell r="AQ1320" t="str">
            <v/>
          </cell>
          <cell r="AT1320" t="str">
            <v>Оборудование</v>
          </cell>
          <cell r="AW1320">
            <v>40722</v>
          </cell>
          <cell r="AZ1320" t="str">
            <v>6.2011</v>
          </cell>
          <cell r="BA1320" t="str">
            <v>6.2011</v>
          </cell>
          <cell r="BB1320" t="str">
            <v>1.1900</v>
          </cell>
          <cell r="BC1320" t="str">
            <v>2.2011</v>
          </cell>
        </row>
        <row r="1321">
          <cell r="AM1321" t="str">
            <v/>
          </cell>
          <cell r="AQ1321" t="str">
            <v/>
          </cell>
          <cell r="AT1321" t="str">
            <v/>
          </cell>
          <cell r="AW1321" t="str">
            <v/>
          </cell>
          <cell r="AZ1321" t="str">
            <v/>
          </cell>
          <cell r="BA1321" t="str">
            <v/>
          </cell>
          <cell r="BB1321" t="str">
            <v/>
          </cell>
          <cell r="BC1321" t="str">
            <v/>
          </cell>
        </row>
        <row r="1322">
          <cell r="AM1322">
            <v>16400000</v>
          </cell>
          <cell r="AQ1322" t="str">
            <v/>
          </cell>
          <cell r="AT1322" t="str">
            <v>Оборудование</v>
          </cell>
          <cell r="AW1322">
            <v>40659</v>
          </cell>
          <cell r="AZ1322" t="str">
            <v>4.2011</v>
          </cell>
          <cell r="BA1322" t="str">
            <v>4.2011</v>
          </cell>
          <cell r="BB1322" t="str">
            <v>5.2011</v>
          </cell>
          <cell r="BC1322" t="str">
            <v>2.2011</v>
          </cell>
        </row>
        <row r="1323">
          <cell r="AM1323">
            <v>4000000</v>
          </cell>
          <cell r="AQ1323" t="str">
            <v/>
          </cell>
          <cell r="AT1323" t="str">
            <v>Оборудование</v>
          </cell>
          <cell r="AW1323">
            <v>40659</v>
          </cell>
          <cell r="AZ1323" t="str">
            <v>4.2011</v>
          </cell>
          <cell r="BA1323" t="str">
            <v>4.2011</v>
          </cell>
          <cell r="BB1323" t="str">
            <v>5.2011</v>
          </cell>
          <cell r="BC1323" t="str">
            <v>2.2011</v>
          </cell>
        </row>
        <row r="1324">
          <cell r="AM1324" t="str">
            <v/>
          </cell>
          <cell r="AQ1324" t="str">
            <v/>
          </cell>
          <cell r="AT1324" t="str">
            <v/>
          </cell>
          <cell r="AW1324" t="str">
            <v/>
          </cell>
          <cell r="AZ1324" t="str">
            <v/>
          </cell>
          <cell r="BA1324" t="str">
            <v/>
          </cell>
          <cell r="BB1324" t="str">
            <v/>
          </cell>
          <cell r="BC1324" t="str">
            <v/>
          </cell>
        </row>
        <row r="1325">
          <cell r="AM1325" t="str">
            <v/>
          </cell>
          <cell r="AQ1325" t="str">
            <v/>
          </cell>
          <cell r="AT1325" t="str">
            <v/>
          </cell>
          <cell r="AW1325" t="str">
            <v/>
          </cell>
          <cell r="AZ1325" t="str">
            <v/>
          </cell>
          <cell r="BA1325" t="str">
            <v/>
          </cell>
          <cell r="BB1325" t="str">
            <v/>
          </cell>
          <cell r="BC1325" t="str">
            <v/>
          </cell>
        </row>
        <row r="1326">
          <cell r="AM1326" t="str">
            <v/>
          </cell>
          <cell r="AQ1326" t="str">
            <v/>
          </cell>
          <cell r="AT1326" t="str">
            <v/>
          </cell>
          <cell r="AW1326" t="str">
            <v/>
          </cell>
          <cell r="AZ1326" t="str">
            <v/>
          </cell>
          <cell r="BA1326" t="str">
            <v/>
          </cell>
          <cell r="BB1326" t="str">
            <v/>
          </cell>
          <cell r="BC1326" t="str">
            <v/>
          </cell>
        </row>
        <row r="1327">
          <cell r="AM1327" t="str">
            <v/>
          </cell>
          <cell r="AQ1327" t="str">
            <v/>
          </cell>
          <cell r="AT1327" t="str">
            <v/>
          </cell>
          <cell r="AW1327" t="str">
            <v/>
          </cell>
          <cell r="AZ1327" t="str">
            <v/>
          </cell>
          <cell r="BA1327" t="str">
            <v/>
          </cell>
          <cell r="BB1327" t="str">
            <v/>
          </cell>
          <cell r="BC1327" t="str">
            <v/>
          </cell>
        </row>
        <row r="1328">
          <cell r="AM1328" t="str">
            <v/>
          </cell>
          <cell r="AQ1328" t="str">
            <v/>
          </cell>
          <cell r="AT1328" t="str">
            <v/>
          </cell>
          <cell r="AW1328" t="str">
            <v/>
          </cell>
          <cell r="AZ1328" t="str">
            <v/>
          </cell>
          <cell r="BA1328" t="str">
            <v/>
          </cell>
          <cell r="BB1328" t="str">
            <v/>
          </cell>
          <cell r="BC1328" t="str">
            <v/>
          </cell>
        </row>
        <row r="1329">
          <cell r="AM1329" t="str">
            <v/>
          </cell>
          <cell r="AQ1329" t="str">
            <v/>
          </cell>
          <cell r="AT1329" t="str">
            <v/>
          </cell>
          <cell r="AW1329" t="str">
            <v/>
          </cell>
          <cell r="AZ1329" t="str">
            <v/>
          </cell>
          <cell r="BA1329" t="str">
            <v/>
          </cell>
          <cell r="BB1329" t="str">
            <v/>
          </cell>
          <cell r="BC1329" t="str">
            <v/>
          </cell>
        </row>
        <row r="1330">
          <cell r="AM1330" t="str">
            <v/>
          </cell>
          <cell r="AQ1330" t="str">
            <v/>
          </cell>
          <cell r="AT1330" t="str">
            <v/>
          </cell>
          <cell r="AW1330" t="str">
            <v/>
          </cell>
          <cell r="AZ1330" t="str">
            <v/>
          </cell>
          <cell r="BA1330" t="str">
            <v/>
          </cell>
          <cell r="BB1330" t="str">
            <v/>
          </cell>
          <cell r="BC1330" t="str">
            <v/>
          </cell>
        </row>
        <row r="1331">
          <cell r="AM1331">
            <v>18000000</v>
          </cell>
          <cell r="AQ1331" t="str">
            <v/>
          </cell>
          <cell r="AT1331" t="str">
            <v>Оборудование</v>
          </cell>
          <cell r="AW1331">
            <v>40535</v>
          </cell>
          <cell r="AZ1331" t="str">
            <v>12.2010</v>
          </cell>
          <cell r="BA1331" t="str">
            <v>12.2010</v>
          </cell>
          <cell r="BB1331" t="str">
            <v/>
          </cell>
          <cell r="BC1331" t="str">
            <v>4.2010</v>
          </cell>
        </row>
        <row r="1332">
          <cell r="AM1332">
            <v>40000000</v>
          </cell>
          <cell r="AQ1332" t="str">
            <v/>
          </cell>
          <cell r="AT1332" t="str">
            <v>Оборудование</v>
          </cell>
          <cell r="AW1332">
            <v>40694</v>
          </cell>
          <cell r="AZ1332" t="str">
            <v>5.2011</v>
          </cell>
          <cell r="BA1332" t="str">
            <v>5.2011</v>
          </cell>
          <cell r="BB1332" t="str">
            <v>6.2011</v>
          </cell>
          <cell r="BC1332" t="str">
            <v>2.2011</v>
          </cell>
        </row>
        <row r="1333">
          <cell r="AM1333">
            <v>12000000</v>
          </cell>
          <cell r="AQ1333" t="str">
            <v/>
          </cell>
          <cell r="AT1333" t="str">
            <v>Оборудование</v>
          </cell>
          <cell r="AW1333">
            <v>40701</v>
          </cell>
          <cell r="AZ1333" t="str">
            <v>6.2011</v>
          </cell>
          <cell r="BA1333" t="str">
            <v>6.2011</v>
          </cell>
          <cell r="BB1333" t="str">
            <v>6.2011</v>
          </cell>
          <cell r="BC1333" t="str">
            <v>2.2011</v>
          </cell>
        </row>
        <row r="1334">
          <cell r="AM1334" t="str">
            <v/>
          </cell>
          <cell r="AQ1334" t="str">
            <v/>
          </cell>
          <cell r="AT1334" t="str">
            <v/>
          </cell>
          <cell r="AW1334" t="str">
            <v/>
          </cell>
          <cell r="AZ1334" t="str">
            <v/>
          </cell>
          <cell r="BA1334" t="str">
            <v/>
          </cell>
          <cell r="BB1334" t="str">
            <v/>
          </cell>
          <cell r="BC1334" t="str">
            <v/>
          </cell>
        </row>
        <row r="1335">
          <cell r="AM1335" t="str">
            <v/>
          </cell>
          <cell r="AQ1335" t="str">
            <v/>
          </cell>
          <cell r="AT1335" t="str">
            <v/>
          </cell>
          <cell r="AW1335" t="str">
            <v/>
          </cell>
          <cell r="AZ1335" t="str">
            <v/>
          </cell>
          <cell r="BA1335" t="str">
            <v/>
          </cell>
          <cell r="BB1335" t="str">
            <v/>
          </cell>
          <cell r="BC1335" t="str">
            <v/>
          </cell>
        </row>
        <row r="1336">
          <cell r="AM1336" t="str">
            <v/>
          </cell>
          <cell r="AQ1336" t="str">
            <v/>
          </cell>
          <cell r="AT1336" t="str">
            <v/>
          </cell>
          <cell r="AW1336" t="str">
            <v/>
          </cell>
          <cell r="AZ1336" t="str">
            <v/>
          </cell>
          <cell r="BA1336" t="str">
            <v/>
          </cell>
          <cell r="BB1336" t="str">
            <v/>
          </cell>
          <cell r="BC1336" t="str">
            <v/>
          </cell>
        </row>
        <row r="1337">
          <cell r="AM1337" t="str">
            <v/>
          </cell>
          <cell r="AQ1337" t="str">
            <v/>
          </cell>
          <cell r="AT1337" t="str">
            <v/>
          </cell>
          <cell r="AW1337" t="str">
            <v/>
          </cell>
          <cell r="AZ1337" t="str">
            <v/>
          </cell>
          <cell r="BA1337" t="str">
            <v/>
          </cell>
          <cell r="BB1337" t="str">
            <v/>
          </cell>
          <cell r="BC1337" t="str">
            <v/>
          </cell>
        </row>
        <row r="1338">
          <cell r="AM1338" t="str">
            <v/>
          </cell>
          <cell r="AQ1338" t="str">
            <v/>
          </cell>
          <cell r="AT1338" t="str">
            <v/>
          </cell>
          <cell r="AW1338" t="str">
            <v/>
          </cell>
          <cell r="AZ1338" t="str">
            <v/>
          </cell>
          <cell r="BA1338" t="str">
            <v/>
          </cell>
          <cell r="BB1338" t="str">
            <v/>
          </cell>
          <cell r="BC1338" t="str">
            <v/>
          </cell>
        </row>
        <row r="1339">
          <cell r="AM1339">
            <v>16400000</v>
          </cell>
          <cell r="AQ1339" t="str">
            <v/>
          </cell>
          <cell r="AT1339" t="str">
            <v>Оборудование</v>
          </cell>
          <cell r="AW1339">
            <v>40659</v>
          </cell>
          <cell r="AZ1339" t="str">
            <v>4.2011</v>
          </cell>
          <cell r="BA1339" t="str">
            <v>4.2011</v>
          </cell>
          <cell r="BB1339" t="str">
            <v>5.2011</v>
          </cell>
          <cell r="BC1339" t="str">
            <v>2.2011</v>
          </cell>
        </row>
        <row r="1340">
          <cell r="AM1340">
            <v>4000000</v>
          </cell>
          <cell r="AQ1340" t="str">
            <v/>
          </cell>
          <cell r="AT1340" t="str">
            <v>Оборудование</v>
          </cell>
          <cell r="AW1340">
            <v>40659</v>
          </cell>
          <cell r="AZ1340" t="str">
            <v>4.2011</v>
          </cell>
          <cell r="BA1340" t="str">
            <v>4.2011</v>
          </cell>
          <cell r="BB1340" t="str">
            <v>5.2011</v>
          </cell>
          <cell r="BC1340" t="str">
            <v>2.2011</v>
          </cell>
        </row>
        <row r="1341">
          <cell r="AM1341" t="str">
            <v/>
          </cell>
          <cell r="AQ1341" t="str">
            <v/>
          </cell>
          <cell r="AT1341" t="str">
            <v/>
          </cell>
          <cell r="AW1341" t="str">
            <v/>
          </cell>
          <cell r="AZ1341" t="str">
            <v/>
          </cell>
          <cell r="BA1341" t="str">
            <v/>
          </cell>
          <cell r="BB1341" t="str">
            <v/>
          </cell>
          <cell r="BC1341" t="str">
            <v/>
          </cell>
        </row>
        <row r="1342">
          <cell r="AM1342" t="str">
            <v/>
          </cell>
          <cell r="AQ1342" t="str">
            <v/>
          </cell>
          <cell r="AT1342" t="str">
            <v/>
          </cell>
          <cell r="AW1342" t="str">
            <v/>
          </cell>
          <cell r="AZ1342" t="str">
            <v/>
          </cell>
          <cell r="BA1342" t="str">
            <v/>
          </cell>
          <cell r="BB1342" t="str">
            <v/>
          </cell>
          <cell r="BC1342" t="str">
            <v/>
          </cell>
        </row>
        <row r="1343">
          <cell r="AM1343" t="str">
            <v/>
          </cell>
          <cell r="AQ1343" t="str">
            <v/>
          </cell>
          <cell r="AT1343" t="str">
            <v/>
          </cell>
          <cell r="AW1343" t="str">
            <v/>
          </cell>
          <cell r="AZ1343" t="str">
            <v/>
          </cell>
          <cell r="BA1343" t="str">
            <v/>
          </cell>
          <cell r="BB1343" t="str">
            <v/>
          </cell>
          <cell r="BC1343" t="str">
            <v/>
          </cell>
        </row>
        <row r="1344">
          <cell r="AM1344" t="str">
            <v/>
          </cell>
          <cell r="AQ1344" t="str">
            <v/>
          </cell>
          <cell r="AT1344" t="str">
            <v/>
          </cell>
          <cell r="AW1344" t="str">
            <v/>
          </cell>
          <cell r="AZ1344" t="str">
            <v/>
          </cell>
          <cell r="BA1344" t="str">
            <v/>
          </cell>
          <cell r="BB1344" t="str">
            <v/>
          </cell>
          <cell r="BC1344" t="str">
            <v/>
          </cell>
        </row>
        <row r="1345">
          <cell r="AM1345" t="str">
            <v/>
          </cell>
          <cell r="AQ1345" t="str">
            <v/>
          </cell>
          <cell r="AT1345" t="str">
            <v/>
          </cell>
          <cell r="AW1345" t="str">
            <v/>
          </cell>
          <cell r="AZ1345" t="str">
            <v/>
          </cell>
          <cell r="BA1345" t="str">
            <v/>
          </cell>
          <cell r="BB1345" t="str">
            <v/>
          </cell>
          <cell r="BC1345" t="str">
            <v/>
          </cell>
        </row>
        <row r="1346">
          <cell r="AM1346" t="str">
            <v/>
          </cell>
          <cell r="AQ1346" t="str">
            <v/>
          </cell>
          <cell r="AT1346" t="str">
            <v/>
          </cell>
          <cell r="AW1346" t="str">
            <v/>
          </cell>
          <cell r="AZ1346" t="str">
            <v/>
          </cell>
          <cell r="BA1346" t="str">
            <v/>
          </cell>
          <cell r="BB1346" t="str">
            <v/>
          </cell>
          <cell r="BC1346" t="str">
            <v/>
          </cell>
        </row>
        <row r="1347">
          <cell r="AM1347" t="str">
            <v/>
          </cell>
          <cell r="AQ1347" t="str">
            <v/>
          </cell>
          <cell r="AT1347" t="str">
            <v/>
          </cell>
          <cell r="AW1347" t="str">
            <v/>
          </cell>
          <cell r="AZ1347" t="str">
            <v/>
          </cell>
          <cell r="BA1347" t="str">
            <v/>
          </cell>
          <cell r="BB1347" t="str">
            <v/>
          </cell>
          <cell r="BC1347" t="str">
            <v/>
          </cell>
        </row>
        <row r="1348">
          <cell r="AM1348">
            <v>18000000</v>
          </cell>
          <cell r="AQ1348" t="str">
            <v/>
          </cell>
          <cell r="AT1348" t="str">
            <v>Оборудование</v>
          </cell>
          <cell r="AW1348">
            <v>40535</v>
          </cell>
          <cell r="AZ1348" t="str">
            <v>12.2010</v>
          </cell>
          <cell r="BA1348" t="str">
            <v>12.2010</v>
          </cell>
          <cell r="BB1348" t="str">
            <v/>
          </cell>
          <cell r="BC1348" t="str">
            <v>4.2010</v>
          </cell>
        </row>
        <row r="1349">
          <cell r="AM1349" t="str">
            <v/>
          </cell>
          <cell r="AQ1349" t="str">
            <v/>
          </cell>
          <cell r="AT1349" t="str">
            <v/>
          </cell>
          <cell r="AW1349" t="str">
            <v/>
          </cell>
          <cell r="AZ1349" t="str">
            <v/>
          </cell>
          <cell r="BA1349" t="str">
            <v/>
          </cell>
          <cell r="BB1349" t="str">
            <v/>
          </cell>
          <cell r="BC1349" t="str">
            <v/>
          </cell>
        </row>
        <row r="1350">
          <cell r="AM1350" t="str">
            <v/>
          </cell>
          <cell r="AQ1350" t="str">
            <v/>
          </cell>
          <cell r="AT1350" t="str">
            <v/>
          </cell>
          <cell r="AW1350" t="str">
            <v/>
          </cell>
          <cell r="AZ1350" t="str">
            <v/>
          </cell>
          <cell r="BA1350" t="str">
            <v/>
          </cell>
          <cell r="BB1350" t="str">
            <v/>
          </cell>
          <cell r="BC1350" t="str">
            <v/>
          </cell>
        </row>
        <row r="1351">
          <cell r="AM1351">
            <v>2000000</v>
          </cell>
          <cell r="AQ1351" t="str">
            <v/>
          </cell>
          <cell r="AT1351" t="str">
            <v>Оборудование</v>
          </cell>
          <cell r="AW1351">
            <v>40543</v>
          </cell>
          <cell r="AZ1351" t="str">
            <v>12.2010</v>
          </cell>
          <cell r="BA1351" t="str">
            <v>12.2010</v>
          </cell>
          <cell r="BB1351" t="str">
            <v/>
          </cell>
          <cell r="BC1351" t="str">
            <v>4.2010</v>
          </cell>
        </row>
        <row r="1352">
          <cell r="AM1352">
            <v>2000000</v>
          </cell>
          <cell r="AQ1352" t="str">
            <v/>
          </cell>
          <cell r="AT1352" t="str">
            <v>Оборудование</v>
          </cell>
          <cell r="AW1352">
            <v>40591</v>
          </cell>
          <cell r="AZ1352" t="str">
            <v>2.2011</v>
          </cell>
          <cell r="BA1352" t="str">
            <v>2.2011</v>
          </cell>
          <cell r="BB1352" t="str">
            <v>2.2011</v>
          </cell>
          <cell r="BC1352" t="str">
            <v>1.2011</v>
          </cell>
        </row>
        <row r="1353">
          <cell r="AM1353" t="str">
            <v/>
          </cell>
          <cell r="AQ1353" t="str">
            <v/>
          </cell>
          <cell r="AT1353" t="str">
            <v/>
          </cell>
          <cell r="AW1353" t="str">
            <v/>
          </cell>
          <cell r="AZ1353" t="str">
            <v/>
          </cell>
          <cell r="BA1353" t="str">
            <v/>
          </cell>
          <cell r="BB1353" t="str">
            <v/>
          </cell>
          <cell r="BC1353" t="str">
            <v/>
          </cell>
        </row>
        <row r="1354">
          <cell r="AM1354" t="str">
            <v/>
          </cell>
          <cell r="AQ1354" t="str">
            <v/>
          </cell>
          <cell r="AT1354" t="str">
            <v/>
          </cell>
          <cell r="AW1354" t="str">
            <v/>
          </cell>
          <cell r="AZ1354" t="str">
            <v/>
          </cell>
          <cell r="BA1354" t="str">
            <v/>
          </cell>
          <cell r="BB1354" t="str">
            <v/>
          </cell>
          <cell r="BC1354" t="str">
            <v/>
          </cell>
        </row>
        <row r="1355">
          <cell r="AM1355" t="str">
            <v/>
          </cell>
          <cell r="AQ1355" t="str">
            <v/>
          </cell>
          <cell r="AT1355" t="str">
            <v/>
          </cell>
          <cell r="AW1355" t="str">
            <v/>
          </cell>
          <cell r="AZ1355" t="str">
            <v/>
          </cell>
          <cell r="BA1355" t="str">
            <v/>
          </cell>
          <cell r="BB1355" t="str">
            <v/>
          </cell>
          <cell r="BC1355" t="str">
            <v/>
          </cell>
        </row>
        <row r="1356">
          <cell r="AM1356">
            <v>1000000</v>
          </cell>
          <cell r="AQ1356" t="str">
            <v/>
          </cell>
          <cell r="AT1356" t="str">
            <v>Оборудование</v>
          </cell>
          <cell r="AW1356">
            <v>40708</v>
          </cell>
          <cell r="AZ1356" t="str">
            <v>6.2011</v>
          </cell>
          <cell r="BA1356" t="str">
            <v>6.2011</v>
          </cell>
          <cell r="BB1356" t="str">
            <v>6.2011</v>
          </cell>
          <cell r="BC1356" t="str">
            <v>2.2011</v>
          </cell>
        </row>
        <row r="1357">
          <cell r="AM1357">
            <v>1000000</v>
          </cell>
          <cell r="AQ1357" t="str">
            <v/>
          </cell>
          <cell r="AT1357" t="str">
            <v>Оборудование</v>
          </cell>
          <cell r="AW1357">
            <v>40708</v>
          </cell>
          <cell r="AZ1357" t="str">
            <v>6.2011</v>
          </cell>
          <cell r="BA1357" t="str">
            <v>6.2011</v>
          </cell>
          <cell r="BB1357" t="str">
            <v>6.2011</v>
          </cell>
          <cell r="BC1357" t="str">
            <v>2.2011</v>
          </cell>
        </row>
        <row r="1358">
          <cell r="AM1358" t="str">
            <v/>
          </cell>
          <cell r="AQ1358" t="str">
            <v/>
          </cell>
          <cell r="AT1358" t="str">
            <v/>
          </cell>
          <cell r="AW1358" t="str">
            <v/>
          </cell>
          <cell r="AZ1358" t="str">
            <v/>
          </cell>
          <cell r="BA1358" t="str">
            <v/>
          </cell>
          <cell r="BB1358" t="str">
            <v/>
          </cell>
          <cell r="BC1358" t="str">
            <v/>
          </cell>
        </row>
        <row r="1359">
          <cell r="AM1359" t="str">
            <v/>
          </cell>
          <cell r="AQ1359" t="str">
            <v/>
          </cell>
          <cell r="AT1359" t="str">
            <v/>
          </cell>
          <cell r="AW1359" t="str">
            <v/>
          </cell>
          <cell r="AZ1359" t="str">
            <v/>
          </cell>
          <cell r="BA1359" t="str">
            <v/>
          </cell>
          <cell r="BB1359" t="str">
            <v/>
          </cell>
          <cell r="BC1359" t="str">
            <v/>
          </cell>
        </row>
        <row r="1360">
          <cell r="AM1360" t="str">
            <v/>
          </cell>
          <cell r="AQ1360" t="str">
            <v/>
          </cell>
          <cell r="AT1360" t="str">
            <v/>
          </cell>
          <cell r="AW1360" t="str">
            <v/>
          </cell>
          <cell r="AZ1360" t="str">
            <v/>
          </cell>
          <cell r="BA1360" t="str">
            <v/>
          </cell>
          <cell r="BB1360" t="str">
            <v/>
          </cell>
          <cell r="BC1360" t="str">
            <v/>
          </cell>
        </row>
        <row r="1361">
          <cell r="AM1361" t="str">
            <v/>
          </cell>
          <cell r="AQ1361" t="str">
            <v/>
          </cell>
          <cell r="AT1361" t="str">
            <v/>
          </cell>
          <cell r="AW1361" t="str">
            <v/>
          </cell>
          <cell r="AZ1361" t="str">
            <v/>
          </cell>
          <cell r="BA1361" t="str">
            <v/>
          </cell>
          <cell r="BB1361" t="str">
            <v/>
          </cell>
          <cell r="BC1361" t="str">
            <v/>
          </cell>
        </row>
        <row r="1362">
          <cell r="AM1362" t="str">
            <v/>
          </cell>
          <cell r="AQ1362" t="str">
            <v/>
          </cell>
          <cell r="AT1362" t="str">
            <v/>
          </cell>
          <cell r="AW1362" t="str">
            <v/>
          </cell>
          <cell r="AZ1362" t="str">
            <v/>
          </cell>
          <cell r="BA1362" t="str">
            <v/>
          </cell>
          <cell r="BB1362" t="str">
            <v/>
          </cell>
          <cell r="BC1362" t="str">
            <v/>
          </cell>
        </row>
        <row r="1363">
          <cell r="AM1363" t="str">
            <v/>
          </cell>
          <cell r="AQ1363" t="str">
            <v/>
          </cell>
          <cell r="AT1363" t="str">
            <v/>
          </cell>
          <cell r="AW1363" t="str">
            <v/>
          </cell>
          <cell r="AZ1363" t="str">
            <v/>
          </cell>
          <cell r="BA1363" t="str">
            <v/>
          </cell>
          <cell r="BB1363" t="str">
            <v/>
          </cell>
          <cell r="BC1363" t="str">
            <v/>
          </cell>
        </row>
        <row r="1364">
          <cell r="AM1364" t="str">
            <v/>
          </cell>
          <cell r="AQ1364" t="str">
            <v/>
          </cell>
          <cell r="AT1364" t="str">
            <v/>
          </cell>
          <cell r="AW1364" t="str">
            <v/>
          </cell>
          <cell r="AZ1364" t="str">
            <v/>
          </cell>
          <cell r="BA1364" t="str">
            <v/>
          </cell>
          <cell r="BB1364" t="str">
            <v/>
          </cell>
          <cell r="BC1364" t="str">
            <v/>
          </cell>
        </row>
        <row r="1365">
          <cell r="AM1365" t="str">
            <v/>
          </cell>
          <cell r="AQ1365" t="str">
            <v/>
          </cell>
          <cell r="AT1365" t="str">
            <v/>
          </cell>
          <cell r="AW1365" t="str">
            <v/>
          </cell>
          <cell r="AZ1365" t="str">
            <v/>
          </cell>
          <cell r="BA1365" t="str">
            <v/>
          </cell>
          <cell r="BB1365" t="str">
            <v/>
          </cell>
          <cell r="BC1365" t="str">
            <v/>
          </cell>
        </row>
        <row r="1366">
          <cell r="AM1366" t="str">
            <v/>
          </cell>
          <cell r="AQ1366" t="str">
            <v/>
          </cell>
          <cell r="AT1366" t="str">
            <v/>
          </cell>
          <cell r="AW1366" t="str">
            <v/>
          </cell>
          <cell r="AZ1366" t="str">
            <v/>
          </cell>
          <cell r="BA1366" t="str">
            <v/>
          </cell>
          <cell r="BB1366" t="str">
            <v/>
          </cell>
          <cell r="BC1366" t="str">
            <v/>
          </cell>
        </row>
        <row r="1367">
          <cell r="AM1367" t="str">
            <v/>
          </cell>
          <cell r="AQ1367" t="str">
            <v/>
          </cell>
          <cell r="AT1367" t="str">
            <v/>
          </cell>
          <cell r="AW1367" t="str">
            <v/>
          </cell>
          <cell r="AZ1367" t="str">
            <v/>
          </cell>
          <cell r="BA1367" t="str">
            <v/>
          </cell>
          <cell r="BB1367" t="str">
            <v/>
          </cell>
          <cell r="BC1367" t="str">
            <v/>
          </cell>
        </row>
        <row r="1368">
          <cell r="AM1368" t="str">
            <v/>
          </cell>
          <cell r="AQ1368" t="str">
            <v/>
          </cell>
          <cell r="AT1368" t="str">
            <v/>
          </cell>
          <cell r="AW1368" t="str">
            <v/>
          </cell>
          <cell r="AZ1368" t="str">
            <v/>
          </cell>
          <cell r="BA1368" t="str">
            <v/>
          </cell>
          <cell r="BB1368" t="str">
            <v/>
          </cell>
          <cell r="BC1368" t="str">
            <v/>
          </cell>
        </row>
        <row r="1369">
          <cell r="AM1369" t="str">
            <v/>
          </cell>
          <cell r="AQ1369" t="str">
            <v/>
          </cell>
          <cell r="AT1369" t="str">
            <v/>
          </cell>
          <cell r="AW1369" t="str">
            <v/>
          </cell>
          <cell r="AZ1369" t="str">
            <v/>
          </cell>
          <cell r="BA1369" t="str">
            <v/>
          </cell>
          <cell r="BB1369" t="str">
            <v/>
          </cell>
          <cell r="BC1369" t="str">
            <v/>
          </cell>
        </row>
        <row r="1370">
          <cell r="AM1370" t="str">
            <v/>
          </cell>
          <cell r="AQ1370" t="str">
            <v/>
          </cell>
          <cell r="AT1370" t="str">
            <v/>
          </cell>
          <cell r="AW1370" t="str">
            <v/>
          </cell>
          <cell r="AZ1370" t="str">
            <v/>
          </cell>
          <cell r="BA1370" t="str">
            <v/>
          </cell>
          <cell r="BB1370" t="str">
            <v/>
          </cell>
          <cell r="BC1370" t="str">
            <v/>
          </cell>
        </row>
        <row r="1371">
          <cell r="AM1371" t="str">
            <v/>
          </cell>
          <cell r="AQ1371" t="str">
            <v/>
          </cell>
          <cell r="AT1371" t="str">
            <v/>
          </cell>
          <cell r="AW1371" t="str">
            <v/>
          </cell>
          <cell r="AZ1371" t="str">
            <v/>
          </cell>
          <cell r="BA1371" t="str">
            <v/>
          </cell>
          <cell r="BB1371" t="str">
            <v/>
          </cell>
          <cell r="BC1371" t="str">
            <v/>
          </cell>
        </row>
        <row r="1372">
          <cell r="AM1372" t="str">
            <v/>
          </cell>
          <cell r="AQ1372" t="str">
            <v/>
          </cell>
          <cell r="AT1372" t="str">
            <v/>
          </cell>
          <cell r="AW1372" t="str">
            <v/>
          </cell>
          <cell r="AZ1372" t="str">
            <v/>
          </cell>
          <cell r="BA1372" t="str">
            <v/>
          </cell>
          <cell r="BB1372" t="str">
            <v/>
          </cell>
          <cell r="BC1372" t="str">
            <v/>
          </cell>
        </row>
        <row r="1373">
          <cell r="AM1373" t="str">
            <v/>
          </cell>
          <cell r="AQ1373" t="str">
            <v/>
          </cell>
          <cell r="AT1373" t="str">
            <v/>
          </cell>
          <cell r="AW1373" t="str">
            <v/>
          </cell>
          <cell r="AZ1373" t="str">
            <v/>
          </cell>
          <cell r="BA1373" t="str">
            <v/>
          </cell>
          <cell r="BB1373" t="str">
            <v/>
          </cell>
          <cell r="BC1373" t="str">
            <v/>
          </cell>
        </row>
        <row r="1374">
          <cell r="AM1374" t="str">
            <v/>
          </cell>
          <cell r="AQ1374" t="str">
            <v/>
          </cell>
          <cell r="AT1374" t="str">
            <v/>
          </cell>
          <cell r="AW1374" t="str">
            <v/>
          </cell>
          <cell r="AZ1374" t="str">
            <v/>
          </cell>
          <cell r="BA1374" t="str">
            <v/>
          </cell>
          <cell r="BB1374" t="str">
            <v/>
          </cell>
          <cell r="BC1374" t="str">
            <v/>
          </cell>
        </row>
        <row r="1375">
          <cell r="AM1375" t="str">
            <v/>
          </cell>
          <cell r="AQ1375" t="str">
            <v/>
          </cell>
          <cell r="AT1375" t="str">
            <v/>
          </cell>
          <cell r="AW1375" t="str">
            <v/>
          </cell>
          <cell r="AZ1375" t="str">
            <v/>
          </cell>
          <cell r="BA1375" t="str">
            <v/>
          </cell>
          <cell r="BB1375" t="str">
            <v/>
          </cell>
          <cell r="BC1375" t="str">
            <v/>
          </cell>
        </row>
        <row r="1376">
          <cell r="AM1376" t="str">
            <v/>
          </cell>
          <cell r="AQ1376" t="str">
            <v/>
          </cell>
          <cell r="AT1376" t="str">
            <v/>
          </cell>
          <cell r="AW1376" t="str">
            <v/>
          </cell>
          <cell r="AZ1376" t="str">
            <v/>
          </cell>
          <cell r="BA1376" t="str">
            <v/>
          </cell>
          <cell r="BB1376" t="str">
            <v/>
          </cell>
          <cell r="BC1376" t="str">
            <v/>
          </cell>
        </row>
        <row r="1377">
          <cell r="AM1377" t="str">
            <v/>
          </cell>
          <cell r="AQ1377" t="str">
            <v/>
          </cell>
          <cell r="AT1377" t="str">
            <v/>
          </cell>
          <cell r="AW1377" t="str">
            <v/>
          </cell>
          <cell r="AZ1377" t="str">
            <v/>
          </cell>
          <cell r="BA1377" t="str">
            <v/>
          </cell>
          <cell r="BB1377" t="str">
            <v/>
          </cell>
          <cell r="BC1377" t="str">
            <v/>
          </cell>
        </row>
        <row r="1378">
          <cell r="AM1378" t="str">
            <v/>
          </cell>
          <cell r="AQ1378" t="str">
            <v/>
          </cell>
          <cell r="AT1378" t="str">
            <v/>
          </cell>
          <cell r="AW1378" t="str">
            <v/>
          </cell>
          <cell r="AZ1378" t="str">
            <v/>
          </cell>
          <cell r="BA1378" t="str">
            <v/>
          </cell>
          <cell r="BB1378" t="str">
            <v/>
          </cell>
          <cell r="BC1378" t="str">
            <v/>
          </cell>
        </row>
        <row r="1379">
          <cell r="AM1379" t="str">
            <v/>
          </cell>
          <cell r="AQ1379" t="str">
            <v/>
          </cell>
          <cell r="AT1379" t="str">
            <v/>
          </cell>
          <cell r="AW1379" t="str">
            <v/>
          </cell>
          <cell r="AZ1379" t="str">
            <v/>
          </cell>
          <cell r="BA1379" t="str">
            <v/>
          </cell>
          <cell r="BB1379" t="str">
            <v/>
          </cell>
          <cell r="BC1379" t="str">
            <v/>
          </cell>
        </row>
        <row r="1380">
          <cell r="AM1380" t="str">
            <v/>
          </cell>
          <cell r="AQ1380" t="str">
            <v/>
          </cell>
          <cell r="AT1380" t="str">
            <v/>
          </cell>
          <cell r="AW1380" t="str">
            <v/>
          </cell>
          <cell r="AZ1380" t="str">
            <v/>
          </cell>
          <cell r="BA1380" t="str">
            <v/>
          </cell>
          <cell r="BB1380" t="str">
            <v/>
          </cell>
          <cell r="BC1380" t="str">
            <v/>
          </cell>
        </row>
        <row r="1381">
          <cell r="AM1381" t="str">
            <v/>
          </cell>
          <cell r="AQ1381" t="str">
            <v/>
          </cell>
          <cell r="AT1381" t="str">
            <v/>
          </cell>
          <cell r="AW1381" t="str">
            <v/>
          </cell>
          <cell r="AZ1381" t="str">
            <v/>
          </cell>
          <cell r="BA1381" t="str">
            <v/>
          </cell>
          <cell r="BB1381" t="str">
            <v/>
          </cell>
          <cell r="BC1381" t="str">
            <v/>
          </cell>
        </row>
        <row r="1382">
          <cell r="AM1382" t="str">
            <v/>
          </cell>
          <cell r="AQ1382" t="str">
            <v/>
          </cell>
          <cell r="AT1382" t="str">
            <v/>
          </cell>
          <cell r="AW1382" t="str">
            <v/>
          </cell>
          <cell r="AZ1382" t="str">
            <v/>
          </cell>
          <cell r="BA1382" t="str">
            <v/>
          </cell>
          <cell r="BB1382" t="str">
            <v/>
          </cell>
          <cell r="BC1382" t="str">
            <v/>
          </cell>
        </row>
        <row r="1383">
          <cell r="AM1383" t="str">
            <v/>
          </cell>
          <cell r="AQ1383" t="str">
            <v/>
          </cell>
          <cell r="AT1383" t="str">
            <v/>
          </cell>
          <cell r="AW1383" t="str">
            <v/>
          </cell>
          <cell r="AZ1383" t="str">
            <v/>
          </cell>
          <cell r="BA1383" t="str">
            <v/>
          </cell>
          <cell r="BB1383" t="str">
            <v/>
          </cell>
          <cell r="BC1383" t="str">
            <v/>
          </cell>
        </row>
        <row r="1384">
          <cell r="AM1384" t="str">
            <v/>
          </cell>
          <cell r="AQ1384" t="str">
            <v/>
          </cell>
          <cell r="AT1384" t="str">
            <v/>
          </cell>
          <cell r="AW1384" t="str">
            <v/>
          </cell>
          <cell r="AZ1384" t="str">
            <v/>
          </cell>
          <cell r="BA1384" t="str">
            <v/>
          </cell>
          <cell r="BB1384" t="str">
            <v/>
          </cell>
          <cell r="BC1384" t="str">
            <v/>
          </cell>
        </row>
        <row r="1385">
          <cell r="AM1385" t="str">
            <v/>
          </cell>
          <cell r="AQ1385" t="str">
            <v/>
          </cell>
          <cell r="AT1385" t="str">
            <v/>
          </cell>
          <cell r="AW1385" t="str">
            <v/>
          </cell>
          <cell r="AZ1385" t="str">
            <v/>
          </cell>
          <cell r="BA1385" t="str">
            <v/>
          </cell>
          <cell r="BB1385" t="str">
            <v/>
          </cell>
          <cell r="BC1385" t="str">
            <v/>
          </cell>
        </row>
        <row r="1386">
          <cell r="AM1386" t="str">
            <v/>
          </cell>
          <cell r="AQ1386" t="str">
            <v/>
          </cell>
          <cell r="AT1386" t="str">
            <v/>
          </cell>
          <cell r="AW1386" t="str">
            <v/>
          </cell>
          <cell r="AZ1386" t="str">
            <v/>
          </cell>
          <cell r="BA1386" t="str">
            <v/>
          </cell>
          <cell r="BB1386" t="str">
            <v/>
          </cell>
          <cell r="BC1386" t="str">
            <v/>
          </cell>
        </row>
        <row r="1387">
          <cell r="AM1387" t="str">
            <v/>
          </cell>
          <cell r="AQ1387" t="str">
            <v/>
          </cell>
          <cell r="AT1387" t="str">
            <v/>
          </cell>
          <cell r="AW1387" t="str">
            <v/>
          </cell>
          <cell r="AZ1387" t="str">
            <v/>
          </cell>
          <cell r="BA1387" t="str">
            <v/>
          </cell>
          <cell r="BB1387" t="str">
            <v/>
          </cell>
          <cell r="BC1387" t="str">
            <v/>
          </cell>
        </row>
        <row r="1388">
          <cell r="AM1388" t="str">
            <v/>
          </cell>
          <cell r="AQ1388" t="str">
            <v/>
          </cell>
          <cell r="AT1388" t="str">
            <v/>
          </cell>
          <cell r="AW1388" t="str">
            <v/>
          </cell>
          <cell r="AZ1388" t="str">
            <v/>
          </cell>
          <cell r="BA1388" t="str">
            <v/>
          </cell>
          <cell r="BB1388" t="str">
            <v/>
          </cell>
          <cell r="BC1388" t="str">
            <v/>
          </cell>
        </row>
        <row r="1389">
          <cell r="AM1389" t="str">
            <v/>
          </cell>
          <cell r="AQ1389" t="str">
            <v/>
          </cell>
          <cell r="AT1389" t="str">
            <v/>
          </cell>
          <cell r="AW1389" t="str">
            <v/>
          </cell>
          <cell r="AZ1389" t="str">
            <v/>
          </cell>
          <cell r="BA1389" t="str">
            <v/>
          </cell>
          <cell r="BB1389" t="str">
            <v/>
          </cell>
          <cell r="BC1389" t="str">
            <v/>
          </cell>
        </row>
        <row r="1390">
          <cell r="AM1390" t="str">
            <v/>
          </cell>
          <cell r="AQ1390" t="str">
            <v/>
          </cell>
          <cell r="AT1390" t="str">
            <v/>
          </cell>
          <cell r="AW1390" t="str">
            <v/>
          </cell>
          <cell r="AZ1390" t="str">
            <v/>
          </cell>
          <cell r="BA1390" t="str">
            <v/>
          </cell>
          <cell r="BB1390" t="str">
            <v/>
          </cell>
          <cell r="BC1390" t="str">
            <v/>
          </cell>
        </row>
        <row r="1391">
          <cell r="AM1391" t="str">
            <v/>
          </cell>
          <cell r="AQ1391" t="str">
            <v/>
          </cell>
          <cell r="AT1391" t="str">
            <v/>
          </cell>
          <cell r="AW1391" t="str">
            <v/>
          </cell>
          <cell r="AZ1391" t="str">
            <v/>
          </cell>
          <cell r="BA1391" t="str">
            <v/>
          </cell>
          <cell r="BB1391" t="str">
            <v/>
          </cell>
          <cell r="BC1391" t="str">
            <v/>
          </cell>
        </row>
        <row r="1392">
          <cell r="AM1392" t="str">
            <v/>
          </cell>
          <cell r="AQ1392" t="str">
            <v/>
          </cell>
          <cell r="AT1392" t="str">
            <v/>
          </cell>
          <cell r="AW1392" t="str">
            <v/>
          </cell>
          <cell r="AZ1392" t="str">
            <v/>
          </cell>
          <cell r="BA1392" t="str">
            <v/>
          </cell>
          <cell r="BB1392" t="str">
            <v/>
          </cell>
          <cell r="BC1392" t="str">
            <v/>
          </cell>
        </row>
        <row r="1393">
          <cell r="AM1393" t="str">
            <v/>
          </cell>
          <cell r="AQ1393" t="str">
            <v/>
          </cell>
          <cell r="AT1393" t="str">
            <v/>
          </cell>
          <cell r="AW1393" t="str">
            <v/>
          </cell>
          <cell r="AZ1393" t="str">
            <v/>
          </cell>
          <cell r="BA1393" t="str">
            <v/>
          </cell>
          <cell r="BB1393" t="str">
            <v/>
          </cell>
          <cell r="BC1393" t="str">
            <v/>
          </cell>
        </row>
        <row r="1394">
          <cell r="AM1394" t="str">
            <v/>
          </cell>
          <cell r="AQ1394" t="str">
            <v/>
          </cell>
          <cell r="AT1394" t="str">
            <v/>
          </cell>
          <cell r="AW1394" t="str">
            <v/>
          </cell>
          <cell r="AZ1394" t="str">
            <v/>
          </cell>
          <cell r="BA1394" t="str">
            <v/>
          </cell>
          <cell r="BB1394" t="str">
            <v/>
          </cell>
          <cell r="BC1394" t="str">
            <v/>
          </cell>
        </row>
        <row r="1395">
          <cell r="AM1395" t="str">
            <v/>
          </cell>
          <cell r="AQ1395" t="str">
            <v/>
          </cell>
          <cell r="AT1395" t="str">
            <v/>
          </cell>
          <cell r="AW1395" t="str">
            <v/>
          </cell>
          <cell r="AZ1395" t="str">
            <v/>
          </cell>
          <cell r="BA1395" t="str">
            <v/>
          </cell>
          <cell r="BB1395" t="str">
            <v/>
          </cell>
          <cell r="BC1395" t="str">
            <v/>
          </cell>
        </row>
        <row r="1396">
          <cell r="AM1396" t="str">
            <v/>
          </cell>
          <cell r="AQ1396" t="str">
            <v/>
          </cell>
          <cell r="AT1396" t="str">
            <v/>
          </cell>
          <cell r="AW1396" t="str">
            <v/>
          </cell>
          <cell r="AZ1396" t="str">
            <v/>
          </cell>
          <cell r="BA1396" t="str">
            <v/>
          </cell>
          <cell r="BB1396" t="str">
            <v/>
          </cell>
          <cell r="BC1396" t="str">
            <v/>
          </cell>
        </row>
        <row r="1397">
          <cell r="AM1397" t="str">
            <v/>
          </cell>
          <cell r="AQ1397" t="str">
            <v/>
          </cell>
          <cell r="AT1397" t="str">
            <v/>
          </cell>
          <cell r="AW1397" t="str">
            <v/>
          </cell>
          <cell r="AZ1397" t="str">
            <v/>
          </cell>
          <cell r="BA1397" t="str">
            <v/>
          </cell>
          <cell r="BB1397" t="str">
            <v/>
          </cell>
          <cell r="BC1397" t="str">
            <v/>
          </cell>
        </row>
        <row r="1398">
          <cell r="AM1398" t="str">
            <v/>
          </cell>
          <cell r="AQ1398" t="str">
            <v/>
          </cell>
          <cell r="AT1398" t="str">
            <v/>
          </cell>
          <cell r="AW1398" t="str">
            <v/>
          </cell>
          <cell r="AZ1398" t="str">
            <v/>
          </cell>
          <cell r="BA1398" t="str">
            <v/>
          </cell>
          <cell r="BB1398" t="str">
            <v/>
          </cell>
          <cell r="BC1398" t="str">
            <v/>
          </cell>
        </row>
        <row r="1399">
          <cell r="AM1399" t="str">
            <v/>
          </cell>
          <cell r="AQ1399" t="str">
            <v/>
          </cell>
          <cell r="AT1399" t="str">
            <v/>
          </cell>
          <cell r="AW1399" t="str">
            <v/>
          </cell>
          <cell r="AZ1399" t="str">
            <v/>
          </cell>
          <cell r="BA1399" t="str">
            <v/>
          </cell>
          <cell r="BB1399" t="str">
            <v/>
          </cell>
          <cell r="BC1399" t="str">
            <v/>
          </cell>
        </row>
        <row r="1400">
          <cell r="AM1400" t="str">
            <v/>
          </cell>
          <cell r="AQ1400" t="str">
            <v/>
          </cell>
          <cell r="AT1400" t="str">
            <v/>
          </cell>
          <cell r="AW1400" t="str">
            <v/>
          </cell>
          <cell r="AZ1400" t="str">
            <v/>
          </cell>
          <cell r="BA1400" t="str">
            <v/>
          </cell>
          <cell r="BB1400" t="str">
            <v/>
          </cell>
          <cell r="BC1400" t="str">
            <v/>
          </cell>
        </row>
        <row r="1401">
          <cell r="AM1401" t="str">
            <v/>
          </cell>
          <cell r="AQ1401" t="str">
            <v/>
          </cell>
          <cell r="AT1401" t="str">
            <v/>
          </cell>
          <cell r="AW1401" t="str">
            <v/>
          </cell>
          <cell r="AZ1401" t="str">
            <v/>
          </cell>
          <cell r="BA1401" t="str">
            <v/>
          </cell>
          <cell r="BB1401" t="str">
            <v/>
          </cell>
          <cell r="BC1401" t="str">
            <v/>
          </cell>
        </row>
        <row r="1402">
          <cell r="AM1402" t="str">
            <v/>
          </cell>
          <cell r="AQ1402" t="str">
            <v/>
          </cell>
          <cell r="AT1402" t="str">
            <v/>
          </cell>
          <cell r="AW1402" t="str">
            <v/>
          </cell>
          <cell r="AZ1402" t="str">
            <v/>
          </cell>
          <cell r="BA1402" t="str">
            <v/>
          </cell>
          <cell r="BB1402" t="str">
            <v/>
          </cell>
          <cell r="BC1402" t="str">
            <v/>
          </cell>
        </row>
        <row r="1403">
          <cell r="AM1403" t="str">
            <v/>
          </cell>
          <cell r="AQ1403" t="str">
            <v/>
          </cell>
          <cell r="AT1403" t="str">
            <v/>
          </cell>
          <cell r="AW1403" t="str">
            <v/>
          </cell>
          <cell r="AZ1403" t="str">
            <v/>
          </cell>
          <cell r="BA1403" t="str">
            <v/>
          </cell>
          <cell r="BB1403" t="str">
            <v/>
          </cell>
          <cell r="BC1403" t="str">
            <v/>
          </cell>
        </row>
        <row r="1404">
          <cell r="AM1404" t="str">
            <v/>
          </cell>
          <cell r="AQ1404" t="str">
            <v/>
          </cell>
          <cell r="AT1404" t="str">
            <v/>
          </cell>
          <cell r="AW1404" t="str">
            <v/>
          </cell>
          <cell r="AZ1404" t="str">
            <v/>
          </cell>
          <cell r="BA1404" t="str">
            <v/>
          </cell>
          <cell r="BB1404" t="str">
            <v/>
          </cell>
          <cell r="BC1404" t="str">
            <v/>
          </cell>
        </row>
        <row r="1405">
          <cell r="AM1405" t="str">
            <v/>
          </cell>
          <cell r="AQ1405" t="str">
            <v/>
          </cell>
          <cell r="AT1405" t="str">
            <v/>
          </cell>
          <cell r="AW1405" t="str">
            <v/>
          </cell>
          <cell r="AZ1405" t="str">
            <v/>
          </cell>
          <cell r="BA1405" t="str">
            <v/>
          </cell>
          <cell r="BB1405" t="str">
            <v/>
          </cell>
          <cell r="BC1405" t="str">
            <v/>
          </cell>
        </row>
        <row r="1406">
          <cell r="AM1406" t="str">
            <v/>
          </cell>
          <cell r="AQ1406" t="str">
            <v/>
          </cell>
          <cell r="AT1406" t="str">
            <v/>
          </cell>
          <cell r="AW1406" t="str">
            <v/>
          </cell>
          <cell r="AZ1406" t="str">
            <v/>
          </cell>
          <cell r="BA1406" t="str">
            <v/>
          </cell>
          <cell r="BB1406" t="str">
            <v/>
          </cell>
          <cell r="BC1406" t="str">
            <v/>
          </cell>
        </row>
        <row r="1407">
          <cell r="AM1407" t="str">
            <v/>
          </cell>
          <cell r="AQ1407" t="str">
            <v/>
          </cell>
          <cell r="AT1407" t="str">
            <v/>
          </cell>
          <cell r="AW1407" t="str">
            <v/>
          </cell>
          <cell r="AZ1407" t="str">
            <v/>
          </cell>
          <cell r="BA1407" t="str">
            <v/>
          </cell>
          <cell r="BB1407" t="str">
            <v/>
          </cell>
          <cell r="BC1407" t="str">
            <v/>
          </cell>
        </row>
        <row r="1408">
          <cell r="AM1408" t="str">
            <v/>
          </cell>
          <cell r="AQ1408" t="str">
            <v/>
          </cell>
          <cell r="AT1408" t="str">
            <v/>
          </cell>
          <cell r="AW1408" t="str">
            <v/>
          </cell>
          <cell r="AZ1408" t="str">
            <v/>
          </cell>
          <cell r="BA1408" t="str">
            <v/>
          </cell>
          <cell r="BB1408" t="str">
            <v/>
          </cell>
          <cell r="BC1408" t="str">
            <v/>
          </cell>
        </row>
        <row r="1409">
          <cell r="AM1409" t="str">
            <v/>
          </cell>
          <cell r="AQ1409" t="str">
            <v/>
          </cell>
          <cell r="AT1409" t="str">
            <v/>
          </cell>
          <cell r="AW1409" t="str">
            <v/>
          </cell>
          <cell r="AZ1409" t="str">
            <v/>
          </cell>
          <cell r="BA1409" t="str">
            <v/>
          </cell>
          <cell r="BB1409" t="str">
            <v/>
          </cell>
          <cell r="BC1409" t="str">
            <v/>
          </cell>
        </row>
        <row r="1410">
          <cell r="AM1410" t="str">
            <v/>
          </cell>
          <cell r="AQ1410" t="str">
            <v/>
          </cell>
          <cell r="AT1410" t="str">
            <v/>
          </cell>
          <cell r="AW1410" t="str">
            <v/>
          </cell>
          <cell r="AZ1410" t="str">
            <v/>
          </cell>
          <cell r="BA1410" t="str">
            <v/>
          </cell>
          <cell r="BB1410" t="str">
            <v/>
          </cell>
          <cell r="BC1410" t="str">
            <v/>
          </cell>
        </row>
        <row r="1411">
          <cell r="AM1411" t="str">
            <v/>
          </cell>
          <cell r="AQ1411" t="str">
            <v/>
          </cell>
          <cell r="AT1411" t="str">
            <v/>
          </cell>
          <cell r="AW1411" t="str">
            <v/>
          </cell>
          <cell r="AZ1411" t="str">
            <v/>
          </cell>
          <cell r="BA1411" t="str">
            <v/>
          </cell>
          <cell r="BB1411" t="str">
            <v/>
          </cell>
          <cell r="BC1411" t="str">
            <v/>
          </cell>
        </row>
        <row r="1412">
          <cell r="AM1412" t="str">
            <v/>
          </cell>
          <cell r="AQ1412" t="str">
            <v/>
          </cell>
          <cell r="AT1412" t="str">
            <v/>
          </cell>
          <cell r="AW1412" t="str">
            <v/>
          </cell>
          <cell r="AZ1412" t="str">
            <v/>
          </cell>
          <cell r="BA1412" t="str">
            <v/>
          </cell>
          <cell r="BB1412" t="str">
            <v/>
          </cell>
          <cell r="BC1412" t="str">
            <v/>
          </cell>
        </row>
        <row r="1413">
          <cell r="AM1413" t="str">
            <v/>
          </cell>
          <cell r="AQ1413" t="str">
            <v/>
          </cell>
          <cell r="AT1413" t="str">
            <v/>
          </cell>
          <cell r="AW1413" t="str">
            <v/>
          </cell>
          <cell r="AZ1413" t="str">
            <v/>
          </cell>
          <cell r="BA1413" t="str">
            <v/>
          </cell>
          <cell r="BB1413" t="str">
            <v/>
          </cell>
          <cell r="BC1413" t="str">
            <v/>
          </cell>
        </row>
        <row r="1414">
          <cell r="AM1414" t="str">
            <v/>
          </cell>
          <cell r="AQ1414" t="str">
            <v/>
          </cell>
          <cell r="AT1414" t="str">
            <v/>
          </cell>
          <cell r="AW1414" t="str">
            <v/>
          </cell>
          <cell r="AZ1414" t="str">
            <v/>
          </cell>
          <cell r="BA1414" t="str">
            <v/>
          </cell>
          <cell r="BB1414" t="str">
            <v/>
          </cell>
          <cell r="BC1414" t="str">
            <v/>
          </cell>
        </row>
        <row r="1415">
          <cell r="AM1415" t="str">
            <v/>
          </cell>
          <cell r="AQ1415" t="str">
            <v/>
          </cell>
          <cell r="AT1415" t="str">
            <v/>
          </cell>
          <cell r="AW1415" t="str">
            <v/>
          </cell>
          <cell r="AZ1415" t="str">
            <v/>
          </cell>
          <cell r="BA1415" t="str">
            <v/>
          </cell>
          <cell r="BB1415" t="str">
            <v/>
          </cell>
          <cell r="BC1415" t="str">
            <v/>
          </cell>
        </row>
        <row r="1416">
          <cell r="AM1416" t="str">
            <v/>
          </cell>
          <cell r="AQ1416" t="str">
            <v/>
          </cell>
          <cell r="AT1416" t="str">
            <v/>
          </cell>
          <cell r="AW1416" t="str">
            <v/>
          </cell>
          <cell r="AZ1416" t="str">
            <v/>
          </cell>
          <cell r="BA1416" t="str">
            <v/>
          </cell>
          <cell r="BB1416" t="str">
            <v/>
          </cell>
          <cell r="BC1416" t="str">
            <v/>
          </cell>
        </row>
        <row r="1417">
          <cell r="AM1417" t="str">
            <v/>
          </cell>
          <cell r="AQ1417" t="str">
            <v/>
          </cell>
          <cell r="AT1417" t="str">
            <v/>
          </cell>
          <cell r="AW1417" t="str">
            <v/>
          </cell>
          <cell r="AZ1417" t="str">
            <v/>
          </cell>
          <cell r="BA1417" t="str">
            <v/>
          </cell>
          <cell r="BB1417" t="str">
            <v/>
          </cell>
          <cell r="BC1417" t="str">
            <v/>
          </cell>
        </row>
        <row r="1418">
          <cell r="AM1418" t="str">
            <v/>
          </cell>
          <cell r="AQ1418" t="str">
            <v/>
          </cell>
          <cell r="AT1418" t="str">
            <v/>
          </cell>
          <cell r="AW1418" t="str">
            <v/>
          </cell>
          <cell r="AZ1418" t="str">
            <v/>
          </cell>
          <cell r="BA1418" t="str">
            <v/>
          </cell>
          <cell r="BB1418" t="str">
            <v/>
          </cell>
          <cell r="BC1418" t="str">
            <v/>
          </cell>
        </row>
        <row r="1419">
          <cell r="AM1419" t="str">
            <v/>
          </cell>
          <cell r="AQ1419" t="str">
            <v/>
          </cell>
          <cell r="AT1419" t="str">
            <v/>
          </cell>
          <cell r="AW1419" t="str">
            <v/>
          </cell>
          <cell r="AZ1419" t="str">
            <v/>
          </cell>
          <cell r="BA1419" t="str">
            <v/>
          </cell>
          <cell r="BB1419" t="str">
            <v/>
          </cell>
          <cell r="BC1419" t="str">
            <v/>
          </cell>
        </row>
        <row r="1420">
          <cell r="AM1420" t="str">
            <v/>
          </cell>
          <cell r="AQ1420" t="str">
            <v/>
          </cell>
          <cell r="AT1420" t="str">
            <v/>
          </cell>
          <cell r="AW1420" t="str">
            <v/>
          </cell>
          <cell r="AZ1420" t="str">
            <v/>
          </cell>
          <cell r="BA1420" t="str">
            <v/>
          </cell>
          <cell r="BB1420" t="str">
            <v/>
          </cell>
          <cell r="BC1420" t="str">
            <v/>
          </cell>
        </row>
        <row r="1421">
          <cell r="AM1421" t="str">
            <v/>
          </cell>
          <cell r="AQ1421" t="str">
            <v/>
          </cell>
          <cell r="AT1421" t="str">
            <v/>
          </cell>
          <cell r="AW1421" t="str">
            <v/>
          </cell>
          <cell r="AZ1421" t="str">
            <v/>
          </cell>
          <cell r="BA1421" t="str">
            <v/>
          </cell>
          <cell r="BB1421" t="str">
            <v/>
          </cell>
          <cell r="BC1421" t="str">
            <v/>
          </cell>
        </row>
        <row r="1422">
          <cell r="AM1422" t="str">
            <v/>
          </cell>
          <cell r="AQ1422" t="str">
            <v/>
          </cell>
          <cell r="AT1422" t="str">
            <v/>
          </cell>
          <cell r="AW1422" t="str">
            <v/>
          </cell>
          <cell r="AZ1422" t="str">
            <v/>
          </cell>
          <cell r="BA1422" t="str">
            <v/>
          </cell>
          <cell r="BB1422" t="str">
            <v/>
          </cell>
          <cell r="BC1422" t="str">
            <v/>
          </cell>
        </row>
        <row r="1423">
          <cell r="AM1423" t="str">
            <v/>
          </cell>
          <cell r="AQ1423" t="str">
            <v/>
          </cell>
          <cell r="AT1423" t="str">
            <v/>
          </cell>
          <cell r="AW1423" t="str">
            <v/>
          </cell>
          <cell r="AZ1423" t="str">
            <v/>
          </cell>
          <cell r="BA1423" t="str">
            <v/>
          </cell>
          <cell r="BB1423" t="str">
            <v/>
          </cell>
          <cell r="BC1423" t="str">
            <v/>
          </cell>
        </row>
        <row r="1424">
          <cell r="AM1424" t="str">
            <v/>
          </cell>
          <cell r="AQ1424" t="str">
            <v/>
          </cell>
          <cell r="AT1424" t="str">
            <v/>
          </cell>
          <cell r="AW1424" t="str">
            <v/>
          </cell>
          <cell r="AZ1424" t="str">
            <v/>
          </cell>
          <cell r="BA1424" t="str">
            <v/>
          </cell>
          <cell r="BB1424" t="str">
            <v/>
          </cell>
          <cell r="BC1424" t="str">
            <v/>
          </cell>
        </row>
        <row r="1425">
          <cell r="AM1425" t="str">
            <v/>
          </cell>
          <cell r="AQ1425" t="str">
            <v/>
          </cell>
          <cell r="AT1425" t="str">
            <v/>
          </cell>
          <cell r="AW1425" t="str">
            <v/>
          </cell>
          <cell r="AZ1425" t="str">
            <v/>
          </cell>
          <cell r="BA1425" t="str">
            <v/>
          </cell>
          <cell r="BB1425" t="str">
            <v/>
          </cell>
          <cell r="BC1425" t="str">
            <v/>
          </cell>
        </row>
        <row r="1426">
          <cell r="AM1426" t="str">
            <v/>
          </cell>
          <cell r="AQ1426" t="str">
            <v/>
          </cell>
          <cell r="AT1426" t="str">
            <v/>
          </cell>
          <cell r="AW1426" t="str">
            <v/>
          </cell>
          <cell r="AZ1426" t="str">
            <v/>
          </cell>
          <cell r="BA1426" t="str">
            <v/>
          </cell>
          <cell r="BB1426" t="str">
            <v/>
          </cell>
          <cell r="BC1426" t="str">
            <v/>
          </cell>
        </row>
        <row r="1427">
          <cell r="AM1427" t="str">
            <v/>
          </cell>
          <cell r="AQ1427" t="str">
            <v/>
          </cell>
          <cell r="AT1427" t="str">
            <v/>
          </cell>
          <cell r="AW1427" t="str">
            <v/>
          </cell>
          <cell r="AZ1427" t="str">
            <v/>
          </cell>
          <cell r="BA1427" t="str">
            <v/>
          </cell>
          <cell r="BB1427" t="str">
            <v/>
          </cell>
          <cell r="BC1427" t="str">
            <v/>
          </cell>
        </row>
        <row r="1428">
          <cell r="AM1428" t="str">
            <v/>
          </cell>
          <cell r="AQ1428" t="str">
            <v/>
          </cell>
          <cell r="AT1428" t="str">
            <v/>
          </cell>
          <cell r="AW1428" t="str">
            <v/>
          </cell>
          <cell r="AZ1428" t="str">
            <v/>
          </cell>
          <cell r="BA1428" t="str">
            <v/>
          </cell>
          <cell r="BB1428" t="str">
            <v/>
          </cell>
          <cell r="BC1428" t="str">
            <v/>
          </cell>
        </row>
        <row r="1429">
          <cell r="AM1429" t="str">
            <v/>
          </cell>
          <cell r="AQ1429" t="str">
            <v/>
          </cell>
          <cell r="AT1429" t="str">
            <v/>
          </cell>
          <cell r="AW1429" t="str">
            <v/>
          </cell>
          <cell r="AZ1429" t="str">
            <v/>
          </cell>
          <cell r="BA1429" t="str">
            <v/>
          </cell>
          <cell r="BB1429" t="str">
            <v/>
          </cell>
          <cell r="BC1429" t="str">
            <v/>
          </cell>
        </row>
        <row r="1430">
          <cell r="AM1430" t="str">
            <v/>
          </cell>
          <cell r="AQ1430" t="str">
            <v/>
          </cell>
          <cell r="AT1430" t="str">
            <v/>
          </cell>
          <cell r="AW1430" t="str">
            <v/>
          </cell>
          <cell r="AZ1430" t="str">
            <v/>
          </cell>
          <cell r="BA1430" t="str">
            <v/>
          </cell>
          <cell r="BB1430" t="str">
            <v/>
          </cell>
          <cell r="BC1430" t="str">
            <v/>
          </cell>
        </row>
        <row r="1431">
          <cell r="AM1431" t="str">
            <v/>
          </cell>
          <cell r="AQ1431" t="str">
            <v/>
          </cell>
          <cell r="AT1431" t="str">
            <v/>
          </cell>
          <cell r="AW1431" t="str">
            <v/>
          </cell>
          <cell r="AZ1431" t="str">
            <v/>
          </cell>
          <cell r="BA1431" t="str">
            <v/>
          </cell>
          <cell r="BB1431" t="str">
            <v/>
          </cell>
          <cell r="BC1431" t="str">
            <v/>
          </cell>
        </row>
        <row r="1432">
          <cell r="AM1432" t="str">
            <v/>
          </cell>
          <cell r="AQ1432" t="str">
            <v/>
          </cell>
          <cell r="AT1432" t="str">
            <v/>
          </cell>
          <cell r="AW1432" t="str">
            <v/>
          </cell>
          <cell r="AZ1432" t="str">
            <v/>
          </cell>
          <cell r="BA1432" t="str">
            <v/>
          </cell>
          <cell r="BB1432" t="str">
            <v/>
          </cell>
          <cell r="BC1432" t="str">
            <v/>
          </cell>
        </row>
        <row r="1433">
          <cell r="AM1433" t="str">
            <v/>
          </cell>
          <cell r="AQ1433" t="str">
            <v/>
          </cell>
          <cell r="AT1433" t="str">
            <v/>
          </cell>
          <cell r="AW1433" t="str">
            <v/>
          </cell>
          <cell r="AZ1433" t="str">
            <v/>
          </cell>
          <cell r="BA1433" t="str">
            <v/>
          </cell>
          <cell r="BB1433" t="str">
            <v/>
          </cell>
          <cell r="BC1433" t="str">
            <v/>
          </cell>
        </row>
        <row r="1434">
          <cell r="AM1434" t="str">
            <v/>
          </cell>
          <cell r="AQ1434" t="str">
            <v/>
          </cell>
          <cell r="AT1434" t="str">
            <v/>
          </cell>
          <cell r="AW1434" t="str">
            <v/>
          </cell>
          <cell r="AZ1434" t="str">
            <v/>
          </cell>
          <cell r="BA1434" t="str">
            <v/>
          </cell>
          <cell r="BB1434" t="str">
            <v/>
          </cell>
          <cell r="BC1434" t="str">
            <v/>
          </cell>
        </row>
        <row r="1435">
          <cell r="AM1435" t="str">
            <v/>
          </cell>
          <cell r="AQ1435" t="str">
            <v/>
          </cell>
          <cell r="AT1435" t="str">
            <v/>
          </cell>
          <cell r="AW1435" t="str">
            <v/>
          </cell>
          <cell r="AZ1435" t="str">
            <v/>
          </cell>
          <cell r="BA1435" t="str">
            <v/>
          </cell>
          <cell r="BB1435" t="str">
            <v/>
          </cell>
          <cell r="BC1435" t="str">
            <v/>
          </cell>
        </row>
        <row r="1436">
          <cell r="AM1436" t="str">
            <v/>
          </cell>
          <cell r="AQ1436" t="str">
            <v/>
          </cell>
          <cell r="AT1436" t="str">
            <v/>
          </cell>
          <cell r="AW1436" t="str">
            <v/>
          </cell>
          <cell r="AZ1436" t="str">
            <v/>
          </cell>
          <cell r="BA1436" t="str">
            <v/>
          </cell>
          <cell r="BB1436" t="str">
            <v/>
          </cell>
          <cell r="BC1436" t="str">
            <v/>
          </cell>
        </row>
        <row r="1437">
          <cell r="AM1437" t="str">
            <v/>
          </cell>
          <cell r="AQ1437" t="str">
            <v/>
          </cell>
          <cell r="AT1437" t="str">
            <v/>
          </cell>
          <cell r="AW1437" t="str">
            <v/>
          </cell>
          <cell r="AZ1437" t="str">
            <v/>
          </cell>
          <cell r="BA1437" t="str">
            <v/>
          </cell>
          <cell r="BB1437" t="str">
            <v/>
          </cell>
          <cell r="BC1437" t="str">
            <v/>
          </cell>
        </row>
        <row r="1438">
          <cell r="AM1438" t="str">
            <v/>
          </cell>
          <cell r="AQ1438" t="str">
            <v/>
          </cell>
          <cell r="AT1438" t="str">
            <v/>
          </cell>
          <cell r="AW1438" t="str">
            <v/>
          </cell>
          <cell r="AZ1438" t="str">
            <v/>
          </cell>
          <cell r="BA1438" t="str">
            <v/>
          </cell>
          <cell r="BB1438" t="str">
            <v/>
          </cell>
          <cell r="BC1438" t="str">
            <v/>
          </cell>
        </row>
        <row r="1439">
          <cell r="AM1439" t="str">
            <v/>
          </cell>
          <cell r="AQ1439" t="str">
            <v/>
          </cell>
          <cell r="AT1439" t="str">
            <v/>
          </cell>
          <cell r="AW1439" t="str">
            <v/>
          </cell>
          <cell r="AZ1439" t="str">
            <v/>
          </cell>
          <cell r="BA1439" t="str">
            <v/>
          </cell>
          <cell r="BB1439" t="str">
            <v/>
          </cell>
          <cell r="BC1439" t="str">
            <v/>
          </cell>
        </row>
        <row r="1440">
          <cell r="AM1440" t="str">
            <v/>
          </cell>
          <cell r="AQ1440" t="str">
            <v/>
          </cell>
          <cell r="AT1440" t="str">
            <v/>
          </cell>
          <cell r="AW1440" t="str">
            <v/>
          </cell>
          <cell r="AZ1440" t="str">
            <v/>
          </cell>
          <cell r="BA1440" t="str">
            <v/>
          </cell>
          <cell r="BB1440" t="str">
            <v/>
          </cell>
          <cell r="BC1440" t="str">
            <v/>
          </cell>
        </row>
        <row r="1441">
          <cell r="AM1441" t="str">
            <v/>
          </cell>
          <cell r="AQ1441" t="str">
            <v/>
          </cell>
          <cell r="AT1441" t="str">
            <v/>
          </cell>
          <cell r="AW1441" t="str">
            <v/>
          </cell>
          <cell r="AZ1441" t="str">
            <v/>
          </cell>
          <cell r="BA1441" t="str">
            <v/>
          </cell>
          <cell r="BB1441" t="str">
            <v/>
          </cell>
          <cell r="BC1441" t="str">
            <v/>
          </cell>
        </row>
        <row r="1442">
          <cell r="AM1442" t="str">
            <v/>
          </cell>
          <cell r="AQ1442" t="str">
            <v/>
          </cell>
          <cell r="AT1442" t="str">
            <v/>
          </cell>
          <cell r="AW1442" t="str">
            <v/>
          </cell>
          <cell r="AZ1442" t="str">
            <v/>
          </cell>
          <cell r="BA1442" t="str">
            <v/>
          </cell>
          <cell r="BB1442" t="str">
            <v/>
          </cell>
          <cell r="BC1442" t="str">
            <v/>
          </cell>
        </row>
        <row r="1443">
          <cell r="AM1443" t="str">
            <v/>
          </cell>
          <cell r="AQ1443" t="str">
            <v/>
          </cell>
          <cell r="AT1443" t="str">
            <v/>
          </cell>
          <cell r="AW1443" t="str">
            <v/>
          </cell>
          <cell r="AZ1443" t="str">
            <v/>
          </cell>
          <cell r="BA1443" t="str">
            <v/>
          </cell>
          <cell r="BB1443" t="str">
            <v/>
          </cell>
          <cell r="BC1443" t="str">
            <v/>
          </cell>
        </row>
        <row r="1444">
          <cell r="AM1444" t="str">
            <v/>
          </cell>
          <cell r="AQ1444" t="str">
            <v/>
          </cell>
          <cell r="AT1444" t="str">
            <v/>
          </cell>
          <cell r="AW1444" t="str">
            <v/>
          </cell>
          <cell r="AZ1444" t="str">
            <v/>
          </cell>
          <cell r="BA1444" t="str">
            <v/>
          </cell>
          <cell r="BB1444" t="str">
            <v/>
          </cell>
          <cell r="BC1444" t="str">
            <v/>
          </cell>
        </row>
        <row r="1445">
          <cell r="AM1445" t="str">
            <v/>
          </cell>
          <cell r="AQ1445" t="str">
            <v/>
          </cell>
          <cell r="AT1445" t="str">
            <v/>
          </cell>
          <cell r="AW1445" t="str">
            <v/>
          </cell>
          <cell r="AZ1445" t="str">
            <v/>
          </cell>
          <cell r="BA1445" t="str">
            <v/>
          </cell>
          <cell r="BB1445" t="str">
            <v/>
          </cell>
          <cell r="BC1445" t="str">
            <v/>
          </cell>
        </row>
        <row r="1446">
          <cell r="AM1446" t="str">
            <v/>
          </cell>
          <cell r="AQ1446" t="str">
            <v/>
          </cell>
          <cell r="AT1446" t="str">
            <v/>
          </cell>
          <cell r="AW1446" t="str">
            <v/>
          </cell>
          <cell r="AZ1446" t="str">
            <v/>
          </cell>
          <cell r="BA1446" t="str">
            <v/>
          </cell>
          <cell r="BB1446" t="str">
            <v/>
          </cell>
          <cell r="BC1446" t="str">
            <v/>
          </cell>
        </row>
        <row r="1447">
          <cell r="AM1447" t="str">
            <v/>
          </cell>
          <cell r="AQ1447" t="str">
            <v/>
          </cell>
          <cell r="AT1447" t="str">
            <v/>
          </cell>
          <cell r="AW1447" t="str">
            <v/>
          </cell>
          <cell r="AZ1447" t="str">
            <v/>
          </cell>
          <cell r="BA1447" t="str">
            <v/>
          </cell>
          <cell r="BB1447" t="str">
            <v/>
          </cell>
          <cell r="BC1447" t="str">
            <v/>
          </cell>
        </row>
        <row r="1448">
          <cell r="AM1448" t="str">
            <v/>
          </cell>
          <cell r="AQ1448" t="str">
            <v/>
          </cell>
          <cell r="AT1448" t="str">
            <v/>
          </cell>
          <cell r="AW1448" t="str">
            <v/>
          </cell>
          <cell r="AZ1448" t="str">
            <v/>
          </cell>
          <cell r="BA1448" t="str">
            <v/>
          </cell>
          <cell r="BB1448" t="str">
            <v/>
          </cell>
          <cell r="BC1448" t="str">
            <v/>
          </cell>
        </row>
        <row r="1449">
          <cell r="AM1449" t="str">
            <v/>
          </cell>
          <cell r="AQ1449" t="str">
            <v/>
          </cell>
          <cell r="AT1449" t="str">
            <v/>
          </cell>
          <cell r="AW1449" t="str">
            <v/>
          </cell>
          <cell r="AZ1449" t="str">
            <v/>
          </cell>
          <cell r="BA1449" t="str">
            <v/>
          </cell>
          <cell r="BB1449" t="str">
            <v/>
          </cell>
          <cell r="BC1449" t="str">
            <v/>
          </cell>
        </row>
        <row r="1450">
          <cell r="AM1450" t="str">
            <v/>
          </cell>
          <cell r="AQ1450" t="str">
            <v/>
          </cell>
          <cell r="AT1450" t="str">
            <v/>
          </cell>
          <cell r="AW1450" t="str">
            <v/>
          </cell>
          <cell r="AZ1450" t="str">
            <v/>
          </cell>
          <cell r="BA1450" t="str">
            <v/>
          </cell>
          <cell r="BB1450" t="str">
            <v/>
          </cell>
          <cell r="BC1450" t="str">
            <v/>
          </cell>
        </row>
        <row r="1451">
          <cell r="AM1451" t="str">
            <v/>
          </cell>
          <cell r="AQ1451" t="str">
            <v/>
          </cell>
          <cell r="AT1451" t="str">
            <v/>
          </cell>
          <cell r="AW1451" t="str">
            <v/>
          </cell>
          <cell r="AZ1451" t="str">
            <v/>
          </cell>
          <cell r="BA1451" t="str">
            <v/>
          </cell>
          <cell r="BB1451" t="str">
            <v/>
          </cell>
          <cell r="BC1451" t="str">
            <v/>
          </cell>
        </row>
        <row r="1452">
          <cell r="AM1452" t="str">
            <v/>
          </cell>
          <cell r="AQ1452" t="str">
            <v/>
          </cell>
          <cell r="AT1452" t="str">
            <v/>
          </cell>
          <cell r="AW1452" t="str">
            <v/>
          </cell>
          <cell r="AZ1452" t="str">
            <v/>
          </cell>
          <cell r="BA1452" t="str">
            <v/>
          </cell>
          <cell r="BB1452" t="str">
            <v/>
          </cell>
          <cell r="BC1452" t="str">
            <v/>
          </cell>
        </row>
        <row r="1453">
          <cell r="AM1453" t="str">
            <v/>
          </cell>
          <cell r="AQ1453" t="str">
            <v/>
          </cell>
          <cell r="AT1453" t="str">
            <v/>
          </cell>
          <cell r="AW1453" t="str">
            <v/>
          </cell>
          <cell r="AZ1453" t="str">
            <v/>
          </cell>
          <cell r="BA1453" t="str">
            <v/>
          </cell>
          <cell r="BB1453" t="str">
            <v/>
          </cell>
          <cell r="BC1453" t="str">
            <v/>
          </cell>
        </row>
        <row r="1454">
          <cell r="AM1454" t="str">
            <v/>
          </cell>
          <cell r="AQ1454" t="str">
            <v/>
          </cell>
          <cell r="AT1454" t="str">
            <v/>
          </cell>
          <cell r="AW1454" t="str">
            <v/>
          </cell>
          <cell r="AZ1454" t="str">
            <v/>
          </cell>
          <cell r="BA1454" t="str">
            <v/>
          </cell>
          <cell r="BB1454" t="str">
            <v/>
          </cell>
          <cell r="BC1454" t="str">
            <v/>
          </cell>
        </row>
        <row r="1455">
          <cell r="AM1455" t="str">
            <v/>
          </cell>
          <cell r="AQ1455" t="str">
            <v/>
          </cell>
          <cell r="AT1455" t="str">
            <v/>
          </cell>
          <cell r="AW1455" t="str">
            <v/>
          </cell>
          <cell r="AZ1455" t="str">
            <v/>
          </cell>
          <cell r="BA1455" t="str">
            <v/>
          </cell>
          <cell r="BB1455" t="str">
            <v/>
          </cell>
          <cell r="BC1455" t="str">
            <v/>
          </cell>
        </row>
        <row r="1456">
          <cell r="AM1456" t="str">
            <v/>
          </cell>
          <cell r="AQ1456" t="str">
            <v/>
          </cell>
          <cell r="AT1456" t="str">
            <v/>
          </cell>
          <cell r="AW1456" t="str">
            <v/>
          </cell>
          <cell r="AZ1456" t="str">
            <v/>
          </cell>
          <cell r="BA1456" t="str">
            <v/>
          </cell>
          <cell r="BB1456" t="str">
            <v/>
          </cell>
          <cell r="BC1456" t="str">
            <v/>
          </cell>
        </row>
        <row r="1457">
          <cell r="AM1457" t="str">
            <v/>
          </cell>
          <cell r="AQ1457" t="str">
            <v/>
          </cell>
          <cell r="AT1457" t="str">
            <v/>
          </cell>
          <cell r="AW1457" t="str">
            <v/>
          </cell>
          <cell r="AZ1457" t="str">
            <v/>
          </cell>
          <cell r="BA1457" t="str">
            <v/>
          </cell>
          <cell r="BB1457" t="str">
            <v/>
          </cell>
          <cell r="BC1457" t="str">
            <v/>
          </cell>
        </row>
        <row r="1458">
          <cell r="AM1458" t="str">
            <v/>
          </cell>
          <cell r="AQ1458" t="str">
            <v/>
          </cell>
          <cell r="AT1458" t="str">
            <v/>
          </cell>
          <cell r="AW1458" t="str">
            <v/>
          </cell>
          <cell r="AZ1458" t="str">
            <v/>
          </cell>
          <cell r="BA1458" t="str">
            <v/>
          </cell>
          <cell r="BB1458" t="str">
            <v/>
          </cell>
          <cell r="BC1458" t="str">
            <v/>
          </cell>
        </row>
        <row r="1459">
          <cell r="AM1459" t="str">
            <v/>
          </cell>
          <cell r="AQ1459" t="str">
            <v/>
          </cell>
          <cell r="AT1459" t="str">
            <v/>
          </cell>
          <cell r="AW1459" t="str">
            <v/>
          </cell>
          <cell r="AZ1459" t="str">
            <v/>
          </cell>
          <cell r="BA1459" t="str">
            <v/>
          </cell>
          <cell r="BB1459" t="str">
            <v/>
          </cell>
          <cell r="BC1459" t="str">
            <v/>
          </cell>
        </row>
        <row r="1460">
          <cell r="AM1460" t="str">
            <v/>
          </cell>
          <cell r="AQ1460" t="str">
            <v/>
          </cell>
          <cell r="AT1460" t="str">
            <v/>
          </cell>
          <cell r="AW1460" t="str">
            <v/>
          </cell>
          <cell r="AZ1460" t="str">
            <v/>
          </cell>
          <cell r="BA1460" t="str">
            <v/>
          </cell>
          <cell r="BB1460" t="str">
            <v/>
          </cell>
          <cell r="BC1460" t="str">
            <v/>
          </cell>
        </row>
        <row r="1461">
          <cell r="AM1461">
            <v>29499800</v>
          </cell>
          <cell r="AQ1461" t="str">
            <v/>
          </cell>
          <cell r="AT1461" t="str">
            <v>Оборудование</v>
          </cell>
          <cell r="AW1461">
            <v>40653</v>
          </cell>
          <cell r="AZ1461" t="str">
            <v>4.2011</v>
          </cell>
          <cell r="BA1461" t="str">
            <v>4.2011</v>
          </cell>
          <cell r="BB1461" t="str">
            <v>6.2011</v>
          </cell>
          <cell r="BC1461" t="str">
            <v>2.2011</v>
          </cell>
        </row>
        <row r="1462">
          <cell r="AM1462" t="str">
            <v/>
          </cell>
          <cell r="AQ1462" t="str">
            <v/>
          </cell>
          <cell r="AT1462" t="str">
            <v/>
          </cell>
          <cell r="AW1462" t="str">
            <v/>
          </cell>
          <cell r="AZ1462" t="str">
            <v/>
          </cell>
          <cell r="BA1462" t="str">
            <v/>
          </cell>
          <cell r="BB1462" t="str">
            <v/>
          </cell>
          <cell r="BC1462" t="str">
            <v/>
          </cell>
        </row>
        <row r="1463">
          <cell r="AM1463" t="str">
            <v/>
          </cell>
          <cell r="AQ1463" t="str">
            <v/>
          </cell>
          <cell r="AT1463" t="str">
            <v/>
          </cell>
          <cell r="AW1463" t="str">
            <v/>
          </cell>
          <cell r="AZ1463" t="str">
            <v/>
          </cell>
          <cell r="BA1463" t="str">
            <v/>
          </cell>
          <cell r="BB1463" t="str">
            <v/>
          </cell>
          <cell r="BC1463" t="str">
            <v/>
          </cell>
        </row>
        <row r="1464">
          <cell r="AM1464" t="str">
            <v/>
          </cell>
          <cell r="AQ1464" t="str">
            <v/>
          </cell>
          <cell r="AT1464" t="str">
            <v/>
          </cell>
          <cell r="AW1464" t="str">
            <v/>
          </cell>
          <cell r="AZ1464" t="str">
            <v/>
          </cell>
          <cell r="BA1464" t="str">
            <v/>
          </cell>
          <cell r="BB1464" t="str">
            <v/>
          </cell>
          <cell r="BC1464" t="str">
            <v/>
          </cell>
        </row>
        <row r="1465">
          <cell r="AM1465" t="str">
            <v/>
          </cell>
          <cell r="AQ1465" t="str">
            <v/>
          </cell>
          <cell r="AT1465" t="str">
            <v/>
          </cell>
          <cell r="AW1465" t="str">
            <v/>
          </cell>
          <cell r="AZ1465" t="str">
            <v/>
          </cell>
          <cell r="BA1465" t="str">
            <v/>
          </cell>
          <cell r="BB1465" t="str">
            <v/>
          </cell>
          <cell r="BC1465" t="str">
            <v/>
          </cell>
        </row>
        <row r="1466">
          <cell r="AM1466" t="str">
            <v/>
          </cell>
          <cell r="AQ1466" t="str">
            <v/>
          </cell>
          <cell r="AT1466" t="str">
            <v/>
          </cell>
          <cell r="AW1466" t="str">
            <v/>
          </cell>
          <cell r="AZ1466" t="str">
            <v/>
          </cell>
          <cell r="BA1466" t="str">
            <v/>
          </cell>
          <cell r="BB1466" t="str">
            <v/>
          </cell>
          <cell r="BC1466" t="str">
            <v/>
          </cell>
        </row>
        <row r="1467">
          <cell r="AM1467" t="str">
            <v/>
          </cell>
          <cell r="AQ1467" t="str">
            <v/>
          </cell>
          <cell r="AT1467" t="str">
            <v/>
          </cell>
          <cell r="AW1467" t="str">
            <v/>
          </cell>
          <cell r="AZ1467" t="str">
            <v/>
          </cell>
          <cell r="BA1467" t="str">
            <v/>
          </cell>
          <cell r="BB1467" t="str">
            <v/>
          </cell>
          <cell r="BC1467" t="str">
            <v/>
          </cell>
        </row>
        <row r="1468">
          <cell r="AM1468" t="str">
            <v/>
          </cell>
          <cell r="AQ1468" t="str">
            <v/>
          </cell>
          <cell r="AT1468" t="str">
            <v/>
          </cell>
          <cell r="AW1468" t="str">
            <v/>
          </cell>
          <cell r="AZ1468" t="str">
            <v/>
          </cell>
          <cell r="BA1468" t="str">
            <v/>
          </cell>
          <cell r="BB1468" t="str">
            <v/>
          </cell>
          <cell r="BC1468" t="str">
            <v/>
          </cell>
        </row>
        <row r="1469">
          <cell r="AM1469" t="str">
            <v/>
          </cell>
          <cell r="AQ1469" t="str">
            <v/>
          </cell>
          <cell r="AT1469" t="str">
            <v/>
          </cell>
          <cell r="AW1469" t="str">
            <v/>
          </cell>
          <cell r="AZ1469" t="str">
            <v/>
          </cell>
          <cell r="BA1469" t="str">
            <v/>
          </cell>
          <cell r="BB1469" t="str">
            <v/>
          </cell>
          <cell r="BC1469" t="str">
            <v/>
          </cell>
        </row>
        <row r="1470">
          <cell r="AM1470" t="str">
            <v/>
          </cell>
          <cell r="AQ1470" t="str">
            <v/>
          </cell>
          <cell r="AT1470" t="str">
            <v/>
          </cell>
          <cell r="AW1470" t="str">
            <v/>
          </cell>
          <cell r="AZ1470" t="str">
            <v/>
          </cell>
          <cell r="BA1470" t="str">
            <v/>
          </cell>
          <cell r="BB1470" t="str">
            <v/>
          </cell>
          <cell r="BC1470" t="str">
            <v/>
          </cell>
        </row>
        <row r="1471">
          <cell r="AM1471" t="str">
            <v/>
          </cell>
          <cell r="AQ1471" t="str">
            <v/>
          </cell>
          <cell r="AT1471" t="str">
            <v/>
          </cell>
          <cell r="AW1471" t="str">
            <v/>
          </cell>
          <cell r="AZ1471" t="str">
            <v/>
          </cell>
          <cell r="BA1471" t="str">
            <v/>
          </cell>
          <cell r="BB1471" t="str">
            <v/>
          </cell>
          <cell r="BC1471" t="str">
            <v/>
          </cell>
        </row>
        <row r="1472">
          <cell r="AM1472" t="str">
            <v/>
          </cell>
          <cell r="AQ1472" t="str">
            <v/>
          </cell>
          <cell r="AT1472" t="str">
            <v/>
          </cell>
          <cell r="AW1472" t="str">
            <v/>
          </cell>
          <cell r="AZ1472" t="str">
            <v/>
          </cell>
          <cell r="BA1472" t="str">
            <v/>
          </cell>
          <cell r="BB1472" t="str">
            <v/>
          </cell>
          <cell r="BC1472" t="str">
            <v/>
          </cell>
        </row>
        <row r="1473">
          <cell r="AM1473" t="str">
            <v/>
          </cell>
          <cell r="AQ1473" t="str">
            <v/>
          </cell>
          <cell r="AT1473" t="str">
            <v/>
          </cell>
          <cell r="AW1473" t="str">
            <v/>
          </cell>
          <cell r="AZ1473" t="str">
            <v/>
          </cell>
          <cell r="BA1473" t="str">
            <v/>
          </cell>
          <cell r="BB1473" t="str">
            <v/>
          </cell>
          <cell r="BC1473" t="str">
            <v/>
          </cell>
        </row>
        <row r="1474">
          <cell r="AM1474" t="str">
            <v/>
          </cell>
          <cell r="AQ1474" t="str">
            <v/>
          </cell>
          <cell r="AT1474" t="str">
            <v/>
          </cell>
          <cell r="AW1474" t="str">
            <v/>
          </cell>
          <cell r="AZ1474" t="str">
            <v/>
          </cell>
          <cell r="BA1474" t="str">
            <v/>
          </cell>
          <cell r="BB1474" t="str">
            <v/>
          </cell>
          <cell r="BC1474" t="str">
            <v/>
          </cell>
        </row>
        <row r="1475">
          <cell r="AM1475" t="str">
            <v/>
          </cell>
          <cell r="AQ1475" t="str">
            <v/>
          </cell>
          <cell r="AT1475" t="str">
            <v/>
          </cell>
          <cell r="AW1475" t="str">
            <v/>
          </cell>
          <cell r="AZ1475" t="str">
            <v/>
          </cell>
          <cell r="BA1475" t="str">
            <v/>
          </cell>
          <cell r="BB1475" t="str">
            <v/>
          </cell>
          <cell r="BC1475" t="str">
            <v/>
          </cell>
        </row>
        <row r="1476">
          <cell r="AM1476" t="str">
            <v/>
          </cell>
          <cell r="AQ1476" t="str">
            <v/>
          </cell>
          <cell r="AT1476" t="str">
            <v/>
          </cell>
          <cell r="AW1476" t="str">
            <v/>
          </cell>
          <cell r="AZ1476" t="str">
            <v/>
          </cell>
          <cell r="BA1476" t="str">
            <v/>
          </cell>
          <cell r="BB1476" t="str">
            <v/>
          </cell>
          <cell r="BC1476" t="str">
            <v/>
          </cell>
        </row>
        <row r="1477">
          <cell r="AM1477" t="str">
            <v/>
          </cell>
          <cell r="AQ1477" t="str">
            <v/>
          </cell>
          <cell r="AT1477" t="str">
            <v/>
          </cell>
          <cell r="AW1477" t="str">
            <v/>
          </cell>
          <cell r="AZ1477" t="str">
            <v/>
          </cell>
          <cell r="BA1477" t="str">
            <v/>
          </cell>
          <cell r="BB1477" t="str">
            <v/>
          </cell>
          <cell r="BC1477" t="str">
            <v/>
          </cell>
        </row>
        <row r="1478">
          <cell r="AM1478" t="str">
            <v/>
          </cell>
          <cell r="AQ1478" t="str">
            <v/>
          </cell>
          <cell r="AT1478" t="str">
            <v/>
          </cell>
          <cell r="AW1478" t="str">
            <v/>
          </cell>
          <cell r="AZ1478" t="str">
            <v/>
          </cell>
          <cell r="BA1478" t="str">
            <v/>
          </cell>
          <cell r="BB1478" t="str">
            <v/>
          </cell>
          <cell r="BC1478" t="str">
            <v/>
          </cell>
        </row>
        <row r="1479">
          <cell r="AM1479" t="str">
            <v/>
          </cell>
          <cell r="AQ1479" t="str">
            <v/>
          </cell>
          <cell r="AT1479" t="str">
            <v/>
          </cell>
          <cell r="AW1479" t="str">
            <v/>
          </cell>
          <cell r="AZ1479" t="str">
            <v/>
          </cell>
          <cell r="BA1479" t="str">
            <v/>
          </cell>
          <cell r="BB1479" t="str">
            <v/>
          </cell>
          <cell r="BC1479" t="str">
            <v/>
          </cell>
        </row>
        <row r="1480">
          <cell r="AM1480" t="str">
            <v/>
          </cell>
          <cell r="AQ1480" t="str">
            <v/>
          </cell>
          <cell r="AT1480" t="str">
            <v/>
          </cell>
          <cell r="AW1480" t="str">
            <v/>
          </cell>
          <cell r="AZ1480" t="str">
            <v/>
          </cell>
          <cell r="BA1480" t="str">
            <v/>
          </cell>
          <cell r="BB1480" t="str">
            <v/>
          </cell>
          <cell r="BC1480" t="str">
            <v/>
          </cell>
        </row>
        <row r="1481">
          <cell r="AM1481" t="str">
            <v/>
          </cell>
          <cell r="AQ1481" t="str">
            <v/>
          </cell>
          <cell r="AT1481" t="str">
            <v/>
          </cell>
          <cell r="AW1481" t="str">
            <v/>
          </cell>
          <cell r="AZ1481" t="str">
            <v/>
          </cell>
          <cell r="BA1481" t="str">
            <v/>
          </cell>
          <cell r="BB1481" t="str">
            <v/>
          </cell>
          <cell r="BC1481" t="str">
            <v/>
          </cell>
        </row>
        <row r="1482">
          <cell r="AM1482" t="str">
            <v/>
          </cell>
          <cell r="AQ1482" t="str">
            <v/>
          </cell>
          <cell r="AT1482" t="str">
            <v/>
          </cell>
          <cell r="AW1482" t="str">
            <v/>
          </cell>
          <cell r="AZ1482" t="str">
            <v/>
          </cell>
          <cell r="BA1482" t="str">
            <v/>
          </cell>
          <cell r="BB1482" t="str">
            <v/>
          </cell>
          <cell r="BC1482" t="str">
            <v/>
          </cell>
        </row>
        <row r="1483">
          <cell r="AM1483" t="str">
            <v/>
          </cell>
          <cell r="AQ1483" t="str">
            <v/>
          </cell>
          <cell r="AT1483" t="str">
            <v/>
          </cell>
          <cell r="AW1483" t="str">
            <v/>
          </cell>
          <cell r="AZ1483" t="str">
            <v/>
          </cell>
          <cell r="BA1483" t="str">
            <v/>
          </cell>
          <cell r="BB1483" t="str">
            <v/>
          </cell>
          <cell r="BC1483" t="str">
            <v/>
          </cell>
        </row>
        <row r="1484">
          <cell r="AM1484" t="str">
            <v/>
          </cell>
          <cell r="AQ1484" t="str">
            <v/>
          </cell>
          <cell r="AT1484" t="str">
            <v/>
          </cell>
          <cell r="AW1484" t="str">
            <v/>
          </cell>
          <cell r="AZ1484" t="str">
            <v/>
          </cell>
          <cell r="BA1484" t="str">
            <v/>
          </cell>
          <cell r="BB1484" t="str">
            <v/>
          </cell>
          <cell r="BC1484" t="str">
            <v/>
          </cell>
        </row>
        <row r="1485">
          <cell r="AM1485" t="str">
            <v/>
          </cell>
          <cell r="AQ1485" t="str">
            <v/>
          </cell>
          <cell r="AT1485" t="str">
            <v/>
          </cell>
          <cell r="AW1485" t="str">
            <v/>
          </cell>
          <cell r="AZ1485" t="str">
            <v/>
          </cell>
          <cell r="BA1485" t="str">
            <v/>
          </cell>
          <cell r="BB1485" t="str">
            <v/>
          </cell>
          <cell r="BC1485" t="str">
            <v/>
          </cell>
        </row>
        <row r="1486">
          <cell r="AM1486" t="str">
            <v/>
          </cell>
          <cell r="AQ1486" t="str">
            <v/>
          </cell>
          <cell r="AT1486" t="str">
            <v/>
          </cell>
          <cell r="AW1486" t="str">
            <v/>
          </cell>
          <cell r="AZ1486" t="str">
            <v/>
          </cell>
          <cell r="BA1486" t="str">
            <v/>
          </cell>
          <cell r="BB1486" t="str">
            <v/>
          </cell>
          <cell r="BC1486" t="str">
            <v/>
          </cell>
        </row>
        <row r="1487">
          <cell r="AM1487" t="str">
            <v/>
          </cell>
          <cell r="AQ1487" t="str">
            <v/>
          </cell>
          <cell r="AT1487" t="str">
            <v/>
          </cell>
          <cell r="AW1487" t="str">
            <v/>
          </cell>
          <cell r="AZ1487" t="str">
            <v/>
          </cell>
          <cell r="BA1487" t="str">
            <v/>
          </cell>
          <cell r="BB1487" t="str">
            <v/>
          </cell>
          <cell r="BC1487" t="str">
            <v/>
          </cell>
        </row>
        <row r="1488">
          <cell r="AM1488" t="str">
            <v/>
          </cell>
          <cell r="AQ1488" t="str">
            <v/>
          </cell>
          <cell r="AT1488" t="str">
            <v/>
          </cell>
          <cell r="AW1488" t="str">
            <v/>
          </cell>
          <cell r="AZ1488" t="str">
            <v/>
          </cell>
          <cell r="BA1488" t="str">
            <v/>
          </cell>
          <cell r="BB1488" t="str">
            <v/>
          </cell>
          <cell r="BC1488" t="str">
            <v/>
          </cell>
        </row>
        <row r="1489">
          <cell r="AM1489" t="str">
            <v/>
          </cell>
          <cell r="AQ1489" t="str">
            <v/>
          </cell>
          <cell r="AT1489" t="str">
            <v/>
          </cell>
          <cell r="AW1489" t="str">
            <v/>
          </cell>
          <cell r="AZ1489" t="str">
            <v/>
          </cell>
          <cell r="BA1489" t="str">
            <v/>
          </cell>
          <cell r="BB1489" t="str">
            <v/>
          </cell>
          <cell r="BC1489" t="str">
            <v/>
          </cell>
        </row>
        <row r="1490">
          <cell r="AM1490" t="str">
            <v/>
          </cell>
          <cell r="AQ1490" t="str">
            <v/>
          </cell>
          <cell r="AT1490" t="str">
            <v/>
          </cell>
          <cell r="AW1490" t="str">
            <v/>
          </cell>
          <cell r="AZ1490" t="str">
            <v/>
          </cell>
          <cell r="BA1490" t="str">
            <v/>
          </cell>
          <cell r="BB1490" t="str">
            <v/>
          </cell>
          <cell r="BC1490" t="str">
            <v/>
          </cell>
        </row>
        <row r="1491">
          <cell r="AM1491" t="str">
            <v/>
          </cell>
          <cell r="AQ1491" t="str">
            <v/>
          </cell>
          <cell r="AT1491" t="str">
            <v/>
          </cell>
          <cell r="AW1491" t="str">
            <v/>
          </cell>
          <cell r="AZ1491" t="str">
            <v/>
          </cell>
          <cell r="BA1491" t="str">
            <v/>
          </cell>
          <cell r="BB1491" t="str">
            <v/>
          </cell>
          <cell r="BC1491" t="str">
            <v/>
          </cell>
        </row>
        <row r="1492">
          <cell r="AM1492" t="str">
            <v/>
          </cell>
          <cell r="AQ1492" t="str">
            <v/>
          </cell>
          <cell r="AT1492" t="str">
            <v/>
          </cell>
          <cell r="AW1492" t="str">
            <v/>
          </cell>
          <cell r="AZ1492" t="str">
            <v/>
          </cell>
          <cell r="BA1492" t="str">
            <v/>
          </cell>
          <cell r="BB1492" t="str">
            <v/>
          </cell>
          <cell r="BC1492" t="str">
            <v/>
          </cell>
        </row>
        <row r="1493">
          <cell r="AM1493">
            <v>13293621.880000001</v>
          </cell>
          <cell r="AQ1493" t="str">
            <v/>
          </cell>
          <cell r="AT1493" t="str">
            <v>Оборудование</v>
          </cell>
          <cell r="AW1493">
            <v>40543</v>
          </cell>
          <cell r="AZ1493" t="str">
            <v>12.2010</v>
          </cell>
          <cell r="BA1493" t="str">
            <v>12.2010</v>
          </cell>
          <cell r="BB1493" t="str">
            <v/>
          </cell>
          <cell r="BC1493" t="str">
            <v>4.2010</v>
          </cell>
        </row>
        <row r="1494">
          <cell r="AM1494">
            <v>13293621.880000001</v>
          </cell>
          <cell r="AQ1494" t="str">
            <v/>
          </cell>
          <cell r="AT1494" t="str">
            <v>Оборудование</v>
          </cell>
          <cell r="AW1494">
            <v>40543</v>
          </cell>
          <cell r="AZ1494" t="str">
            <v>12.2010</v>
          </cell>
          <cell r="BA1494" t="str">
            <v>12.2010</v>
          </cell>
          <cell r="BB1494" t="str">
            <v/>
          </cell>
          <cell r="BC1494" t="str">
            <v>4.2010</v>
          </cell>
        </row>
        <row r="1495">
          <cell r="AM1495">
            <v>13293621.880000001</v>
          </cell>
          <cell r="AQ1495" t="str">
            <v/>
          </cell>
          <cell r="AT1495" t="str">
            <v>Оборудование</v>
          </cell>
          <cell r="AW1495">
            <v>40623</v>
          </cell>
          <cell r="AZ1495" t="str">
            <v>3.2011</v>
          </cell>
          <cell r="BA1495" t="str">
            <v>3.2011</v>
          </cell>
          <cell r="BB1495" t="str">
            <v>4.2011</v>
          </cell>
          <cell r="BC1495" t="str">
            <v>1.2011</v>
          </cell>
        </row>
        <row r="1496">
          <cell r="AM1496">
            <v>13293621.880000001</v>
          </cell>
          <cell r="AQ1496" t="str">
            <v/>
          </cell>
          <cell r="AT1496" t="str">
            <v>Оборудование</v>
          </cell>
          <cell r="AW1496">
            <v>40623</v>
          </cell>
          <cell r="AZ1496" t="str">
            <v>3.2011</v>
          </cell>
          <cell r="BA1496" t="str">
            <v>3.2011</v>
          </cell>
          <cell r="BB1496" t="str">
            <v>4.2011</v>
          </cell>
          <cell r="BC1496" t="str">
            <v>1.2011</v>
          </cell>
        </row>
        <row r="1497">
          <cell r="AM1497" t="str">
            <v/>
          </cell>
          <cell r="AQ1497" t="str">
            <v/>
          </cell>
          <cell r="AT1497" t="str">
            <v/>
          </cell>
          <cell r="AW1497" t="str">
            <v/>
          </cell>
          <cell r="AZ1497" t="str">
            <v/>
          </cell>
          <cell r="BA1497" t="str">
            <v/>
          </cell>
          <cell r="BB1497" t="str">
            <v/>
          </cell>
          <cell r="BC1497" t="str">
            <v/>
          </cell>
        </row>
        <row r="1498">
          <cell r="AM1498" t="str">
            <v/>
          </cell>
          <cell r="AQ1498" t="str">
            <v/>
          </cell>
          <cell r="AT1498" t="str">
            <v/>
          </cell>
          <cell r="AW1498" t="str">
            <v/>
          </cell>
          <cell r="AZ1498" t="str">
            <v/>
          </cell>
          <cell r="BA1498" t="str">
            <v/>
          </cell>
          <cell r="BB1498" t="str">
            <v/>
          </cell>
          <cell r="BC1498" t="str">
            <v/>
          </cell>
        </row>
        <row r="1499">
          <cell r="AM1499" t="str">
            <v/>
          </cell>
          <cell r="AQ1499" t="str">
            <v/>
          </cell>
          <cell r="AT1499" t="str">
            <v/>
          </cell>
          <cell r="AW1499" t="str">
            <v/>
          </cell>
          <cell r="AZ1499" t="str">
            <v/>
          </cell>
          <cell r="BA1499" t="str">
            <v/>
          </cell>
          <cell r="BB1499" t="str">
            <v/>
          </cell>
          <cell r="BC1499" t="str">
            <v/>
          </cell>
        </row>
        <row r="1500">
          <cell r="AM1500" t="str">
            <v/>
          </cell>
          <cell r="AQ1500" t="str">
            <v/>
          </cell>
          <cell r="AT1500" t="str">
            <v/>
          </cell>
          <cell r="AW1500" t="str">
            <v/>
          </cell>
          <cell r="AZ1500" t="str">
            <v/>
          </cell>
          <cell r="BA1500" t="str">
            <v/>
          </cell>
          <cell r="BB1500" t="str">
            <v/>
          </cell>
          <cell r="BC1500" t="str">
            <v/>
          </cell>
        </row>
        <row r="1501">
          <cell r="AM1501" t="str">
            <v/>
          </cell>
          <cell r="AQ1501" t="str">
            <v/>
          </cell>
          <cell r="AT1501" t="str">
            <v/>
          </cell>
          <cell r="AW1501" t="str">
            <v/>
          </cell>
          <cell r="AZ1501" t="str">
            <v/>
          </cell>
          <cell r="BA1501" t="str">
            <v/>
          </cell>
          <cell r="BB1501" t="str">
            <v/>
          </cell>
          <cell r="BC1501" t="str">
            <v/>
          </cell>
        </row>
        <row r="1502">
          <cell r="AM1502">
            <v>1583324.6</v>
          </cell>
          <cell r="AQ1502" t="str">
            <v/>
          </cell>
          <cell r="AT1502" t="str">
            <v>Оборудование</v>
          </cell>
          <cell r="AW1502">
            <v>40535</v>
          </cell>
          <cell r="AZ1502" t="str">
            <v>12.2010</v>
          </cell>
          <cell r="BA1502" t="str">
            <v>12.2010</v>
          </cell>
          <cell r="BB1502" t="str">
            <v/>
          </cell>
          <cell r="BC1502" t="str">
            <v>4.2010</v>
          </cell>
        </row>
        <row r="1503">
          <cell r="AM1503" t="str">
            <v/>
          </cell>
          <cell r="AQ1503" t="str">
            <v/>
          </cell>
          <cell r="AT1503" t="str">
            <v/>
          </cell>
          <cell r="AW1503" t="str">
            <v/>
          </cell>
          <cell r="AZ1503" t="str">
            <v/>
          </cell>
          <cell r="BA1503" t="str">
            <v/>
          </cell>
          <cell r="BB1503" t="str">
            <v/>
          </cell>
          <cell r="BC1503" t="str">
            <v/>
          </cell>
        </row>
        <row r="1504">
          <cell r="AM1504" t="str">
            <v/>
          </cell>
          <cell r="AQ1504" t="str">
            <v/>
          </cell>
          <cell r="AT1504" t="str">
            <v/>
          </cell>
          <cell r="AW1504" t="str">
            <v/>
          </cell>
          <cell r="AZ1504" t="str">
            <v/>
          </cell>
          <cell r="BA1504" t="str">
            <v/>
          </cell>
          <cell r="BB1504" t="str">
            <v/>
          </cell>
          <cell r="BC1504" t="str">
            <v/>
          </cell>
        </row>
        <row r="1505">
          <cell r="AM1505" t="str">
            <v/>
          </cell>
          <cell r="AQ1505" t="str">
            <v/>
          </cell>
          <cell r="AT1505" t="str">
            <v/>
          </cell>
          <cell r="AW1505" t="str">
            <v/>
          </cell>
          <cell r="AZ1505" t="str">
            <v/>
          </cell>
          <cell r="BA1505" t="str">
            <v/>
          </cell>
          <cell r="BB1505" t="str">
            <v/>
          </cell>
          <cell r="BC1505" t="str">
            <v/>
          </cell>
        </row>
        <row r="1506">
          <cell r="AM1506">
            <v>16591683.199999999</v>
          </cell>
          <cell r="AQ1506" t="str">
            <v/>
          </cell>
          <cell r="AT1506" t="str">
            <v>Оборудование</v>
          </cell>
          <cell r="AW1506">
            <v>40543</v>
          </cell>
          <cell r="AZ1506" t="str">
            <v>12.2010</v>
          </cell>
          <cell r="BA1506" t="str">
            <v>12.2010</v>
          </cell>
          <cell r="BB1506" t="str">
            <v/>
          </cell>
          <cell r="BC1506" t="str">
            <v>4.2010</v>
          </cell>
        </row>
        <row r="1507">
          <cell r="AM1507">
            <v>16591683.199999999</v>
          </cell>
          <cell r="AQ1507" t="str">
            <v/>
          </cell>
          <cell r="AT1507" t="str">
            <v>Оборудование</v>
          </cell>
          <cell r="AW1507">
            <v>40543</v>
          </cell>
          <cell r="AZ1507" t="str">
            <v>12.2010</v>
          </cell>
          <cell r="BA1507" t="str">
            <v>12.2010</v>
          </cell>
          <cell r="BB1507" t="str">
            <v/>
          </cell>
          <cell r="BC1507" t="str">
            <v>4.2010</v>
          </cell>
        </row>
        <row r="1508">
          <cell r="AM1508">
            <v>3365709.6</v>
          </cell>
          <cell r="AQ1508" t="str">
            <v/>
          </cell>
          <cell r="AT1508" t="str">
            <v>Оборудование</v>
          </cell>
          <cell r="AW1508">
            <v>40602</v>
          </cell>
          <cell r="AZ1508" t="str">
            <v>2.2011</v>
          </cell>
          <cell r="BA1508" t="str">
            <v>2.2011</v>
          </cell>
          <cell r="BB1508" t="str">
            <v>3.2011</v>
          </cell>
          <cell r="BC1508" t="str">
            <v>1.2011</v>
          </cell>
        </row>
        <row r="1509">
          <cell r="AM1509">
            <v>2204945.6</v>
          </cell>
          <cell r="AQ1509" t="str">
            <v/>
          </cell>
          <cell r="AT1509" t="str">
            <v>Оборудование</v>
          </cell>
          <cell r="AW1509">
            <v>40543</v>
          </cell>
          <cell r="AZ1509" t="str">
            <v>12.2010</v>
          </cell>
          <cell r="BA1509" t="str">
            <v>12.2010</v>
          </cell>
          <cell r="BB1509" t="str">
            <v/>
          </cell>
          <cell r="BC1509" t="str">
            <v>4.2010</v>
          </cell>
        </row>
        <row r="1510">
          <cell r="AM1510">
            <v>1097008</v>
          </cell>
          <cell r="AQ1510" t="str">
            <v/>
          </cell>
          <cell r="AT1510" t="str">
            <v>Оборудование</v>
          </cell>
          <cell r="AW1510">
            <v>40602</v>
          </cell>
          <cell r="AZ1510" t="str">
            <v>2.2011</v>
          </cell>
          <cell r="BA1510" t="str">
            <v>2.2011</v>
          </cell>
          <cell r="BB1510" t="str">
            <v>3.2011</v>
          </cell>
          <cell r="BC1510" t="str">
            <v>1.2011</v>
          </cell>
        </row>
        <row r="1511">
          <cell r="AM1511">
            <v>705364</v>
          </cell>
          <cell r="AQ1511" t="str">
            <v/>
          </cell>
          <cell r="AT1511" t="str">
            <v>Оборудование</v>
          </cell>
          <cell r="AW1511">
            <v>40602</v>
          </cell>
          <cell r="AZ1511" t="str">
            <v>2.2011</v>
          </cell>
          <cell r="BA1511" t="str">
            <v>2.2011</v>
          </cell>
          <cell r="BB1511" t="str">
            <v>3.2011</v>
          </cell>
          <cell r="BC1511" t="str">
            <v>1.2011</v>
          </cell>
        </row>
        <row r="1512">
          <cell r="AM1512">
            <v>379762.82</v>
          </cell>
          <cell r="AQ1512" t="str">
            <v/>
          </cell>
          <cell r="AT1512" t="str">
            <v>Оборудование</v>
          </cell>
          <cell r="AW1512">
            <v>40602</v>
          </cell>
          <cell r="AZ1512" t="str">
            <v>2.2011</v>
          </cell>
          <cell r="BA1512" t="str">
            <v>2.2011</v>
          </cell>
          <cell r="BB1512" t="str">
            <v>3.2011</v>
          </cell>
          <cell r="BC1512" t="str">
            <v>1.2011</v>
          </cell>
        </row>
        <row r="1513">
          <cell r="AM1513">
            <v>955724.72</v>
          </cell>
          <cell r="AQ1513" t="str">
            <v/>
          </cell>
          <cell r="AT1513" t="str">
            <v>Оборудование</v>
          </cell>
          <cell r="AW1513">
            <v>40602</v>
          </cell>
          <cell r="AZ1513" t="str">
            <v>2.2011</v>
          </cell>
          <cell r="BA1513" t="str">
            <v>2.2011</v>
          </cell>
          <cell r="BB1513" t="str">
            <v>3.2011</v>
          </cell>
          <cell r="BC1513" t="str">
            <v>1.2011</v>
          </cell>
        </row>
        <row r="1514">
          <cell r="AM1514">
            <v>1899321.6</v>
          </cell>
          <cell r="AQ1514" t="str">
            <v/>
          </cell>
          <cell r="AT1514" t="str">
            <v>Оборудование</v>
          </cell>
          <cell r="AW1514">
            <v>40602</v>
          </cell>
          <cell r="AZ1514" t="str">
            <v>2.2011</v>
          </cell>
          <cell r="BA1514" t="str">
            <v>2.2011</v>
          </cell>
          <cell r="BB1514" t="str">
            <v>3.2011</v>
          </cell>
          <cell r="BC1514" t="str">
            <v>1.2011</v>
          </cell>
        </row>
        <row r="1515">
          <cell r="AM1515">
            <v>573601.6</v>
          </cell>
          <cell r="AQ1515" t="str">
            <v/>
          </cell>
          <cell r="AT1515" t="str">
            <v>Оборудование</v>
          </cell>
          <cell r="AW1515">
            <v>40602</v>
          </cell>
          <cell r="AZ1515" t="str">
            <v>2.2011</v>
          </cell>
          <cell r="BA1515" t="str">
            <v>2.2011</v>
          </cell>
          <cell r="BB1515" t="str">
            <v>3.2011</v>
          </cell>
          <cell r="BC1515" t="str">
            <v>1.2011</v>
          </cell>
        </row>
        <row r="1516">
          <cell r="AM1516">
            <v>678040</v>
          </cell>
          <cell r="AQ1516" t="str">
            <v/>
          </cell>
          <cell r="AT1516" t="str">
            <v>Оборудование</v>
          </cell>
          <cell r="AW1516">
            <v>40602</v>
          </cell>
          <cell r="AZ1516" t="str">
            <v>2.2011</v>
          </cell>
          <cell r="BA1516" t="str">
            <v>2.2011</v>
          </cell>
          <cell r="BB1516" t="str">
            <v>3.2011</v>
          </cell>
          <cell r="BC1516" t="str">
            <v>1.2011</v>
          </cell>
        </row>
        <row r="1517">
          <cell r="AM1517">
            <v>1066541.74</v>
          </cell>
          <cell r="AQ1517" t="str">
            <v/>
          </cell>
          <cell r="AT1517" t="str">
            <v>Оборудование</v>
          </cell>
          <cell r="AW1517">
            <v>40602</v>
          </cell>
          <cell r="AZ1517" t="str">
            <v>2.2011</v>
          </cell>
          <cell r="BA1517" t="str">
            <v>2.2011</v>
          </cell>
          <cell r="BB1517" t="str">
            <v>3.2011</v>
          </cell>
          <cell r="BC1517" t="str">
            <v>1.2011</v>
          </cell>
        </row>
        <row r="1518">
          <cell r="AM1518" t="str">
            <v/>
          </cell>
          <cell r="AQ1518" t="str">
            <v/>
          </cell>
          <cell r="AT1518" t="str">
            <v/>
          </cell>
          <cell r="AW1518" t="str">
            <v/>
          </cell>
          <cell r="AZ1518" t="str">
            <v/>
          </cell>
          <cell r="BA1518" t="str">
            <v/>
          </cell>
          <cell r="BB1518" t="str">
            <v/>
          </cell>
          <cell r="BC1518" t="str">
            <v/>
          </cell>
        </row>
        <row r="1519">
          <cell r="AM1519" t="str">
            <v/>
          </cell>
          <cell r="AQ1519" t="str">
            <v/>
          </cell>
          <cell r="AT1519" t="str">
            <v/>
          </cell>
          <cell r="AW1519" t="str">
            <v/>
          </cell>
          <cell r="AZ1519" t="str">
            <v/>
          </cell>
          <cell r="BA1519" t="str">
            <v/>
          </cell>
          <cell r="BB1519" t="str">
            <v/>
          </cell>
          <cell r="BC1519" t="str">
            <v/>
          </cell>
        </row>
        <row r="1520">
          <cell r="AM1520" t="str">
            <v/>
          </cell>
          <cell r="AQ1520" t="str">
            <v/>
          </cell>
          <cell r="AT1520" t="str">
            <v/>
          </cell>
          <cell r="AW1520" t="str">
            <v/>
          </cell>
          <cell r="AZ1520" t="str">
            <v/>
          </cell>
          <cell r="BA1520" t="str">
            <v/>
          </cell>
          <cell r="BB1520" t="str">
            <v/>
          </cell>
          <cell r="BC1520" t="str">
            <v/>
          </cell>
        </row>
        <row r="1521">
          <cell r="AM1521">
            <v>232659.66</v>
          </cell>
          <cell r="AQ1521" t="str">
            <v/>
          </cell>
          <cell r="AT1521" t="str">
            <v>Оборудование</v>
          </cell>
          <cell r="AW1521">
            <v>40574</v>
          </cell>
          <cell r="AZ1521" t="str">
            <v>1.2011</v>
          </cell>
          <cell r="BA1521" t="str">
            <v>1.2011</v>
          </cell>
          <cell r="BB1521" t="str">
            <v>2.2011</v>
          </cell>
          <cell r="BC1521" t="str">
            <v>1.2011</v>
          </cell>
        </row>
        <row r="1522">
          <cell r="AM1522">
            <v>232659.66</v>
          </cell>
          <cell r="AQ1522" t="str">
            <v/>
          </cell>
          <cell r="AT1522" t="str">
            <v>Оборудование</v>
          </cell>
          <cell r="AW1522">
            <v>40574</v>
          </cell>
          <cell r="AZ1522" t="str">
            <v>1.2011</v>
          </cell>
          <cell r="BA1522" t="str">
            <v>1.2011</v>
          </cell>
          <cell r="BB1522" t="str">
            <v>2.2011</v>
          </cell>
          <cell r="BC1522" t="str">
            <v>1.2011</v>
          </cell>
        </row>
        <row r="1523">
          <cell r="AM1523" t="str">
            <v/>
          </cell>
          <cell r="AQ1523" t="str">
            <v/>
          </cell>
          <cell r="AT1523" t="str">
            <v/>
          </cell>
          <cell r="AW1523" t="str">
            <v/>
          </cell>
          <cell r="AZ1523" t="str">
            <v/>
          </cell>
          <cell r="BA1523" t="str">
            <v/>
          </cell>
          <cell r="BB1523" t="str">
            <v/>
          </cell>
          <cell r="BC1523" t="str">
            <v/>
          </cell>
        </row>
        <row r="1524">
          <cell r="AM1524" t="str">
            <v/>
          </cell>
          <cell r="AQ1524" t="str">
            <v/>
          </cell>
          <cell r="AT1524" t="str">
            <v/>
          </cell>
          <cell r="AW1524" t="str">
            <v/>
          </cell>
          <cell r="AZ1524" t="str">
            <v/>
          </cell>
          <cell r="BA1524" t="str">
            <v/>
          </cell>
          <cell r="BB1524" t="str">
            <v/>
          </cell>
          <cell r="BC1524" t="str">
            <v/>
          </cell>
        </row>
        <row r="1525">
          <cell r="AM1525">
            <v>107299.45</v>
          </cell>
          <cell r="AQ1525" t="str">
            <v/>
          </cell>
          <cell r="AT1525" t="str">
            <v>Оборудование</v>
          </cell>
          <cell r="AW1525">
            <v>40574</v>
          </cell>
          <cell r="AZ1525" t="str">
            <v>1.2011</v>
          </cell>
          <cell r="BA1525" t="str">
            <v>1.2011</v>
          </cell>
          <cell r="BB1525" t="str">
            <v>2.2011</v>
          </cell>
          <cell r="BC1525" t="str">
            <v>1.2011</v>
          </cell>
        </row>
        <row r="1526">
          <cell r="AM1526">
            <v>107299.45</v>
          </cell>
          <cell r="AQ1526" t="str">
            <v/>
          </cell>
          <cell r="AT1526" t="str">
            <v>Оборудование</v>
          </cell>
          <cell r="AW1526">
            <v>40574</v>
          </cell>
          <cell r="AZ1526" t="str">
            <v>1.2011</v>
          </cell>
          <cell r="BA1526" t="str">
            <v>1.2011</v>
          </cell>
          <cell r="BB1526" t="str">
            <v>2.2011</v>
          </cell>
          <cell r="BC1526" t="str">
            <v>1.2011</v>
          </cell>
        </row>
        <row r="1527">
          <cell r="AM1527">
            <v>107299.45</v>
          </cell>
          <cell r="AQ1527" t="str">
            <v/>
          </cell>
          <cell r="AT1527" t="str">
            <v>Оборудование</v>
          </cell>
          <cell r="AW1527">
            <v>40574</v>
          </cell>
          <cell r="AZ1527" t="str">
            <v>1.2011</v>
          </cell>
          <cell r="BA1527" t="str">
            <v>1.2011</v>
          </cell>
          <cell r="BB1527" t="str">
            <v>2.2011</v>
          </cell>
          <cell r="BC1527" t="str">
            <v>1.2011</v>
          </cell>
        </row>
        <row r="1528">
          <cell r="AM1528">
            <v>107299.45</v>
          </cell>
          <cell r="AQ1528" t="str">
            <v/>
          </cell>
          <cell r="AT1528" t="str">
            <v>Оборудование</v>
          </cell>
          <cell r="AW1528">
            <v>40574</v>
          </cell>
          <cell r="AZ1528" t="str">
            <v>1.2011</v>
          </cell>
          <cell r="BA1528" t="str">
            <v>1.2011</v>
          </cell>
          <cell r="BB1528" t="str">
            <v>2.2011</v>
          </cell>
          <cell r="BC1528" t="str">
            <v>1.2011</v>
          </cell>
        </row>
        <row r="1529">
          <cell r="AM1529">
            <v>107299.45</v>
          </cell>
          <cell r="AQ1529" t="str">
            <v/>
          </cell>
          <cell r="AT1529" t="str">
            <v>Оборудование</v>
          </cell>
          <cell r="AW1529">
            <v>40574</v>
          </cell>
          <cell r="AZ1529" t="str">
            <v>1.2011</v>
          </cell>
          <cell r="BA1529" t="str">
            <v>1.2011</v>
          </cell>
          <cell r="BB1529" t="str">
            <v>2.2011</v>
          </cell>
          <cell r="BC1529" t="str">
            <v>1.2011</v>
          </cell>
        </row>
        <row r="1530">
          <cell r="AM1530" t="str">
            <v/>
          </cell>
          <cell r="AQ1530" t="str">
            <v/>
          </cell>
          <cell r="AT1530" t="str">
            <v/>
          </cell>
          <cell r="AW1530" t="str">
            <v/>
          </cell>
          <cell r="AZ1530" t="str">
            <v/>
          </cell>
          <cell r="BA1530" t="str">
            <v/>
          </cell>
          <cell r="BB1530" t="str">
            <v/>
          </cell>
          <cell r="BC1530" t="str">
            <v/>
          </cell>
        </row>
        <row r="1531">
          <cell r="AM1531" t="str">
            <v/>
          </cell>
          <cell r="AQ1531" t="str">
            <v/>
          </cell>
          <cell r="AT1531" t="str">
            <v/>
          </cell>
          <cell r="AW1531" t="str">
            <v/>
          </cell>
          <cell r="AZ1531" t="str">
            <v/>
          </cell>
          <cell r="BA1531" t="str">
            <v/>
          </cell>
          <cell r="BB1531" t="str">
            <v/>
          </cell>
          <cell r="BC1531" t="str">
            <v/>
          </cell>
        </row>
        <row r="1532">
          <cell r="AM1532" t="str">
            <v/>
          </cell>
          <cell r="AQ1532" t="str">
            <v/>
          </cell>
          <cell r="AT1532" t="str">
            <v/>
          </cell>
          <cell r="AW1532" t="str">
            <v/>
          </cell>
          <cell r="AZ1532" t="str">
            <v/>
          </cell>
          <cell r="BA1532" t="str">
            <v/>
          </cell>
          <cell r="BB1532" t="str">
            <v/>
          </cell>
          <cell r="BC1532" t="str">
            <v/>
          </cell>
        </row>
        <row r="1533">
          <cell r="AM1533" t="str">
            <v/>
          </cell>
          <cell r="AQ1533" t="str">
            <v/>
          </cell>
          <cell r="AT1533" t="str">
            <v/>
          </cell>
          <cell r="AW1533" t="str">
            <v/>
          </cell>
          <cell r="AZ1533" t="str">
            <v/>
          </cell>
          <cell r="BA1533" t="str">
            <v/>
          </cell>
          <cell r="BB1533" t="str">
            <v/>
          </cell>
          <cell r="BC1533" t="str">
            <v/>
          </cell>
        </row>
        <row r="1534">
          <cell r="AM1534" t="str">
            <v/>
          </cell>
          <cell r="AQ1534" t="str">
            <v/>
          </cell>
          <cell r="AT1534" t="str">
            <v/>
          </cell>
          <cell r="AW1534" t="str">
            <v/>
          </cell>
          <cell r="AZ1534" t="str">
            <v/>
          </cell>
          <cell r="BA1534" t="str">
            <v/>
          </cell>
          <cell r="BB1534" t="str">
            <v/>
          </cell>
          <cell r="BC1534" t="str">
            <v/>
          </cell>
        </row>
        <row r="1535">
          <cell r="AM1535" t="str">
            <v/>
          </cell>
          <cell r="AQ1535" t="str">
            <v/>
          </cell>
          <cell r="AT1535" t="str">
            <v/>
          </cell>
          <cell r="AW1535" t="str">
            <v/>
          </cell>
          <cell r="AZ1535" t="str">
            <v/>
          </cell>
          <cell r="BA1535" t="str">
            <v/>
          </cell>
          <cell r="BB1535" t="str">
            <v/>
          </cell>
          <cell r="BC1535" t="str">
            <v/>
          </cell>
        </row>
        <row r="1536">
          <cell r="AM1536" t="str">
            <v/>
          </cell>
          <cell r="AQ1536" t="str">
            <v/>
          </cell>
          <cell r="AT1536" t="str">
            <v/>
          </cell>
          <cell r="AW1536" t="str">
            <v/>
          </cell>
          <cell r="AZ1536" t="str">
            <v/>
          </cell>
          <cell r="BA1536" t="str">
            <v/>
          </cell>
          <cell r="BB1536" t="str">
            <v/>
          </cell>
          <cell r="BC1536" t="str">
            <v/>
          </cell>
        </row>
        <row r="1537">
          <cell r="AM1537" t="str">
            <v/>
          </cell>
          <cell r="AQ1537" t="str">
            <v/>
          </cell>
          <cell r="AT1537" t="str">
            <v/>
          </cell>
          <cell r="AW1537" t="str">
            <v/>
          </cell>
          <cell r="AZ1537" t="str">
            <v/>
          </cell>
          <cell r="BA1537" t="str">
            <v/>
          </cell>
          <cell r="BB1537" t="str">
            <v/>
          </cell>
          <cell r="BC1537" t="str">
            <v/>
          </cell>
        </row>
        <row r="1538">
          <cell r="AM1538" t="str">
            <v/>
          </cell>
          <cell r="AQ1538" t="str">
            <v/>
          </cell>
          <cell r="AT1538" t="str">
            <v/>
          </cell>
          <cell r="AW1538" t="str">
            <v/>
          </cell>
          <cell r="AZ1538" t="str">
            <v/>
          </cell>
          <cell r="BA1538" t="str">
            <v/>
          </cell>
          <cell r="BB1538" t="str">
            <v/>
          </cell>
          <cell r="BC1538" t="str">
            <v/>
          </cell>
        </row>
        <row r="1539">
          <cell r="AM1539" t="str">
            <v/>
          </cell>
          <cell r="AQ1539" t="str">
            <v/>
          </cell>
          <cell r="AT1539" t="str">
            <v/>
          </cell>
          <cell r="AW1539" t="str">
            <v/>
          </cell>
          <cell r="AZ1539" t="str">
            <v/>
          </cell>
          <cell r="BA1539" t="str">
            <v/>
          </cell>
          <cell r="BB1539" t="str">
            <v/>
          </cell>
          <cell r="BC1539" t="str">
            <v/>
          </cell>
        </row>
        <row r="1540">
          <cell r="AM1540" t="str">
            <v/>
          </cell>
          <cell r="AQ1540" t="str">
            <v/>
          </cell>
          <cell r="AT1540" t="str">
            <v/>
          </cell>
          <cell r="AW1540" t="str">
            <v/>
          </cell>
          <cell r="AZ1540" t="str">
            <v/>
          </cell>
          <cell r="BA1540" t="str">
            <v/>
          </cell>
          <cell r="BB1540" t="str">
            <v/>
          </cell>
          <cell r="BC1540" t="str">
            <v/>
          </cell>
        </row>
        <row r="1541">
          <cell r="AM1541" t="str">
            <v/>
          </cell>
          <cell r="AQ1541" t="str">
            <v/>
          </cell>
          <cell r="AT1541" t="str">
            <v/>
          </cell>
          <cell r="AW1541" t="str">
            <v/>
          </cell>
          <cell r="AZ1541" t="str">
            <v/>
          </cell>
          <cell r="BA1541" t="str">
            <v/>
          </cell>
          <cell r="BB1541" t="str">
            <v/>
          </cell>
          <cell r="BC1541" t="str">
            <v/>
          </cell>
        </row>
        <row r="1542">
          <cell r="AM1542" t="str">
            <v/>
          </cell>
          <cell r="AQ1542" t="str">
            <v/>
          </cell>
          <cell r="AT1542" t="str">
            <v/>
          </cell>
          <cell r="AW1542" t="str">
            <v/>
          </cell>
          <cell r="AZ1542" t="str">
            <v/>
          </cell>
          <cell r="BA1542" t="str">
            <v/>
          </cell>
          <cell r="BB1542" t="str">
            <v/>
          </cell>
          <cell r="BC1542" t="str">
            <v/>
          </cell>
        </row>
        <row r="1543">
          <cell r="AM1543" t="str">
            <v/>
          </cell>
          <cell r="AQ1543" t="str">
            <v/>
          </cell>
          <cell r="AT1543" t="str">
            <v/>
          </cell>
          <cell r="AW1543" t="str">
            <v/>
          </cell>
          <cell r="AZ1543" t="str">
            <v/>
          </cell>
          <cell r="BA1543" t="str">
            <v/>
          </cell>
          <cell r="BB1543" t="str">
            <v/>
          </cell>
          <cell r="BC1543" t="str">
            <v/>
          </cell>
        </row>
        <row r="1544">
          <cell r="AM1544" t="str">
            <v/>
          </cell>
          <cell r="AQ1544" t="str">
            <v/>
          </cell>
          <cell r="AT1544" t="str">
            <v/>
          </cell>
          <cell r="AW1544" t="str">
            <v/>
          </cell>
          <cell r="AZ1544" t="str">
            <v/>
          </cell>
          <cell r="BA1544" t="str">
            <v/>
          </cell>
          <cell r="BB1544" t="str">
            <v/>
          </cell>
          <cell r="BC1544" t="str">
            <v/>
          </cell>
        </row>
        <row r="1545">
          <cell r="AM1545">
            <v>10577040.630000001</v>
          </cell>
          <cell r="AQ1545" t="str">
            <v/>
          </cell>
          <cell r="AT1545" t="str">
            <v>Оборудование</v>
          </cell>
          <cell r="AW1545">
            <v>40543</v>
          </cell>
          <cell r="AZ1545" t="str">
            <v>12.2010</v>
          </cell>
          <cell r="BA1545" t="str">
            <v>12.2010</v>
          </cell>
          <cell r="BB1545" t="str">
            <v/>
          </cell>
          <cell r="BC1545" t="str">
            <v>4.2010</v>
          </cell>
        </row>
        <row r="1546">
          <cell r="AM1546">
            <v>10473471.99</v>
          </cell>
          <cell r="AQ1546" t="str">
            <v/>
          </cell>
          <cell r="AT1546" t="str">
            <v>Оборудование</v>
          </cell>
          <cell r="AW1546">
            <v>40623</v>
          </cell>
          <cell r="AZ1546" t="str">
            <v>3.2011</v>
          </cell>
          <cell r="BA1546" t="str">
            <v>3.2011</v>
          </cell>
          <cell r="BB1546" t="str">
            <v>4.2011</v>
          </cell>
          <cell r="BC1546" t="str">
            <v>1.2011</v>
          </cell>
        </row>
        <row r="1547">
          <cell r="AM1547">
            <v>17891774.16</v>
          </cell>
          <cell r="AQ1547" t="str">
            <v/>
          </cell>
          <cell r="AT1547" t="str">
            <v>Оборудование</v>
          </cell>
          <cell r="AW1547">
            <v>40708</v>
          </cell>
          <cell r="AZ1547" t="str">
            <v>6.2011</v>
          </cell>
          <cell r="BA1547" t="str">
            <v>6.2011</v>
          </cell>
          <cell r="BB1547" t="str">
            <v>6.2011</v>
          </cell>
          <cell r="BC1547" t="str">
            <v>2.2011</v>
          </cell>
        </row>
        <row r="1548">
          <cell r="AM1548">
            <v>26746527.809999999</v>
          </cell>
          <cell r="AQ1548" t="str">
            <v/>
          </cell>
          <cell r="AT1548" t="str">
            <v>Оборудование</v>
          </cell>
          <cell r="AW1548">
            <v>40715</v>
          </cell>
          <cell r="AZ1548" t="str">
            <v>6.2011</v>
          </cell>
          <cell r="BA1548" t="str">
            <v>6.2011</v>
          </cell>
          <cell r="BB1548" t="str">
            <v>1.1900</v>
          </cell>
          <cell r="BC1548" t="str">
            <v>2.2011</v>
          </cell>
        </row>
        <row r="1549">
          <cell r="AM1549" t="str">
            <v/>
          </cell>
          <cell r="AQ1549" t="str">
            <v/>
          </cell>
          <cell r="AT1549" t="str">
            <v/>
          </cell>
          <cell r="AW1549" t="str">
            <v/>
          </cell>
          <cell r="AZ1549" t="str">
            <v/>
          </cell>
          <cell r="BA1549" t="str">
            <v/>
          </cell>
          <cell r="BB1549" t="str">
            <v/>
          </cell>
          <cell r="BC1549" t="str">
            <v/>
          </cell>
        </row>
        <row r="1550">
          <cell r="AM1550" t="str">
            <v/>
          </cell>
          <cell r="AQ1550" t="str">
            <v/>
          </cell>
          <cell r="AT1550" t="str">
            <v/>
          </cell>
          <cell r="AW1550" t="str">
            <v/>
          </cell>
          <cell r="AZ1550" t="str">
            <v/>
          </cell>
          <cell r="BA1550" t="str">
            <v/>
          </cell>
          <cell r="BB1550" t="str">
            <v/>
          </cell>
          <cell r="BC1550" t="str">
            <v/>
          </cell>
        </row>
        <row r="1551">
          <cell r="AM1551" t="str">
            <v/>
          </cell>
          <cell r="AQ1551" t="str">
            <v/>
          </cell>
          <cell r="AT1551" t="str">
            <v/>
          </cell>
          <cell r="AW1551" t="str">
            <v/>
          </cell>
          <cell r="AZ1551" t="str">
            <v/>
          </cell>
          <cell r="BA1551" t="str">
            <v/>
          </cell>
          <cell r="BB1551" t="str">
            <v/>
          </cell>
          <cell r="BC1551" t="str">
            <v/>
          </cell>
        </row>
        <row r="1552">
          <cell r="AM1552" t="str">
            <v/>
          </cell>
          <cell r="AQ1552" t="str">
            <v/>
          </cell>
          <cell r="AT1552" t="str">
            <v/>
          </cell>
          <cell r="AW1552" t="str">
            <v/>
          </cell>
          <cell r="AZ1552" t="str">
            <v/>
          </cell>
          <cell r="BA1552" t="str">
            <v/>
          </cell>
          <cell r="BB1552" t="str">
            <v/>
          </cell>
          <cell r="BC1552" t="str">
            <v/>
          </cell>
        </row>
        <row r="1553">
          <cell r="AM1553" t="str">
            <v/>
          </cell>
          <cell r="AQ1553" t="str">
            <v/>
          </cell>
          <cell r="AT1553" t="str">
            <v/>
          </cell>
          <cell r="AW1553" t="str">
            <v/>
          </cell>
          <cell r="AZ1553" t="str">
            <v/>
          </cell>
          <cell r="BA1553" t="str">
            <v/>
          </cell>
          <cell r="BB1553" t="str">
            <v/>
          </cell>
          <cell r="BC1553" t="str">
            <v/>
          </cell>
        </row>
        <row r="1554">
          <cell r="AM1554" t="str">
            <v/>
          </cell>
          <cell r="AQ1554" t="str">
            <v/>
          </cell>
          <cell r="AT1554" t="str">
            <v/>
          </cell>
          <cell r="AW1554" t="str">
            <v/>
          </cell>
          <cell r="AZ1554" t="str">
            <v/>
          </cell>
          <cell r="BA1554" t="str">
            <v/>
          </cell>
          <cell r="BB1554" t="str">
            <v/>
          </cell>
          <cell r="BC1554" t="str">
            <v/>
          </cell>
        </row>
        <row r="1555">
          <cell r="AM1555" t="str">
            <v/>
          </cell>
          <cell r="AQ1555" t="str">
            <v/>
          </cell>
          <cell r="AT1555" t="str">
            <v/>
          </cell>
          <cell r="AW1555" t="str">
            <v/>
          </cell>
          <cell r="AZ1555" t="str">
            <v/>
          </cell>
          <cell r="BA1555" t="str">
            <v/>
          </cell>
          <cell r="BB1555" t="str">
            <v/>
          </cell>
          <cell r="BC1555" t="str">
            <v/>
          </cell>
        </row>
        <row r="1556">
          <cell r="AM1556" t="str">
            <v/>
          </cell>
          <cell r="AQ1556" t="str">
            <v/>
          </cell>
          <cell r="AT1556" t="str">
            <v/>
          </cell>
          <cell r="AW1556" t="str">
            <v/>
          </cell>
          <cell r="AZ1556" t="str">
            <v/>
          </cell>
          <cell r="BA1556" t="str">
            <v/>
          </cell>
          <cell r="BB1556" t="str">
            <v/>
          </cell>
          <cell r="BC1556" t="str">
            <v/>
          </cell>
        </row>
        <row r="1557">
          <cell r="AM1557" t="str">
            <v/>
          </cell>
          <cell r="AQ1557" t="str">
            <v/>
          </cell>
          <cell r="AT1557" t="str">
            <v/>
          </cell>
          <cell r="AW1557" t="str">
            <v/>
          </cell>
          <cell r="AZ1557" t="str">
            <v/>
          </cell>
          <cell r="BA1557" t="str">
            <v/>
          </cell>
          <cell r="BB1557" t="str">
            <v/>
          </cell>
          <cell r="BC1557" t="str">
            <v/>
          </cell>
        </row>
        <row r="1558">
          <cell r="AM1558" t="str">
            <v/>
          </cell>
          <cell r="AQ1558" t="str">
            <v/>
          </cell>
          <cell r="AT1558" t="str">
            <v/>
          </cell>
          <cell r="AW1558" t="str">
            <v/>
          </cell>
          <cell r="AZ1558" t="str">
            <v/>
          </cell>
          <cell r="BA1558" t="str">
            <v/>
          </cell>
          <cell r="BB1558" t="str">
            <v/>
          </cell>
          <cell r="BC1558" t="str">
            <v/>
          </cell>
        </row>
        <row r="1559">
          <cell r="AM1559" t="str">
            <v/>
          </cell>
          <cell r="AQ1559" t="str">
            <v/>
          </cell>
          <cell r="AT1559" t="str">
            <v/>
          </cell>
          <cell r="AW1559" t="str">
            <v/>
          </cell>
          <cell r="AZ1559" t="str">
            <v/>
          </cell>
          <cell r="BA1559" t="str">
            <v/>
          </cell>
          <cell r="BB1559" t="str">
            <v/>
          </cell>
          <cell r="BC1559" t="str">
            <v/>
          </cell>
        </row>
        <row r="1560">
          <cell r="AM1560" t="str">
            <v/>
          </cell>
          <cell r="AQ1560" t="str">
            <v/>
          </cell>
          <cell r="AT1560" t="str">
            <v/>
          </cell>
          <cell r="AW1560" t="str">
            <v/>
          </cell>
          <cell r="AZ1560" t="str">
            <v/>
          </cell>
          <cell r="BA1560" t="str">
            <v/>
          </cell>
          <cell r="BB1560" t="str">
            <v/>
          </cell>
          <cell r="BC1560" t="str">
            <v/>
          </cell>
        </row>
        <row r="1561">
          <cell r="AM1561" t="str">
            <v/>
          </cell>
          <cell r="AQ1561" t="str">
            <v/>
          </cell>
          <cell r="AT1561" t="str">
            <v/>
          </cell>
          <cell r="AW1561" t="str">
            <v/>
          </cell>
          <cell r="AZ1561" t="str">
            <v/>
          </cell>
          <cell r="BA1561" t="str">
            <v/>
          </cell>
          <cell r="BB1561" t="str">
            <v/>
          </cell>
          <cell r="BC1561" t="str">
            <v/>
          </cell>
        </row>
        <row r="1562">
          <cell r="AM1562" t="str">
            <v/>
          </cell>
          <cell r="AQ1562" t="str">
            <v/>
          </cell>
          <cell r="AT1562" t="str">
            <v/>
          </cell>
          <cell r="AW1562" t="str">
            <v/>
          </cell>
          <cell r="AZ1562" t="str">
            <v/>
          </cell>
          <cell r="BA1562" t="str">
            <v/>
          </cell>
          <cell r="BB1562" t="str">
            <v/>
          </cell>
          <cell r="BC1562" t="str">
            <v/>
          </cell>
        </row>
        <row r="1563">
          <cell r="AM1563" t="str">
            <v/>
          </cell>
          <cell r="AQ1563" t="str">
            <v/>
          </cell>
          <cell r="AT1563" t="str">
            <v/>
          </cell>
          <cell r="AW1563" t="str">
            <v/>
          </cell>
          <cell r="AZ1563" t="str">
            <v/>
          </cell>
          <cell r="BA1563" t="str">
            <v/>
          </cell>
          <cell r="BB1563" t="str">
            <v/>
          </cell>
          <cell r="BC1563" t="str">
            <v/>
          </cell>
        </row>
        <row r="1564">
          <cell r="AM1564" t="str">
            <v/>
          </cell>
          <cell r="AQ1564" t="str">
            <v/>
          </cell>
          <cell r="AT1564" t="str">
            <v/>
          </cell>
          <cell r="AW1564" t="str">
            <v/>
          </cell>
          <cell r="AZ1564" t="str">
            <v/>
          </cell>
          <cell r="BA1564" t="str">
            <v/>
          </cell>
          <cell r="BB1564" t="str">
            <v/>
          </cell>
          <cell r="BC1564" t="str">
            <v/>
          </cell>
        </row>
        <row r="1565">
          <cell r="AM1565" t="str">
            <v/>
          </cell>
          <cell r="AQ1565" t="str">
            <v/>
          </cell>
          <cell r="AT1565" t="str">
            <v/>
          </cell>
          <cell r="AW1565" t="str">
            <v/>
          </cell>
          <cell r="AZ1565" t="str">
            <v/>
          </cell>
          <cell r="BA1565" t="str">
            <v/>
          </cell>
          <cell r="BB1565" t="str">
            <v/>
          </cell>
          <cell r="BC1565" t="str">
            <v/>
          </cell>
        </row>
        <row r="1566">
          <cell r="AM1566" t="str">
            <v/>
          </cell>
          <cell r="AQ1566" t="str">
            <v/>
          </cell>
          <cell r="AT1566" t="str">
            <v/>
          </cell>
          <cell r="AW1566" t="str">
            <v/>
          </cell>
          <cell r="AZ1566" t="str">
            <v/>
          </cell>
          <cell r="BA1566" t="str">
            <v/>
          </cell>
          <cell r="BB1566" t="str">
            <v/>
          </cell>
          <cell r="BC1566" t="str">
            <v/>
          </cell>
        </row>
        <row r="1567">
          <cell r="AM1567" t="str">
            <v/>
          </cell>
          <cell r="AQ1567" t="str">
            <v/>
          </cell>
          <cell r="AT1567" t="str">
            <v/>
          </cell>
          <cell r="AW1567" t="str">
            <v/>
          </cell>
          <cell r="AZ1567" t="str">
            <v/>
          </cell>
          <cell r="BA1567" t="str">
            <v/>
          </cell>
          <cell r="BB1567" t="str">
            <v/>
          </cell>
          <cell r="BC1567" t="str">
            <v/>
          </cell>
        </row>
        <row r="1568">
          <cell r="AM1568" t="str">
            <v/>
          </cell>
          <cell r="AQ1568" t="str">
            <v/>
          </cell>
          <cell r="AT1568" t="str">
            <v/>
          </cell>
          <cell r="AW1568" t="str">
            <v/>
          </cell>
          <cell r="AZ1568" t="str">
            <v/>
          </cell>
          <cell r="BA1568" t="str">
            <v/>
          </cell>
          <cell r="BB1568" t="str">
            <v/>
          </cell>
          <cell r="BC1568" t="str">
            <v/>
          </cell>
        </row>
        <row r="1569">
          <cell r="AM1569" t="str">
            <v/>
          </cell>
          <cell r="AQ1569" t="str">
            <v/>
          </cell>
          <cell r="AT1569" t="str">
            <v/>
          </cell>
          <cell r="AW1569" t="str">
            <v/>
          </cell>
          <cell r="AZ1569" t="str">
            <v/>
          </cell>
          <cell r="BA1569" t="str">
            <v/>
          </cell>
          <cell r="BB1569" t="str">
            <v/>
          </cell>
          <cell r="BC1569" t="str">
            <v/>
          </cell>
        </row>
        <row r="1570">
          <cell r="AM1570" t="str">
            <v/>
          </cell>
          <cell r="AQ1570" t="str">
            <v/>
          </cell>
          <cell r="AT1570" t="str">
            <v/>
          </cell>
          <cell r="AW1570" t="str">
            <v/>
          </cell>
          <cell r="AZ1570" t="str">
            <v/>
          </cell>
          <cell r="BA1570" t="str">
            <v/>
          </cell>
          <cell r="BB1570" t="str">
            <v/>
          </cell>
          <cell r="BC1570" t="str">
            <v/>
          </cell>
        </row>
        <row r="1571">
          <cell r="AM1571" t="str">
            <v/>
          </cell>
          <cell r="AQ1571" t="str">
            <v/>
          </cell>
          <cell r="AT1571" t="str">
            <v/>
          </cell>
          <cell r="AW1571" t="str">
            <v/>
          </cell>
          <cell r="AZ1571" t="str">
            <v/>
          </cell>
          <cell r="BA1571" t="str">
            <v/>
          </cell>
          <cell r="BB1571" t="str">
            <v/>
          </cell>
          <cell r="BC1571" t="str">
            <v/>
          </cell>
        </row>
        <row r="1572">
          <cell r="AM1572" t="str">
            <v/>
          </cell>
          <cell r="AQ1572" t="str">
            <v/>
          </cell>
          <cell r="AT1572" t="str">
            <v/>
          </cell>
          <cell r="AW1572" t="str">
            <v/>
          </cell>
          <cell r="AZ1572" t="str">
            <v/>
          </cell>
          <cell r="BA1572" t="str">
            <v/>
          </cell>
          <cell r="BB1572" t="str">
            <v/>
          </cell>
          <cell r="BC1572" t="str">
            <v/>
          </cell>
        </row>
        <row r="1573">
          <cell r="AM1573" t="str">
            <v/>
          </cell>
          <cell r="AQ1573" t="str">
            <v/>
          </cell>
          <cell r="AT1573" t="str">
            <v/>
          </cell>
          <cell r="AW1573" t="str">
            <v/>
          </cell>
          <cell r="AZ1573" t="str">
            <v/>
          </cell>
          <cell r="BA1573" t="str">
            <v/>
          </cell>
          <cell r="BB1573" t="str">
            <v/>
          </cell>
          <cell r="BC1573" t="str">
            <v/>
          </cell>
        </row>
        <row r="1574">
          <cell r="AM1574" t="str">
            <v/>
          </cell>
          <cell r="AQ1574" t="str">
            <v/>
          </cell>
          <cell r="AT1574" t="str">
            <v/>
          </cell>
          <cell r="AW1574" t="str">
            <v/>
          </cell>
          <cell r="AZ1574" t="str">
            <v/>
          </cell>
          <cell r="BA1574" t="str">
            <v/>
          </cell>
          <cell r="BB1574" t="str">
            <v/>
          </cell>
          <cell r="BC1574" t="str">
            <v/>
          </cell>
        </row>
        <row r="1575">
          <cell r="AM1575" t="str">
            <v/>
          </cell>
          <cell r="AQ1575" t="str">
            <v/>
          </cell>
          <cell r="AT1575" t="str">
            <v/>
          </cell>
          <cell r="AW1575" t="str">
            <v/>
          </cell>
          <cell r="AZ1575" t="str">
            <v/>
          </cell>
          <cell r="BA1575" t="str">
            <v/>
          </cell>
          <cell r="BB1575" t="str">
            <v/>
          </cell>
          <cell r="BC1575" t="str">
            <v/>
          </cell>
        </row>
        <row r="1576">
          <cell r="AM1576" t="str">
            <v/>
          </cell>
          <cell r="AQ1576" t="str">
            <v/>
          </cell>
          <cell r="AT1576" t="str">
            <v/>
          </cell>
          <cell r="AW1576" t="str">
            <v/>
          </cell>
          <cell r="AZ1576" t="str">
            <v/>
          </cell>
          <cell r="BA1576" t="str">
            <v/>
          </cell>
          <cell r="BB1576" t="str">
            <v/>
          </cell>
          <cell r="BC1576" t="str">
            <v/>
          </cell>
        </row>
        <row r="1577">
          <cell r="AM1577" t="str">
            <v/>
          </cell>
          <cell r="AQ1577" t="str">
            <v/>
          </cell>
          <cell r="AT1577" t="str">
            <v/>
          </cell>
          <cell r="AW1577" t="str">
            <v/>
          </cell>
          <cell r="AZ1577" t="str">
            <v/>
          </cell>
          <cell r="BA1577" t="str">
            <v/>
          </cell>
          <cell r="BB1577" t="str">
            <v/>
          </cell>
          <cell r="BC1577" t="str">
            <v/>
          </cell>
        </row>
        <row r="1578">
          <cell r="AM1578" t="str">
            <v/>
          </cell>
          <cell r="AQ1578" t="str">
            <v/>
          </cell>
          <cell r="AT1578" t="str">
            <v/>
          </cell>
          <cell r="AW1578" t="str">
            <v/>
          </cell>
          <cell r="AZ1578" t="str">
            <v/>
          </cell>
          <cell r="BA1578" t="str">
            <v/>
          </cell>
          <cell r="BB1578" t="str">
            <v/>
          </cell>
          <cell r="BC1578" t="str">
            <v/>
          </cell>
        </row>
        <row r="1579">
          <cell r="AM1579" t="str">
            <v/>
          </cell>
          <cell r="AQ1579" t="str">
            <v/>
          </cell>
          <cell r="AT1579" t="str">
            <v/>
          </cell>
          <cell r="AW1579" t="str">
            <v/>
          </cell>
          <cell r="AZ1579" t="str">
            <v/>
          </cell>
          <cell r="BA1579" t="str">
            <v/>
          </cell>
          <cell r="BB1579" t="str">
            <v/>
          </cell>
          <cell r="BC1579" t="str">
            <v/>
          </cell>
        </row>
        <row r="1580">
          <cell r="AM1580" t="str">
            <v/>
          </cell>
          <cell r="AQ1580" t="str">
            <v/>
          </cell>
          <cell r="AT1580" t="str">
            <v/>
          </cell>
          <cell r="AW1580" t="str">
            <v/>
          </cell>
          <cell r="AZ1580" t="str">
            <v/>
          </cell>
          <cell r="BA1580" t="str">
            <v/>
          </cell>
          <cell r="BB1580" t="str">
            <v/>
          </cell>
          <cell r="BC1580" t="str">
            <v/>
          </cell>
        </row>
        <row r="1581">
          <cell r="AM1581" t="str">
            <v/>
          </cell>
          <cell r="AQ1581" t="str">
            <v/>
          </cell>
          <cell r="AT1581" t="str">
            <v/>
          </cell>
          <cell r="AW1581" t="str">
            <v/>
          </cell>
          <cell r="AZ1581" t="str">
            <v/>
          </cell>
          <cell r="BA1581" t="str">
            <v/>
          </cell>
          <cell r="BB1581" t="str">
            <v/>
          </cell>
          <cell r="BC1581" t="str">
            <v/>
          </cell>
        </row>
        <row r="1582">
          <cell r="AM1582" t="str">
            <v/>
          </cell>
          <cell r="AQ1582" t="str">
            <v/>
          </cell>
          <cell r="AT1582" t="str">
            <v/>
          </cell>
          <cell r="AW1582" t="str">
            <v/>
          </cell>
          <cell r="AZ1582" t="str">
            <v/>
          </cell>
          <cell r="BA1582" t="str">
            <v/>
          </cell>
          <cell r="BB1582" t="str">
            <v/>
          </cell>
          <cell r="BC1582" t="str">
            <v/>
          </cell>
        </row>
        <row r="1583">
          <cell r="AM1583" t="str">
            <v/>
          </cell>
          <cell r="AQ1583" t="str">
            <v/>
          </cell>
          <cell r="AT1583" t="str">
            <v/>
          </cell>
          <cell r="AW1583" t="str">
            <v/>
          </cell>
          <cell r="AZ1583" t="str">
            <v/>
          </cell>
          <cell r="BA1583" t="str">
            <v/>
          </cell>
          <cell r="BB1583" t="str">
            <v/>
          </cell>
          <cell r="BC1583" t="str">
            <v/>
          </cell>
        </row>
        <row r="1584">
          <cell r="AM1584" t="str">
            <v/>
          </cell>
          <cell r="AQ1584" t="str">
            <v/>
          </cell>
          <cell r="AT1584" t="str">
            <v/>
          </cell>
          <cell r="AW1584" t="str">
            <v/>
          </cell>
          <cell r="AZ1584" t="str">
            <v/>
          </cell>
          <cell r="BA1584" t="str">
            <v/>
          </cell>
          <cell r="BB1584" t="str">
            <v/>
          </cell>
          <cell r="BC1584" t="str">
            <v/>
          </cell>
        </row>
        <row r="1585">
          <cell r="AM1585" t="str">
            <v/>
          </cell>
          <cell r="AQ1585" t="str">
            <v/>
          </cell>
          <cell r="AT1585" t="str">
            <v/>
          </cell>
          <cell r="AW1585" t="str">
            <v/>
          </cell>
          <cell r="AZ1585" t="str">
            <v/>
          </cell>
          <cell r="BA1585" t="str">
            <v/>
          </cell>
          <cell r="BB1585" t="str">
            <v/>
          </cell>
          <cell r="BC1585" t="str">
            <v/>
          </cell>
        </row>
        <row r="1586">
          <cell r="AM1586" t="str">
            <v/>
          </cell>
          <cell r="AQ1586" t="str">
            <v/>
          </cell>
          <cell r="AT1586" t="str">
            <v/>
          </cell>
          <cell r="AW1586" t="str">
            <v/>
          </cell>
          <cell r="AZ1586" t="str">
            <v/>
          </cell>
          <cell r="BA1586" t="str">
            <v/>
          </cell>
          <cell r="BB1586" t="str">
            <v/>
          </cell>
          <cell r="BC1586" t="str">
            <v/>
          </cell>
        </row>
        <row r="1587">
          <cell r="AM1587" t="str">
            <v/>
          </cell>
          <cell r="AQ1587" t="str">
            <v/>
          </cell>
          <cell r="AT1587" t="str">
            <v/>
          </cell>
          <cell r="AW1587" t="str">
            <v/>
          </cell>
          <cell r="AZ1587" t="str">
            <v/>
          </cell>
          <cell r="BA1587" t="str">
            <v/>
          </cell>
          <cell r="BB1587" t="str">
            <v/>
          </cell>
          <cell r="BC1587" t="str">
            <v/>
          </cell>
        </row>
        <row r="1588">
          <cell r="AM1588" t="str">
            <v/>
          </cell>
          <cell r="AQ1588" t="str">
            <v/>
          </cell>
          <cell r="AT1588" t="str">
            <v/>
          </cell>
          <cell r="AW1588" t="str">
            <v/>
          </cell>
          <cell r="AZ1588" t="str">
            <v/>
          </cell>
          <cell r="BA1588" t="str">
            <v/>
          </cell>
          <cell r="BB1588" t="str">
            <v/>
          </cell>
          <cell r="BC1588" t="str">
            <v/>
          </cell>
        </row>
        <row r="1589">
          <cell r="AM1589">
            <v>0</v>
          </cell>
          <cell r="AQ1589" t="str">
            <v/>
          </cell>
          <cell r="AT1589" t="str">
            <v>Оборудование</v>
          </cell>
          <cell r="AW1589">
            <v>40662</v>
          </cell>
          <cell r="AZ1589" t="str">
            <v>4.2011</v>
          </cell>
          <cell r="BA1589" t="str">
            <v>4.2011</v>
          </cell>
          <cell r="BB1589" t="str">
            <v>5.2011</v>
          </cell>
          <cell r="BC1589" t="str">
            <v>2.2011</v>
          </cell>
        </row>
        <row r="1590">
          <cell r="AM1590">
            <v>8461858.1999999993</v>
          </cell>
          <cell r="AQ1590" t="str">
            <v/>
          </cell>
          <cell r="AT1590" t="str">
            <v>Оборудование</v>
          </cell>
          <cell r="AW1590">
            <v>40662</v>
          </cell>
          <cell r="AZ1590" t="str">
            <v>4.2011</v>
          </cell>
          <cell r="BA1590" t="str">
            <v>4.2011</v>
          </cell>
          <cell r="BB1590" t="str">
            <v>5.2011</v>
          </cell>
          <cell r="BC1590" t="str">
            <v>2.2011</v>
          </cell>
        </row>
        <row r="1591">
          <cell r="AM1591">
            <v>8461858.1999999993</v>
          </cell>
          <cell r="AQ1591" t="str">
            <v/>
          </cell>
          <cell r="AT1591" t="str">
            <v>Оборудование</v>
          </cell>
          <cell r="AW1591">
            <v>40662</v>
          </cell>
          <cell r="AZ1591" t="str">
            <v>4.2011</v>
          </cell>
          <cell r="BA1591" t="str">
            <v>4.2011</v>
          </cell>
          <cell r="BB1591" t="str">
            <v>5.2011</v>
          </cell>
          <cell r="BC1591" t="str">
            <v>2.2011</v>
          </cell>
        </row>
        <row r="1592">
          <cell r="AM1592">
            <v>773896.8</v>
          </cell>
          <cell r="AQ1592" t="str">
            <v/>
          </cell>
          <cell r="AT1592" t="str">
            <v>Оборудование</v>
          </cell>
          <cell r="AW1592">
            <v>40694</v>
          </cell>
          <cell r="AZ1592" t="str">
            <v>5.2011</v>
          </cell>
          <cell r="BA1592" t="str">
            <v>5.2011</v>
          </cell>
          <cell r="BB1592" t="str">
            <v>6.2011</v>
          </cell>
          <cell r="BC1592" t="str">
            <v>2.2011</v>
          </cell>
        </row>
        <row r="1593">
          <cell r="AM1593">
            <v>2124920.64</v>
          </cell>
          <cell r="AQ1593" t="str">
            <v/>
          </cell>
          <cell r="AT1593" t="str">
            <v>Оборудование</v>
          </cell>
          <cell r="AW1593">
            <v>40694</v>
          </cell>
          <cell r="AZ1593" t="str">
            <v>5.2011</v>
          </cell>
          <cell r="BA1593" t="str">
            <v>5.2011</v>
          </cell>
          <cell r="BB1593" t="str">
            <v>6.2011</v>
          </cell>
          <cell r="BC1593" t="str">
            <v>2.2011</v>
          </cell>
        </row>
        <row r="1594">
          <cell r="AM1594">
            <v>5094.3</v>
          </cell>
          <cell r="AQ1594" t="str">
            <v/>
          </cell>
          <cell r="AT1594" t="str">
            <v>Оборудование</v>
          </cell>
          <cell r="AW1594">
            <v>40694</v>
          </cell>
          <cell r="AZ1594" t="str">
            <v>5.2011</v>
          </cell>
          <cell r="BA1594" t="str">
            <v>5.2011</v>
          </cell>
          <cell r="BB1594" t="str">
            <v>6.2011</v>
          </cell>
          <cell r="BC1594" t="str">
            <v>2.2011</v>
          </cell>
        </row>
        <row r="1595">
          <cell r="AM1595">
            <v>801504</v>
          </cell>
          <cell r="AQ1595" t="str">
            <v/>
          </cell>
          <cell r="AT1595" t="str">
            <v>Оборудование</v>
          </cell>
          <cell r="AW1595">
            <v>40694</v>
          </cell>
          <cell r="AZ1595" t="str">
            <v>5.2011</v>
          </cell>
          <cell r="BA1595" t="str">
            <v>5.2011</v>
          </cell>
          <cell r="BB1595" t="str">
            <v>6.2011</v>
          </cell>
          <cell r="BC1595" t="str">
            <v>2.2011</v>
          </cell>
        </row>
        <row r="1596">
          <cell r="AM1596" t="str">
            <v/>
          </cell>
          <cell r="AQ1596" t="str">
            <v/>
          </cell>
          <cell r="AT1596" t="str">
            <v/>
          </cell>
          <cell r="AW1596" t="str">
            <v/>
          </cell>
          <cell r="AZ1596" t="str">
            <v/>
          </cell>
          <cell r="BA1596" t="str">
            <v/>
          </cell>
          <cell r="BB1596" t="str">
            <v/>
          </cell>
          <cell r="BC1596" t="str">
            <v/>
          </cell>
        </row>
        <row r="1597">
          <cell r="AM1597" t="str">
            <v/>
          </cell>
          <cell r="AQ1597" t="str">
            <v/>
          </cell>
          <cell r="AT1597" t="str">
            <v/>
          </cell>
          <cell r="AW1597" t="str">
            <v/>
          </cell>
          <cell r="AZ1597" t="str">
            <v/>
          </cell>
          <cell r="BA1597" t="str">
            <v/>
          </cell>
          <cell r="BB1597" t="str">
            <v/>
          </cell>
          <cell r="BC1597" t="str">
            <v/>
          </cell>
        </row>
        <row r="1598">
          <cell r="AM1598">
            <v>3091481.1</v>
          </cell>
          <cell r="AQ1598" t="str">
            <v/>
          </cell>
          <cell r="AT1598" t="str">
            <v>Оборудование</v>
          </cell>
          <cell r="AW1598">
            <v>40694</v>
          </cell>
          <cell r="AZ1598" t="str">
            <v>5.2011</v>
          </cell>
          <cell r="BA1598" t="str">
            <v>5.2011</v>
          </cell>
          <cell r="BB1598" t="str">
            <v>6.2011</v>
          </cell>
          <cell r="BC1598" t="str">
            <v>2.2011</v>
          </cell>
        </row>
        <row r="1599">
          <cell r="AM1599">
            <v>0</v>
          </cell>
          <cell r="AQ1599" t="str">
            <v/>
          </cell>
          <cell r="AT1599" t="str">
            <v>Оборудование</v>
          </cell>
          <cell r="AW1599">
            <v>40662</v>
          </cell>
          <cell r="AZ1599" t="str">
            <v>4.2011</v>
          </cell>
          <cell r="BA1599" t="str">
            <v>4.2011</v>
          </cell>
          <cell r="BB1599" t="str">
            <v>5.2011</v>
          </cell>
          <cell r="BC1599" t="str">
            <v>2.2011</v>
          </cell>
        </row>
        <row r="1600">
          <cell r="AM1600">
            <v>2374567.96</v>
          </cell>
          <cell r="AQ1600" t="str">
            <v/>
          </cell>
          <cell r="AT1600" t="str">
            <v>Оборудование</v>
          </cell>
          <cell r="AW1600">
            <v>40662</v>
          </cell>
          <cell r="AZ1600" t="str">
            <v>4.2011</v>
          </cell>
          <cell r="BA1600" t="str">
            <v>4.2011</v>
          </cell>
          <cell r="BB1600" t="str">
            <v>5.2011</v>
          </cell>
          <cell r="BC1600" t="str">
            <v>2.2011</v>
          </cell>
        </row>
        <row r="1601">
          <cell r="AM1601">
            <v>2374567.96</v>
          </cell>
          <cell r="AQ1601" t="str">
            <v/>
          </cell>
          <cell r="AT1601" t="str">
            <v>Оборудование</v>
          </cell>
          <cell r="AW1601">
            <v>40662</v>
          </cell>
          <cell r="AZ1601" t="str">
            <v>4.2011</v>
          </cell>
          <cell r="BA1601" t="str">
            <v>4.2011</v>
          </cell>
          <cell r="BB1601" t="str">
            <v>5.2011</v>
          </cell>
          <cell r="BC1601" t="str">
            <v>2.2011</v>
          </cell>
        </row>
        <row r="1602">
          <cell r="AM1602">
            <v>555442.31999999995</v>
          </cell>
          <cell r="AQ1602" t="str">
            <v/>
          </cell>
          <cell r="AT1602" t="str">
            <v>Оборудование</v>
          </cell>
          <cell r="AW1602">
            <v>40694</v>
          </cell>
          <cell r="AZ1602" t="str">
            <v>5.2011</v>
          </cell>
          <cell r="BA1602" t="str">
            <v>5.2011</v>
          </cell>
          <cell r="BB1602" t="str">
            <v>6.2011</v>
          </cell>
          <cell r="BC1602" t="str">
            <v>2.2011</v>
          </cell>
        </row>
        <row r="1603">
          <cell r="AM1603">
            <v>0</v>
          </cell>
          <cell r="AQ1603" t="str">
            <v/>
          </cell>
          <cell r="AT1603" t="str">
            <v>Оборудование</v>
          </cell>
          <cell r="AW1603">
            <v>40662</v>
          </cell>
          <cell r="AZ1603" t="str">
            <v>4.2011</v>
          </cell>
          <cell r="BA1603" t="str">
            <v>4.2011</v>
          </cell>
          <cell r="BB1603" t="str">
            <v>5.2011</v>
          </cell>
          <cell r="BC1603" t="str">
            <v>2.2011</v>
          </cell>
        </row>
        <row r="1604">
          <cell r="AM1604">
            <v>3773595.48</v>
          </cell>
          <cell r="AQ1604" t="str">
            <v/>
          </cell>
          <cell r="AT1604" t="str">
            <v>Оборудование</v>
          </cell>
          <cell r="AW1604">
            <v>40662</v>
          </cell>
          <cell r="AZ1604" t="str">
            <v>4.2011</v>
          </cell>
          <cell r="BA1604" t="str">
            <v>4.2011</v>
          </cell>
          <cell r="BB1604" t="str">
            <v>5.2011</v>
          </cell>
          <cell r="BC1604" t="str">
            <v>2.2011</v>
          </cell>
        </row>
        <row r="1605">
          <cell r="AM1605">
            <v>3773595.48</v>
          </cell>
          <cell r="AQ1605" t="str">
            <v/>
          </cell>
          <cell r="AT1605" t="str">
            <v>Оборудование</v>
          </cell>
          <cell r="AW1605">
            <v>40662</v>
          </cell>
          <cell r="AZ1605" t="str">
            <v>4.2011</v>
          </cell>
          <cell r="BA1605" t="str">
            <v>4.2011</v>
          </cell>
          <cell r="BB1605" t="str">
            <v>5.2011</v>
          </cell>
          <cell r="BC1605" t="str">
            <v>2.2011</v>
          </cell>
        </row>
        <row r="1606">
          <cell r="AM1606">
            <v>85747.56</v>
          </cell>
          <cell r="AQ1606" t="str">
            <v/>
          </cell>
          <cell r="AT1606" t="str">
            <v>Оборудование</v>
          </cell>
          <cell r="AW1606">
            <v>40694</v>
          </cell>
          <cell r="AZ1606" t="str">
            <v>5.2011</v>
          </cell>
          <cell r="BA1606" t="str">
            <v>5.2011</v>
          </cell>
          <cell r="BB1606" t="str">
            <v>6.2011</v>
          </cell>
          <cell r="BC1606" t="str">
            <v>2.2011</v>
          </cell>
        </row>
        <row r="1607">
          <cell r="AM1607">
            <v>174922.2</v>
          </cell>
          <cell r="AQ1607" t="str">
            <v/>
          </cell>
          <cell r="AT1607" t="str">
            <v>Оборудование</v>
          </cell>
          <cell r="AW1607">
            <v>40694</v>
          </cell>
          <cell r="AZ1607" t="str">
            <v>5.2011</v>
          </cell>
          <cell r="BA1607" t="str">
            <v>5.2011</v>
          </cell>
          <cell r="BB1607" t="str">
            <v>6.2011</v>
          </cell>
          <cell r="BC1607" t="str">
            <v>2.2011</v>
          </cell>
        </row>
        <row r="1608">
          <cell r="AM1608">
            <v>138860.57999999999</v>
          </cell>
          <cell r="AQ1608" t="str">
            <v/>
          </cell>
          <cell r="AT1608" t="str">
            <v>Оборудование</v>
          </cell>
          <cell r="AW1608">
            <v>40694</v>
          </cell>
          <cell r="AZ1608" t="str">
            <v>5.2011</v>
          </cell>
          <cell r="BA1608" t="str">
            <v>5.2011</v>
          </cell>
          <cell r="BB1608" t="str">
            <v>6.2011</v>
          </cell>
          <cell r="BC1608" t="str">
            <v>2.2011</v>
          </cell>
        </row>
        <row r="1609">
          <cell r="AM1609">
            <v>3787956.48</v>
          </cell>
          <cell r="AQ1609" t="str">
            <v/>
          </cell>
          <cell r="AT1609" t="str">
            <v>Оборудование</v>
          </cell>
          <cell r="AW1609">
            <v>40694</v>
          </cell>
          <cell r="AZ1609" t="str">
            <v>5.2011</v>
          </cell>
          <cell r="BA1609" t="str">
            <v>5.2011</v>
          </cell>
          <cell r="BB1609" t="str">
            <v>6.2011</v>
          </cell>
          <cell r="BC1609" t="str">
            <v>2.2011</v>
          </cell>
        </row>
        <row r="1610">
          <cell r="AM1610" t="str">
            <v/>
          </cell>
          <cell r="AQ1610" t="str">
            <v/>
          </cell>
          <cell r="AT1610" t="str">
            <v/>
          </cell>
          <cell r="AW1610" t="str">
            <v/>
          </cell>
          <cell r="AZ1610" t="str">
            <v/>
          </cell>
          <cell r="BA1610" t="str">
            <v/>
          </cell>
          <cell r="BB1610" t="str">
            <v/>
          </cell>
          <cell r="BC1610" t="str">
            <v/>
          </cell>
        </row>
        <row r="1611">
          <cell r="AM1611" t="str">
            <v/>
          </cell>
          <cell r="AQ1611" t="str">
            <v/>
          </cell>
          <cell r="AT1611" t="str">
            <v/>
          </cell>
          <cell r="AW1611" t="str">
            <v/>
          </cell>
          <cell r="AZ1611" t="str">
            <v/>
          </cell>
          <cell r="BA1611" t="str">
            <v/>
          </cell>
          <cell r="BB1611" t="str">
            <v/>
          </cell>
          <cell r="BC1611" t="str">
            <v/>
          </cell>
        </row>
        <row r="1612">
          <cell r="AM1612" t="str">
            <v/>
          </cell>
          <cell r="AQ1612" t="str">
            <v/>
          </cell>
          <cell r="AT1612" t="str">
            <v/>
          </cell>
          <cell r="AW1612" t="str">
            <v/>
          </cell>
          <cell r="AZ1612" t="str">
            <v/>
          </cell>
          <cell r="BA1612" t="str">
            <v/>
          </cell>
          <cell r="BB1612" t="str">
            <v/>
          </cell>
          <cell r="BC1612" t="str">
            <v/>
          </cell>
        </row>
        <row r="1613">
          <cell r="AM1613">
            <v>807045.35</v>
          </cell>
          <cell r="AQ1613" t="str">
            <v/>
          </cell>
          <cell r="AT1613" t="str">
            <v>Оборудование</v>
          </cell>
          <cell r="AW1613">
            <v>40722</v>
          </cell>
          <cell r="AZ1613" t="str">
            <v>6.2011</v>
          </cell>
          <cell r="BA1613" t="str">
            <v>6.2011</v>
          </cell>
          <cell r="BB1613" t="str">
            <v>1.1900</v>
          </cell>
          <cell r="BC1613" t="str">
            <v>2.2011</v>
          </cell>
        </row>
        <row r="1614">
          <cell r="AM1614">
            <v>807045.35</v>
          </cell>
          <cell r="AQ1614" t="str">
            <v/>
          </cell>
          <cell r="AT1614" t="str">
            <v>Оборудование</v>
          </cell>
          <cell r="AW1614">
            <v>40722</v>
          </cell>
          <cell r="AZ1614" t="str">
            <v>6.2011</v>
          </cell>
          <cell r="BA1614" t="str">
            <v>6.2011</v>
          </cell>
          <cell r="BB1614" t="str">
            <v>1.1900</v>
          </cell>
          <cell r="BC1614" t="str">
            <v>2.2011</v>
          </cell>
        </row>
        <row r="1615">
          <cell r="AM1615">
            <v>807045.35</v>
          </cell>
          <cell r="AQ1615" t="str">
            <v/>
          </cell>
          <cell r="AT1615" t="str">
            <v>Оборудование</v>
          </cell>
          <cell r="AW1615">
            <v>40722</v>
          </cell>
          <cell r="AZ1615" t="str">
            <v>6.2011</v>
          </cell>
          <cell r="BA1615" t="str">
            <v>6.2011</v>
          </cell>
          <cell r="BB1615" t="str">
            <v>1.1900</v>
          </cell>
          <cell r="BC1615" t="str">
            <v>2.2011</v>
          </cell>
        </row>
        <row r="1616">
          <cell r="AM1616">
            <v>807045.35</v>
          </cell>
          <cell r="AQ1616" t="str">
            <v/>
          </cell>
          <cell r="AT1616" t="str">
            <v>Оборудование</v>
          </cell>
          <cell r="AW1616">
            <v>40722</v>
          </cell>
          <cell r="AZ1616" t="str">
            <v>6.2011</v>
          </cell>
          <cell r="BA1616" t="str">
            <v>6.2011</v>
          </cell>
          <cell r="BB1616" t="str">
            <v>1.1900</v>
          </cell>
          <cell r="BC1616" t="str">
            <v>2.2011</v>
          </cell>
        </row>
        <row r="1617">
          <cell r="AM1617">
            <v>11386778.34</v>
          </cell>
          <cell r="AQ1617" t="str">
            <v/>
          </cell>
          <cell r="AT1617" t="str">
            <v>Оборудование</v>
          </cell>
          <cell r="AW1617">
            <v>40543</v>
          </cell>
          <cell r="AZ1617" t="str">
            <v>12.2010</v>
          </cell>
          <cell r="BA1617" t="str">
            <v>12.2010</v>
          </cell>
          <cell r="BB1617" t="str">
            <v/>
          </cell>
          <cell r="BC1617" t="str">
            <v>4.2010</v>
          </cell>
        </row>
        <row r="1618">
          <cell r="AM1618">
            <v>2568300.6800000002</v>
          </cell>
          <cell r="AQ1618" t="str">
            <v/>
          </cell>
          <cell r="AT1618" t="str">
            <v>Оборудование</v>
          </cell>
          <cell r="AW1618">
            <v>40543</v>
          </cell>
          <cell r="AZ1618" t="str">
            <v>12.2010</v>
          </cell>
          <cell r="BA1618" t="str">
            <v>12.2010</v>
          </cell>
          <cell r="BB1618" t="str">
            <v/>
          </cell>
          <cell r="BC1618" t="str">
            <v>4.2010</v>
          </cell>
        </row>
        <row r="1619">
          <cell r="AM1619" t="str">
            <v/>
          </cell>
          <cell r="AQ1619" t="str">
            <v/>
          </cell>
          <cell r="AT1619" t="str">
            <v/>
          </cell>
          <cell r="AW1619" t="str">
            <v/>
          </cell>
          <cell r="AZ1619" t="str">
            <v/>
          </cell>
          <cell r="BA1619" t="str">
            <v/>
          </cell>
          <cell r="BB1619" t="str">
            <v/>
          </cell>
          <cell r="BC1619" t="str">
            <v/>
          </cell>
        </row>
        <row r="1620">
          <cell r="AM1620" t="str">
            <v/>
          </cell>
          <cell r="AQ1620" t="str">
            <v/>
          </cell>
          <cell r="AT1620" t="str">
            <v/>
          </cell>
          <cell r="AW1620" t="str">
            <v/>
          </cell>
          <cell r="AZ1620" t="str">
            <v/>
          </cell>
          <cell r="BA1620" t="str">
            <v/>
          </cell>
          <cell r="BB1620" t="str">
            <v/>
          </cell>
          <cell r="BC1620" t="str">
            <v/>
          </cell>
        </row>
        <row r="1621">
          <cell r="AM1621" t="str">
            <v/>
          </cell>
          <cell r="AQ1621" t="str">
            <v/>
          </cell>
          <cell r="AT1621" t="str">
            <v/>
          </cell>
          <cell r="AW1621" t="str">
            <v/>
          </cell>
          <cell r="AZ1621" t="str">
            <v/>
          </cell>
          <cell r="BA1621" t="str">
            <v/>
          </cell>
          <cell r="BB1621" t="str">
            <v/>
          </cell>
          <cell r="BC1621" t="str">
            <v/>
          </cell>
        </row>
        <row r="1622">
          <cell r="AM1622" t="str">
            <v/>
          </cell>
          <cell r="AQ1622" t="str">
            <v/>
          </cell>
          <cell r="AT1622" t="str">
            <v/>
          </cell>
          <cell r="AW1622" t="str">
            <v/>
          </cell>
          <cell r="AZ1622" t="str">
            <v/>
          </cell>
          <cell r="BA1622" t="str">
            <v/>
          </cell>
          <cell r="BB1622" t="str">
            <v/>
          </cell>
          <cell r="BC1622" t="str">
            <v/>
          </cell>
        </row>
        <row r="1623">
          <cell r="AM1623" t="str">
            <v/>
          </cell>
          <cell r="AQ1623" t="str">
            <v/>
          </cell>
          <cell r="AT1623" t="str">
            <v/>
          </cell>
          <cell r="AW1623" t="str">
            <v/>
          </cell>
          <cell r="AZ1623" t="str">
            <v/>
          </cell>
          <cell r="BA1623" t="str">
            <v/>
          </cell>
          <cell r="BB1623" t="str">
            <v/>
          </cell>
          <cell r="BC1623" t="str">
            <v/>
          </cell>
        </row>
        <row r="1624">
          <cell r="AM1624" t="str">
            <v/>
          </cell>
          <cell r="AQ1624" t="str">
            <v/>
          </cell>
          <cell r="AT1624" t="str">
            <v/>
          </cell>
          <cell r="AW1624" t="str">
            <v/>
          </cell>
          <cell r="AZ1624" t="str">
            <v/>
          </cell>
          <cell r="BA1624" t="str">
            <v/>
          </cell>
          <cell r="BB1624" t="str">
            <v/>
          </cell>
          <cell r="BC1624" t="str">
            <v/>
          </cell>
        </row>
        <row r="1625">
          <cell r="AM1625" t="str">
            <v/>
          </cell>
          <cell r="AQ1625" t="str">
            <v/>
          </cell>
          <cell r="AT1625" t="str">
            <v/>
          </cell>
          <cell r="AW1625" t="str">
            <v/>
          </cell>
          <cell r="AZ1625" t="str">
            <v/>
          </cell>
          <cell r="BA1625" t="str">
            <v/>
          </cell>
          <cell r="BB1625" t="str">
            <v/>
          </cell>
          <cell r="BC1625" t="str">
            <v/>
          </cell>
        </row>
        <row r="1626">
          <cell r="AM1626" t="str">
            <v/>
          </cell>
          <cell r="AQ1626" t="str">
            <v/>
          </cell>
          <cell r="AT1626" t="str">
            <v/>
          </cell>
          <cell r="AW1626" t="str">
            <v/>
          </cell>
          <cell r="AZ1626" t="str">
            <v/>
          </cell>
          <cell r="BA1626" t="str">
            <v/>
          </cell>
          <cell r="BB1626" t="str">
            <v/>
          </cell>
          <cell r="BC1626" t="str">
            <v/>
          </cell>
        </row>
        <row r="1627">
          <cell r="AM1627" t="str">
            <v/>
          </cell>
          <cell r="AQ1627" t="str">
            <v/>
          </cell>
          <cell r="AT1627" t="str">
            <v/>
          </cell>
          <cell r="AW1627" t="str">
            <v/>
          </cell>
          <cell r="AZ1627" t="str">
            <v/>
          </cell>
          <cell r="BA1627" t="str">
            <v/>
          </cell>
          <cell r="BB1627" t="str">
            <v/>
          </cell>
          <cell r="BC1627" t="str">
            <v/>
          </cell>
        </row>
        <row r="1628">
          <cell r="AM1628" t="str">
            <v/>
          </cell>
          <cell r="AQ1628" t="str">
            <v/>
          </cell>
          <cell r="AT1628" t="str">
            <v/>
          </cell>
          <cell r="AW1628" t="str">
            <v/>
          </cell>
          <cell r="AZ1628" t="str">
            <v/>
          </cell>
          <cell r="BA1628" t="str">
            <v/>
          </cell>
          <cell r="BB1628" t="str">
            <v/>
          </cell>
          <cell r="BC1628" t="str">
            <v/>
          </cell>
        </row>
        <row r="1629">
          <cell r="AM1629" t="str">
            <v/>
          </cell>
          <cell r="AQ1629" t="str">
            <v/>
          </cell>
          <cell r="AT1629" t="str">
            <v/>
          </cell>
          <cell r="AW1629" t="str">
            <v/>
          </cell>
          <cell r="AZ1629" t="str">
            <v/>
          </cell>
          <cell r="BA1629" t="str">
            <v/>
          </cell>
          <cell r="BB1629" t="str">
            <v/>
          </cell>
          <cell r="BC1629" t="str">
            <v/>
          </cell>
        </row>
        <row r="1630">
          <cell r="AM1630" t="str">
            <v/>
          </cell>
          <cell r="AQ1630" t="str">
            <v/>
          </cell>
          <cell r="AT1630" t="str">
            <v/>
          </cell>
          <cell r="AW1630" t="str">
            <v/>
          </cell>
          <cell r="AZ1630" t="str">
            <v/>
          </cell>
          <cell r="BA1630" t="str">
            <v/>
          </cell>
          <cell r="BB1630" t="str">
            <v/>
          </cell>
          <cell r="BC1630" t="str">
            <v/>
          </cell>
        </row>
        <row r="1631">
          <cell r="AM1631" t="str">
            <v/>
          </cell>
          <cell r="AQ1631" t="str">
            <v/>
          </cell>
          <cell r="AT1631" t="str">
            <v/>
          </cell>
          <cell r="AW1631" t="str">
            <v/>
          </cell>
          <cell r="AZ1631" t="str">
            <v/>
          </cell>
          <cell r="BA1631" t="str">
            <v/>
          </cell>
          <cell r="BB1631" t="str">
            <v/>
          </cell>
          <cell r="BC1631" t="str">
            <v/>
          </cell>
        </row>
        <row r="1632">
          <cell r="AM1632" t="str">
            <v/>
          </cell>
          <cell r="AQ1632" t="str">
            <v/>
          </cell>
          <cell r="AT1632" t="str">
            <v/>
          </cell>
          <cell r="AW1632" t="str">
            <v/>
          </cell>
          <cell r="AZ1632" t="str">
            <v/>
          </cell>
          <cell r="BA1632" t="str">
            <v/>
          </cell>
          <cell r="BB1632" t="str">
            <v/>
          </cell>
          <cell r="BC1632" t="str">
            <v/>
          </cell>
        </row>
        <row r="1633">
          <cell r="AM1633" t="str">
            <v/>
          </cell>
          <cell r="AQ1633" t="str">
            <v/>
          </cell>
          <cell r="AT1633" t="str">
            <v/>
          </cell>
          <cell r="AW1633" t="str">
            <v/>
          </cell>
          <cell r="AZ1633" t="str">
            <v/>
          </cell>
          <cell r="BA1633" t="str">
            <v/>
          </cell>
          <cell r="BB1633" t="str">
            <v/>
          </cell>
          <cell r="BC1633" t="str">
            <v/>
          </cell>
        </row>
        <row r="1634">
          <cell r="AM1634" t="str">
            <v/>
          </cell>
          <cell r="AQ1634" t="str">
            <v/>
          </cell>
          <cell r="AT1634" t="str">
            <v/>
          </cell>
          <cell r="AW1634" t="str">
            <v/>
          </cell>
          <cell r="AZ1634" t="str">
            <v/>
          </cell>
          <cell r="BA1634" t="str">
            <v/>
          </cell>
          <cell r="BB1634" t="str">
            <v/>
          </cell>
          <cell r="BC1634" t="str">
            <v/>
          </cell>
        </row>
        <row r="1635">
          <cell r="AM1635" t="str">
            <v/>
          </cell>
          <cell r="AQ1635" t="str">
            <v/>
          </cell>
          <cell r="AT1635" t="str">
            <v/>
          </cell>
          <cell r="AW1635" t="str">
            <v/>
          </cell>
          <cell r="AZ1635" t="str">
            <v/>
          </cell>
          <cell r="BA1635" t="str">
            <v/>
          </cell>
          <cell r="BB1635" t="str">
            <v/>
          </cell>
          <cell r="BC1635" t="str">
            <v/>
          </cell>
        </row>
        <row r="1636">
          <cell r="AM1636" t="str">
            <v/>
          </cell>
          <cell r="AQ1636" t="str">
            <v/>
          </cell>
          <cell r="AT1636" t="str">
            <v/>
          </cell>
          <cell r="AW1636" t="str">
            <v/>
          </cell>
          <cell r="AZ1636" t="str">
            <v/>
          </cell>
          <cell r="BA1636" t="str">
            <v/>
          </cell>
          <cell r="BB1636" t="str">
            <v/>
          </cell>
          <cell r="BC1636" t="str">
            <v/>
          </cell>
        </row>
        <row r="1637">
          <cell r="AM1637" t="str">
            <v/>
          </cell>
          <cell r="AQ1637" t="str">
            <v/>
          </cell>
          <cell r="AT1637" t="str">
            <v/>
          </cell>
          <cell r="AW1637" t="str">
            <v/>
          </cell>
          <cell r="AZ1637" t="str">
            <v/>
          </cell>
          <cell r="BA1637" t="str">
            <v/>
          </cell>
          <cell r="BB1637" t="str">
            <v/>
          </cell>
          <cell r="BC1637" t="str">
            <v/>
          </cell>
        </row>
        <row r="1638">
          <cell r="AM1638" t="str">
            <v/>
          </cell>
          <cell r="AQ1638" t="str">
            <v/>
          </cell>
          <cell r="AT1638" t="str">
            <v/>
          </cell>
          <cell r="AW1638" t="str">
            <v/>
          </cell>
          <cell r="AZ1638" t="str">
            <v/>
          </cell>
          <cell r="BA1638" t="str">
            <v/>
          </cell>
          <cell r="BB1638" t="str">
            <v/>
          </cell>
          <cell r="BC1638" t="str">
            <v/>
          </cell>
        </row>
        <row r="1639">
          <cell r="AM1639" t="str">
            <v/>
          </cell>
          <cell r="AQ1639" t="str">
            <v/>
          </cell>
          <cell r="AT1639" t="str">
            <v/>
          </cell>
          <cell r="AW1639" t="str">
            <v/>
          </cell>
          <cell r="AZ1639" t="str">
            <v/>
          </cell>
          <cell r="BA1639" t="str">
            <v/>
          </cell>
          <cell r="BB1639" t="str">
            <v/>
          </cell>
          <cell r="BC1639" t="str">
            <v/>
          </cell>
        </row>
        <row r="1640">
          <cell r="AM1640" t="str">
            <v/>
          </cell>
          <cell r="AQ1640" t="str">
            <v/>
          </cell>
          <cell r="AT1640" t="str">
            <v/>
          </cell>
          <cell r="AW1640" t="str">
            <v/>
          </cell>
          <cell r="AZ1640" t="str">
            <v/>
          </cell>
          <cell r="BA1640" t="str">
            <v/>
          </cell>
          <cell r="BB1640" t="str">
            <v/>
          </cell>
          <cell r="BC1640" t="str">
            <v/>
          </cell>
        </row>
        <row r="1641">
          <cell r="AM1641" t="str">
            <v/>
          </cell>
          <cell r="AQ1641" t="str">
            <v/>
          </cell>
          <cell r="AT1641" t="str">
            <v/>
          </cell>
          <cell r="AW1641" t="str">
            <v/>
          </cell>
          <cell r="AZ1641" t="str">
            <v/>
          </cell>
          <cell r="BA1641" t="str">
            <v/>
          </cell>
          <cell r="BB1641" t="str">
            <v/>
          </cell>
          <cell r="BC1641" t="str">
            <v/>
          </cell>
        </row>
        <row r="1642">
          <cell r="AM1642" t="str">
            <v/>
          </cell>
          <cell r="AQ1642" t="str">
            <v/>
          </cell>
          <cell r="AT1642" t="str">
            <v/>
          </cell>
          <cell r="AW1642" t="str">
            <v/>
          </cell>
          <cell r="AZ1642" t="str">
            <v/>
          </cell>
          <cell r="BA1642" t="str">
            <v/>
          </cell>
          <cell r="BB1642" t="str">
            <v/>
          </cell>
          <cell r="BC1642" t="str">
            <v/>
          </cell>
        </row>
        <row r="1643">
          <cell r="AM1643" t="str">
            <v/>
          </cell>
          <cell r="AQ1643" t="str">
            <v/>
          </cell>
          <cell r="AT1643" t="str">
            <v/>
          </cell>
          <cell r="AW1643" t="str">
            <v/>
          </cell>
          <cell r="AZ1643" t="str">
            <v/>
          </cell>
          <cell r="BA1643" t="str">
            <v/>
          </cell>
          <cell r="BB1643" t="str">
            <v/>
          </cell>
          <cell r="BC1643" t="str">
            <v/>
          </cell>
        </row>
        <row r="1644">
          <cell r="AM1644" t="str">
            <v/>
          </cell>
          <cell r="AQ1644" t="str">
            <v/>
          </cell>
          <cell r="AT1644" t="str">
            <v/>
          </cell>
          <cell r="AW1644" t="str">
            <v/>
          </cell>
          <cell r="AZ1644" t="str">
            <v/>
          </cell>
          <cell r="BA1644" t="str">
            <v/>
          </cell>
          <cell r="BB1644" t="str">
            <v/>
          </cell>
          <cell r="BC1644" t="str">
            <v/>
          </cell>
        </row>
        <row r="1645">
          <cell r="AM1645" t="str">
            <v/>
          </cell>
          <cell r="AQ1645" t="str">
            <v/>
          </cell>
          <cell r="AT1645" t="str">
            <v/>
          </cell>
          <cell r="AW1645" t="str">
            <v/>
          </cell>
          <cell r="AZ1645" t="str">
            <v/>
          </cell>
          <cell r="BA1645" t="str">
            <v/>
          </cell>
          <cell r="BB1645" t="str">
            <v/>
          </cell>
          <cell r="BC1645" t="str">
            <v/>
          </cell>
        </row>
        <row r="1646">
          <cell r="AM1646" t="str">
            <v/>
          </cell>
          <cell r="AQ1646" t="str">
            <v/>
          </cell>
          <cell r="AT1646" t="str">
            <v/>
          </cell>
          <cell r="AW1646" t="str">
            <v/>
          </cell>
          <cell r="AZ1646" t="str">
            <v/>
          </cell>
          <cell r="BA1646" t="str">
            <v/>
          </cell>
          <cell r="BB1646" t="str">
            <v/>
          </cell>
          <cell r="BC1646" t="str">
            <v/>
          </cell>
        </row>
        <row r="1647">
          <cell r="AM1647" t="str">
            <v/>
          </cell>
          <cell r="AQ1647" t="str">
            <v/>
          </cell>
          <cell r="AT1647" t="str">
            <v/>
          </cell>
          <cell r="AW1647" t="str">
            <v/>
          </cell>
          <cell r="AZ1647" t="str">
            <v/>
          </cell>
          <cell r="BA1647" t="str">
            <v/>
          </cell>
          <cell r="BB1647" t="str">
            <v/>
          </cell>
          <cell r="BC1647" t="str">
            <v/>
          </cell>
        </row>
        <row r="1648">
          <cell r="AM1648" t="str">
            <v/>
          </cell>
          <cell r="AQ1648" t="str">
            <v/>
          </cell>
          <cell r="AT1648" t="str">
            <v/>
          </cell>
          <cell r="AW1648" t="str">
            <v/>
          </cell>
          <cell r="AZ1648" t="str">
            <v/>
          </cell>
          <cell r="BA1648" t="str">
            <v/>
          </cell>
          <cell r="BB1648" t="str">
            <v/>
          </cell>
          <cell r="BC1648" t="str">
            <v/>
          </cell>
        </row>
        <row r="1649">
          <cell r="AM1649" t="str">
            <v/>
          </cell>
          <cell r="AQ1649" t="str">
            <v/>
          </cell>
          <cell r="AT1649" t="str">
            <v/>
          </cell>
          <cell r="AW1649" t="str">
            <v/>
          </cell>
          <cell r="AZ1649" t="str">
            <v/>
          </cell>
          <cell r="BA1649" t="str">
            <v/>
          </cell>
          <cell r="BB1649" t="str">
            <v/>
          </cell>
          <cell r="BC1649" t="str">
            <v/>
          </cell>
        </row>
        <row r="1650">
          <cell r="AM1650" t="str">
            <v/>
          </cell>
          <cell r="AQ1650" t="str">
            <v/>
          </cell>
          <cell r="AT1650" t="str">
            <v/>
          </cell>
          <cell r="AW1650" t="str">
            <v/>
          </cell>
          <cell r="AZ1650" t="str">
            <v/>
          </cell>
          <cell r="BA1650" t="str">
            <v/>
          </cell>
          <cell r="BB1650" t="str">
            <v/>
          </cell>
          <cell r="BC1650" t="str">
            <v/>
          </cell>
        </row>
        <row r="1651">
          <cell r="AM1651" t="str">
            <v/>
          </cell>
          <cell r="AQ1651" t="str">
            <v/>
          </cell>
          <cell r="AT1651" t="str">
            <v/>
          </cell>
          <cell r="AW1651" t="str">
            <v/>
          </cell>
          <cell r="AZ1651" t="str">
            <v/>
          </cell>
          <cell r="BA1651" t="str">
            <v/>
          </cell>
          <cell r="BB1651" t="str">
            <v/>
          </cell>
          <cell r="BC1651" t="str">
            <v/>
          </cell>
        </row>
        <row r="1652">
          <cell r="AM1652" t="str">
            <v/>
          </cell>
          <cell r="AQ1652" t="str">
            <v/>
          </cell>
          <cell r="AT1652" t="str">
            <v/>
          </cell>
          <cell r="AW1652" t="str">
            <v/>
          </cell>
          <cell r="AZ1652" t="str">
            <v/>
          </cell>
          <cell r="BA1652" t="str">
            <v/>
          </cell>
          <cell r="BB1652" t="str">
            <v/>
          </cell>
          <cell r="BC1652" t="str">
            <v/>
          </cell>
        </row>
        <row r="1653">
          <cell r="AM1653" t="str">
            <v/>
          </cell>
          <cell r="AQ1653" t="str">
            <v/>
          </cell>
          <cell r="AT1653" t="str">
            <v/>
          </cell>
          <cell r="AW1653" t="str">
            <v/>
          </cell>
          <cell r="AZ1653" t="str">
            <v/>
          </cell>
          <cell r="BA1653" t="str">
            <v/>
          </cell>
          <cell r="BB1653" t="str">
            <v/>
          </cell>
          <cell r="BC1653" t="str">
            <v/>
          </cell>
        </row>
        <row r="1654">
          <cell r="AM1654" t="str">
            <v/>
          </cell>
          <cell r="AQ1654" t="str">
            <v/>
          </cell>
          <cell r="AT1654" t="str">
            <v/>
          </cell>
          <cell r="AW1654" t="str">
            <v/>
          </cell>
          <cell r="AZ1654" t="str">
            <v/>
          </cell>
          <cell r="BA1654" t="str">
            <v/>
          </cell>
          <cell r="BB1654" t="str">
            <v/>
          </cell>
          <cell r="BC1654" t="str">
            <v/>
          </cell>
        </row>
        <row r="1655">
          <cell r="AM1655" t="str">
            <v/>
          </cell>
          <cell r="AQ1655" t="str">
            <v/>
          </cell>
          <cell r="AT1655" t="str">
            <v/>
          </cell>
          <cell r="AW1655" t="str">
            <v/>
          </cell>
          <cell r="AZ1655" t="str">
            <v/>
          </cell>
          <cell r="BA1655" t="str">
            <v/>
          </cell>
          <cell r="BB1655" t="str">
            <v/>
          </cell>
          <cell r="BC1655" t="str">
            <v/>
          </cell>
        </row>
        <row r="1656">
          <cell r="AM1656" t="str">
            <v/>
          </cell>
          <cell r="AQ1656" t="str">
            <v/>
          </cell>
          <cell r="AT1656" t="str">
            <v/>
          </cell>
          <cell r="AW1656" t="str">
            <v/>
          </cell>
          <cell r="AZ1656" t="str">
            <v/>
          </cell>
          <cell r="BA1656" t="str">
            <v/>
          </cell>
          <cell r="BB1656" t="str">
            <v/>
          </cell>
          <cell r="BC1656" t="str">
            <v/>
          </cell>
        </row>
        <row r="1657">
          <cell r="AM1657" t="str">
            <v/>
          </cell>
          <cell r="AQ1657" t="str">
            <v/>
          </cell>
          <cell r="AT1657" t="str">
            <v/>
          </cell>
          <cell r="AW1657" t="str">
            <v/>
          </cell>
          <cell r="AZ1657" t="str">
            <v/>
          </cell>
          <cell r="BA1657" t="str">
            <v/>
          </cell>
          <cell r="BB1657" t="str">
            <v/>
          </cell>
          <cell r="BC1657" t="str">
            <v/>
          </cell>
        </row>
        <row r="1658">
          <cell r="AM1658" t="str">
            <v/>
          </cell>
          <cell r="AQ1658" t="str">
            <v/>
          </cell>
          <cell r="AT1658" t="str">
            <v/>
          </cell>
          <cell r="AW1658" t="str">
            <v/>
          </cell>
          <cell r="AZ1658" t="str">
            <v/>
          </cell>
          <cell r="BA1658" t="str">
            <v/>
          </cell>
          <cell r="BB1658" t="str">
            <v/>
          </cell>
          <cell r="BC1658" t="str">
            <v/>
          </cell>
        </row>
        <row r="1659">
          <cell r="AM1659" t="str">
            <v/>
          </cell>
          <cell r="AQ1659" t="str">
            <v/>
          </cell>
          <cell r="AT1659" t="str">
            <v/>
          </cell>
          <cell r="AW1659" t="str">
            <v/>
          </cell>
          <cell r="AZ1659" t="str">
            <v/>
          </cell>
          <cell r="BA1659" t="str">
            <v/>
          </cell>
          <cell r="BB1659" t="str">
            <v/>
          </cell>
          <cell r="BC1659" t="str">
            <v/>
          </cell>
        </row>
        <row r="1660">
          <cell r="AM1660" t="str">
            <v/>
          </cell>
          <cell r="AQ1660" t="str">
            <v/>
          </cell>
          <cell r="AT1660" t="str">
            <v/>
          </cell>
          <cell r="AW1660" t="str">
            <v/>
          </cell>
          <cell r="AZ1660" t="str">
            <v/>
          </cell>
          <cell r="BA1660" t="str">
            <v/>
          </cell>
          <cell r="BB1660" t="str">
            <v/>
          </cell>
          <cell r="BC1660" t="str">
            <v/>
          </cell>
        </row>
        <row r="1661">
          <cell r="AM1661" t="str">
            <v/>
          </cell>
          <cell r="AQ1661" t="str">
            <v/>
          </cell>
          <cell r="AT1661" t="str">
            <v/>
          </cell>
          <cell r="AW1661" t="str">
            <v/>
          </cell>
          <cell r="AZ1661" t="str">
            <v/>
          </cell>
          <cell r="BA1661" t="str">
            <v/>
          </cell>
          <cell r="BB1661" t="str">
            <v/>
          </cell>
          <cell r="BC1661" t="str">
            <v/>
          </cell>
        </row>
        <row r="1662">
          <cell r="AM1662" t="str">
            <v/>
          </cell>
          <cell r="AQ1662" t="str">
            <v/>
          </cell>
          <cell r="AT1662" t="str">
            <v/>
          </cell>
          <cell r="AW1662" t="str">
            <v/>
          </cell>
          <cell r="AZ1662" t="str">
            <v/>
          </cell>
          <cell r="BA1662" t="str">
            <v/>
          </cell>
          <cell r="BB1662" t="str">
            <v/>
          </cell>
          <cell r="BC1662" t="str">
            <v/>
          </cell>
        </row>
        <row r="1663">
          <cell r="AM1663" t="str">
            <v/>
          </cell>
          <cell r="AQ1663" t="str">
            <v/>
          </cell>
          <cell r="AT1663" t="str">
            <v/>
          </cell>
          <cell r="AW1663" t="str">
            <v/>
          </cell>
          <cell r="AZ1663" t="str">
            <v/>
          </cell>
          <cell r="BA1663" t="str">
            <v/>
          </cell>
          <cell r="BB1663" t="str">
            <v/>
          </cell>
          <cell r="BC1663" t="str">
            <v/>
          </cell>
        </row>
        <row r="1664">
          <cell r="AM1664" t="str">
            <v/>
          </cell>
          <cell r="AQ1664" t="str">
            <v/>
          </cell>
          <cell r="AT1664" t="str">
            <v/>
          </cell>
          <cell r="AW1664" t="str">
            <v/>
          </cell>
          <cell r="AZ1664" t="str">
            <v/>
          </cell>
          <cell r="BA1664" t="str">
            <v/>
          </cell>
          <cell r="BB1664" t="str">
            <v/>
          </cell>
          <cell r="BC1664" t="str">
            <v/>
          </cell>
        </row>
        <row r="1665">
          <cell r="AM1665" t="str">
            <v/>
          </cell>
          <cell r="AQ1665" t="str">
            <v/>
          </cell>
          <cell r="AT1665" t="str">
            <v/>
          </cell>
          <cell r="AW1665" t="str">
            <v/>
          </cell>
          <cell r="AZ1665" t="str">
            <v/>
          </cell>
          <cell r="BA1665" t="str">
            <v/>
          </cell>
          <cell r="BB1665" t="str">
            <v/>
          </cell>
          <cell r="BC1665" t="str">
            <v/>
          </cell>
        </row>
        <row r="1666">
          <cell r="AM1666" t="str">
            <v/>
          </cell>
          <cell r="AQ1666" t="str">
            <v/>
          </cell>
          <cell r="AT1666" t="str">
            <v/>
          </cell>
          <cell r="AW1666" t="str">
            <v/>
          </cell>
          <cell r="AZ1666" t="str">
            <v/>
          </cell>
          <cell r="BA1666" t="str">
            <v/>
          </cell>
          <cell r="BB1666" t="str">
            <v/>
          </cell>
          <cell r="BC1666" t="str">
            <v/>
          </cell>
        </row>
        <row r="1667">
          <cell r="AM1667" t="str">
            <v/>
          </cell>
          <cell r="AQ1667" t="str">
            <v/>
          </cell>
          <cell r="AT1667" t="str">
            <v/>
          </cell>
          <cell r="AW1667" t="str">
            <v/>
          </cell>
          <cell r="AZ1667" t="str">
            <v/>
          </cell>
          <cell r="BA1667" t="str">
            <v/>
          </cell>
          <cell r="BB1667" t="str">
            <v/>
          </cell>
          <cell r="BC1667" t="str">
            <v/>
          </cell>
        </row>
        <row r="1668">
          <cell r="AM1668" t="str">
            <v/>
          </cell>
          <cell r="AQ1668" t="str">
            <v/>
          </cell>
          <cell r="AT1668" t="str">
            <v/>
          </cell>
          <cell r="AW1668" t="str">
            <v/>
          </cell>
          <cell r="AZ1668" t="str">
            <v/>
          </cell>
          <cell r="BA1668" t="str">
            <v/>
          </cell>
          <cell r="BB1668" t="str">
            <v/>
          </cell>
          <cell r="BC1668" t="str">
            <v/>
          </cell>
        </row>
        <row r="1669">
          <cell r="AM1669" t="str">
            <v/>
          </cell>
          <cell r="AQ1669" t="str">
            <v/>
          </cell>
          <cell r="AT1669" t="str">
            <v/>
          </cell>
          <cell r="AW1669" t="str">
            <v/>
          </cell>
          <cell r="AZ1669" t="str">
            <v/>
          </cell>
          <cell r="BA1669" t="str">
            <v/>
          </cell>
          <cell r="BB1669" t="str">
            <v/>
          </cell>
          <cell r="BC1669" t="str">
            <v/>
          </cell>
        </row>
        <row r="1670">
          <cell r="AM1670" t="str">
            <v/>
          </cell>
          <cell r="AQ1670" t="str">
            <v/>
          </cell>
          <cell r="AT1670" t="str">
            <v/>
          </cell>
          <cell r="AW1670" t="str">
            <v/>
          </cell>
          <cell r="AZ1670" t="str">
            <v/>
          </cell>
          <cell r="BA1670" t="str">
            <v/>
          </cell>
          <cell r="BB1670" t="str">
            <v/>
          </cell>
          <cell r="BC1670" t="str">
            <v/>
          </cell>
        </row>
        <row r="1671">
          <cell r="AM1671" t="str">
            <v/>
          </cell>
          <cell r="AQ1671" t="str">
            <v/>
          </cell>
          <cell r="AT1671" t="str">
            <v/>
          </cell>
          <cell r="AW1671" t="str">
            <v/>
          </cell>
          <cell r="AZ1671" t="str">
            <v/>
          </cell>
          <cell r="BA1671" t="str">
            <v/>
          </cell>
          <cell r="BB1671" t="str">
            <v/>
          </cell>
          <cell r="BC1671" t="str">
            <v/>
          </cell>
        </row>
        <row r="1672">
          <cell r="AM1672" t="str">
            <v/>
          </cell>
          <cell r="AQ1672" t="str">
            <v/>
          </cell>
          <cell r="AT1672" t="str">
            <v/>
          </cell>
          <cell r="AW1672" t="str">
            <v/>
          </cell>
          <cell r="AZ1672" t="str">
            <v/>
          </cell>
          <cell r="BA1672" t="str">
            <v/>
          </cell>
          <cell r="BB1672" t="str">
            <v/>
          </cell>
          <cell r="BC1672" t="str">
            <v/>
          </cell>
        </row>
        <row r="1673">
          <cell r="AM1673" t="str">
            <v/>
          </cell>
          <cell r="AQ1673" t="str">
            <v/>
          </cell>
          <cell r="AT1673" t="str">
            <v/>
          </cell>
          <cell r="AW1673" t="str">
            <v/>
          </cell>
          <cell r="AZ1673" t="str">
            <v/>
          </cell>
          <cell r="BA1673" t="str">
            <v/>
          </cell>
          <cell r="BB1673" t="str">
            <v/>
          </cell>
          <cell r="BC1673" t="str">
            <v/>
          </cell>
        </row>
        <row r="1674">
          <cell r="AM1674" t="str">
            <v/>
          </cell>
          <cell r="AQ1674" t="str">
            <v/>
          </cell>
          <cell r="AT1674" t="str">
            <v/>
          </cell>
          <cell r="AW1674" t="str">
            <v/>
          </cell>
          <cell r="AZ1674" t="str">
            <v/>
          </cell>
          <cell r="BA1674" t="str">
            <v/>
          </cell>
          <cell r="BB1674" t="str">
            <v/>
          </cell>
          <cell r="BC1674" t="str">
            <v/>
          </cell>
        </row>
        <row r="1675">
          <cell r="AM1675">
            <v>859075.56</v>
          </cell>
          <cell r="AQ1675" t="str">
            <v/>
          </cell>
          <cell r="AT1675" t="str">
            <v>Оборудование</v>
          </cell>
          <cell r="AW1675">
            <v>40724</v>
          </cell>
          <cell r="AZ1675" t="str">
            <v>6.2011</v>
          </cell>
          <cell r="BA1675" t="str">
            <v>6.2011</v>
          </cell>
          <cell r="BB1675" t="str">
            <v>1.1900</v>
          </cell>
          <cell r="BC1675" t="str">
            <v>2.2011</v>
          </cell>
        </row>
        <row r="1676">
          <cell r="AM1676">
            <v>859075.56</v>
          </cell>
          <cell r="AQ1676" t="str">
            <v/>
          </cell>
          <cell r="AT1676" t="str">
            <v>Оборудование</v>
          </cell>
          <cell r="AW1676">
            <v>40724</v>
          </cell>
          <cell r="AZ1676" t="str">
            <v>6.2011</v>
          </cell>
          <cell r="BA1676" t="str">
            <v>6.2011</v>
          </cell>
          <cell r="BB1676" t="str">
            <v>1.1900</v>
          </cell>
          <cell r="BC1676" t="str">
            <v>2.2011</v>
          </cell>
        </row>
        <row r="1677">
          <cell r="AM1677">
            <v>859075.56</v>
          </cell>
          <cell r="AQ1677" t="str">
            <v/>
          </cell>
          <cell r="AT1677" t="str">
            <v>Оборудование</v>
          </cell>
          <cell r="AW1677">
            <v>40724</v>
          </cell>
          <cell r="AZ1677" t="str">
            <v>6.2011</v>
          </cell>
          <cell r="BA1677" t="str">
            <v>6.2011</v>
          </cell>
          <cell r="BB1677" t="str">
            <v>1.1900</v>
          </cell>
          <cell r="BC1677" t="str">
            <v>2.2011</v>
          </cell>
        </row>
        <row r="1678">
          <cell r="AM1678">
            <v>859075.56</v>
          </cell>
          <cell r="AQ1678" t="str">
            <v/>
          </cell>
          <cell r="AT1678" t="str">
            <v>Оборудование</v>
          </cell>
          <cell r="AW1678">
            <v>40724</v>
          </cell>
          <cell r="AZ1678" t="str">
            <v>6.2011</v>
          </cell>
          <cell r="BA1678" t="str">
            <v>6.2011</v>
          </cell>
          <cell r="BB1678" t="str">
            <v>1.1900</v>
          </cell>
          <cell r="BC1678" t="str">
            <v>2.2011</v>
          </cell>
        </row>
        <row r="1679">
          <cell r="AM1679">
            <v>859075.56</v>
          </cell>
          <cell r="AQ1679" t="str">
            <v/>
          </cell>
          <cell r="AT1679" t="str">
            <v>Оборудование</v>
          </cell>
          <cell r="AW1679">
            <v>40724</v>
          </cell>
          <cell r="AZ1679" t="str">
            <v>6.2011</v>
          </cell>
          <cell r="BA1679" t="str">
            <v>6.2011</v>
          </cell>
          <cell r="BB1679" t="str">
            <v>1.1900</v>
          </cell>
          <cell r="BC1679" t="str">
            <v>2.2011</v>
          </cell>
        </row>
        <row r="1680">
          <cell r="AM1680">
            <v>859075.56</v>
          </cell>
          <cell r="AQ1680" t="str">
            <v/>
          </cell>
          <cell r="AT1680" t="str">
            <v>Оборудование</v>
          </cell>
          <cell r="AW1680">
            <v>40724</v>
          </cell>
          <cell r="AZ1680" t="str">
            <v>6.2011</v>
          </cell>
          <cell r="BA1680" t="str">
            <v>6.2011</v>
          </cell>
          <cell r="BB1680" t="str">
            <v>1.1900</v>
          </cell>
          <cell r="BC1680" t="str">
            <v>2.2011</v>
          </cell>
        </row>
        <row r="1681">
          <cell r="AM1681">
            <v>859075.56</v>
          </cell>
          <cell r="AQ1681" t="str">
            <v/>
          </cell>
          <cell r="AT1681" t="str">
            <v>Оборудование</v>
          </cell>
          <cell r="AW1681">
            <v>40724</v>
          </cell>
          <cell r="AZ1681" t="str">
            <v>6.2011</v>
          </cell>
          <cell r="BA1681" t="str">
            <v>6.2011</v>
          </cell>
          <cell r="BB1681" t="str">
            <v>1.1900</v>
          </cell>
          <cell r="BC1681" t="str">
            <v>2.2011</v>
          </cell>
        </row>
        <row r="1682">
          <cell r="AM1682">
            <v>859075.56</v>
          </cell>
          <cell r="AQ1682" t="str">
            <v/>
          </cell>
          <cell r="AT1682" t="str">
            <v>Оборудование</v>
          </cell>
          <cell r="AW1682">
            <v>40724</v>
          </cell>
          <cell r="AZ1682" t="str">
            <v>6.2011</v>
          </cell>
          <cell r="BA1682" t="str">
            <v>6.2011</v>
          </cell>
          <cell r="BB1682" t="str">
            <v>1.1900</v>
          </cell>
          <cell r="BC1682" t="str">
            <v>2.2011</v>
          </cell>
        </row>
        <row r="1683">
          <cell r="AM1683">
            <v>859075.56</v>
          </cell>
          <cell r="AQ1683" t="str">
            <v/>
          </cell>
          <cell r="AT1683" t="str">
            <v>Оборудование</v>
          </cell>
          <cell r="AW1683">
            <v>40724</v>
          </cell>
          <cell r="AZ1683" t="str">
            <v>6.2011</v>
          </cell>
          <cell r="BA1683" t="str">
            <v>6.2011</v>
          </cell>
          <cell r="BB1683" t="str">
            <v>1.1900</v>
          </cell>
          <cell r="BC1683" t="str">
            <v>2.2011</v>
          </cell>
        </row>
        <row r="1684">
          <cell r="AM1684" t="str">
            <v/>
          </cell>
          <cell r="AQ1684" t="str">
            <v/>
          </cell>
          <cell r="AT1684" t="str">
            <v/>
          </cell>
          <cell r="AW1684" t="str">
            <v/>
          </cell>
          <cell r="AZ1684" t="str">
            <v/>
          </cell>
          <cell r="BA1684" t="str">
            <v/>
          </cell>
          <cell r="BB1684" t="str">
            <v/>
          </cell>
          <cell r="BC1684" t="str">
            <v/>
          </cell>
        </row>
        <row r="1685">
          <cell r="AM1685" t="str">
            <v/>
          </cell>
          <cell r="AQ1685" t="str">
            <v/>
          </cell>
          <cell r="AT1685" t="str">
            <v/>
          </cell>
          <cell r="AW1685" t="str">
            <v/>
          </cell>
          <cell r="AZ1685" t="str">
            <v/>
          </cell>
          <cell r="BA1685" t="str">
            <v/>
          </cell>
          <cell r="BB1685" t="str">
            <v/>
          </cell>
          <cell r="BC1685" t="str">
            <v/>
          </cell>
        </row>
        <row r="1686">
          <cell r="AM1686" t="str">
            <v/>
          </cell>
          <cell r="AQ1686" t="str">
            <v/>
          </cell>
          <cell r="AT1686" t="str">
            <v/>
          </cell>
          <cell r="AW1686" t="str">
            <v/>
          </cell>
          <cell r="AZ1686" t="str">
            <v/>
          </cell>
          <cell r="BA1686" t="str">
            <v/>
          </cell>
          <cell r="BB1686" t="str">
            <v/>
          </cell>
          <cell r="BC1686" t="str">
            <v/>
          </cell>
        </row>
        <row r="1687">
          <cell r="AM1687" t="str">
            <v/>
          </cell>
          <cell r="AQ1687" t="str">
            <v/>
          </cell>
          <cell r="AT1687" t="str">
            <v/>
          </cell>
          <cell r="AW1687" t="str">
            <v/>
          </cell>
          <cell r="AZ1687" t="str">
            <v/>
          </cell>
          <cell r="BA1687" t="str">
            <v/>
          </cell>
          <cell r="BB1687" t="str">
            <v/>
          </cell>
          <cell r="BC1687" t="str">
            <v/>
          </cell>
        </row>
        <row r="1688">
          <cell r="AM1688" t="str">
            <v/>
          </cell>
          <cell r="AQ1688" t="str">
            <v/>
          </cell>
          <cell r="AT1688" t="str">
            <v/>
          </cell>
          <cell r="AW1688" t="str">
            <v/>
          </cell>
          <cell r="AZ1688" t="str">
            <v/>
          </cell>
          <cell r="BA1688" t="str">
            <v/>
          </cell>
          <cell r="BB1688" t="str">
            <v/>
          </cell>
          <cell r="BC1688" t="str">
            <v/>
          </cell>
        </row>
        <row r="1689">
          <cell r="AM1689" t="str">
            <v/>
          </cell>
          <cell r="AQ1689" t="str">
            <v/>
          </cell>
          <cell r="AT1689" t="str">
            <v/>
          </cell>
          <cell r="AW1689" t="str">
            <v/>
          </cell>
          <cell r="AZ1689" t="str">
            <v/>
          </cell>
          <cell r="BA1689" t="str">
            <v/>
          </cell>
          <cell r="BB1689" t="str">
            <v/>
          </cell>
          <cell r="BC1689" t="str">
            <v/>
          </cell>
        </row>
        <row r="1690">
          <cell r="AM1690" t="str">
            <v/>
          </cell>
          <cell r="AQ1690" t="str">
            <v/>
          </cell>
          <cell r="AT1690" t="str">
            <v/>
          </cell>
          <cell r="AW1690" t="str">
            <v/>
          </cell>
          <cell r="AZ1690" t="str">
            <v/>
          </cell>
          <cell r="BA1690" t="str">
            <v/>
          </cell>
          <cell r="BB1690" t="str">
            <v/>
          </cell>
          <cell r="BC1690" t="str">
            <v/>
          </cell>
        </row>
        <row r="1691">
          <cell r="AM1691" t="str">
            <v/>
          </cell>
          <cell r="AQ1691" t="str">
            <v/>
          </cell>
          <cell r="AT1691" t="str">
            <v/>
          </cell>
          <cell r="AW1691" t="str">
            <v/>
          </cell>
          <cell r="AZ1691" t="str">
            <v/>
          </cell>
          <cell r="BA1691" t="str">
            <v/>
          </cell>
          <cell r="BB1691" t="str">
            <v/>
          </cell>
          <cell r="BC1691" t="str">
            <v/>
          </cell>
        </row>
        <row r="1692">
          <cell r="AM1692" t="str">
            <v/>
          </cell>
          <cell r="AQ1692" t="str">
            <v/>
          </cell>
          <cell r="AT1692" t="str">
            <v/>
          </cell>
          <cell r="AW1692" t="str">
            <v/>
          </cell>
          <cell r="AZ1692" t="str">
            <v/>
          </cell>
          <cell r="BA1692" t="str">
            <v/>
          </cell>
          <cell r="BB1692" t="str">
            <v/>
          </cell>
          <cell r="BC1692" t="str">
            <v/>
          </cell>
        </row>
        <row r="1693">
          <cell r="AM1693" t="str">
            <v/>
          </cell>
          <cell r="AQ1693" t="str">
            <v/>
          </cell>
          <cell r="AT1693" t="str">
            <v/>
          </cell>
          <cell r="AW1693" t="str">
            <v/>
          </cell>
          <cell r="AZ1693" t="str">
            <v/>
          </cell>
          <cell r="BA1693" t="str">
            <v/>
          </cell>
          <cell r="BB1693" t="str">
            <v/>
          </cell>
          <cell r="BC1693" t="str">
            <v/>
          </cell>
        </row>
        <row r="1694">
          <cell r="AM1694">
            <v>166980</v>
          </cell>
          <cell r="AQ1694" t="str">
            <v/>
          </cell>
          <cell r="AT1694" t="str">
            <v>Оборудование</v>
          </cell>
          <cell r="AW1694">
            <v>40724</v>
          </cell>
          <cell r="AZ1694" t="str">
            <v>6.2011</v>
          </cell>
          <cell r="BA1694" t="str">
            <v>6.2011</v>
          </cell>
          <cell r="BB1694" t="str">
            <v>1.1900</v>
          </cell>
          <cell r="BC1694" t="str">
            <v>2.2011</v>
          </cell>
        </row>
        <row r="1695">
          <cell r="AM1695">
            <v>166980</v>
          </cell>
          <cell r="AQ1695" t="str">
            <v/>
          </cell>
          <cell r="AT1695" t="str">
            <v>Оборудование</v>
          </cell>
          <cell r="AW1695">
            <v>40724</v>
          </cell>
          <cell r="AZ1695" t="str">
            <v>6.2011</v>
          </cell>
          <cell r="BA1695" t="str">
            <v>6.2011</v>
          </cell>
          <cell r="BB1695" t="str">
            <v>1.1900</v>
          </cell>
          <cell r="BC1695" t="str">
            <v>2.2011</v>
          </cell>
        </row>
        <row r="1696">
          <cell r="AM1696">
            <v>166980</v>
          </cell>
          <cell r="AQ1696" t="str">
            <v/>
          </cell>
          <cell r="AT1696" t="str">
            <v>Оборудование</v>
          </cell>
          <cell r="AW1696">
            <v>40724</v>
          </cell>
          <cell r="AZ1696" t="str">
            <v>6.2011</v>
          </cell>
          <cell r="BA1696" t="str">
            <v>6.2011</v>
          </cell>
          <cell r="BB1696" t="str">
            <v>1.1900</v>
          </cell>
          <cell r="BC1696" t="str">
            <v>2.2011</v>
          </cell>
        </row>
        <row r="1697">
          <cell r="AM1697">
            <v>166980</v>
          </cell>
          <cell r="AQ1697" t="str">
            <v/>
          </cell>
          <cell r="AT1697" t="str">
            <v>Оборудование</v>
          </cell>
          <cell r="AW1697">
            <v>40724</v>
          </cell>
          <cell r="AZ1697" t="str">
            <v>6.2011</v>
          </cell>
          <cell r="BA1697" t="str">
            <v>6.2011</v>
          </cell>
          <cell r="BB1697" t="str">
            <v>1.1900</v>
          </cell>
          <cell r="BC1697" t="str">
            <v>2.2011</v>
          </cell>
        </row>
        <row r="1698">
          <cell r="AM1698" t="str">
            <v/>
          </cell>
          <cell r="AQ1698" t="str">
            <v/>
          </cell>
          <cell r="AT1698" t="str">
            <v/>
          </cell>
          <cell r="AW1698" t="str">
            <v/>
          </cell>
          <cell r="AZ1698" t="str">
            <v/>
          </cell>
          <cell r="BA1698" t="str">
            <v/>
          </cell>
          <cell r="BB1698" t="str">
            <v/>
          </cell>
          <cell r="BC1698" t="str">
            <v/>
          </cell>
        </row>
        <row r="1699">
          <cell r="AM1699" t="str">
            <v/>
          </cell>
          <cell r="AQ1699" t="str">
            <v/>
          </cell>
          <cell r="AT1699" t="str">
            <v/>
          </cell>
          <cell r="AW1699" t="str">
            <v/>
          </cell>
          <cell r="AZ1699" t="str">
            <v/>
          </cell>
          <cell r="BA1699" t="str">
            <v/>
          </cell>
          <cell r="BB1699" t="str">
            <v/>
          </cell>
          <cell r="BC1699" t="str">
            <v/>
          </cell>
        </row>
        <row r="1700">
          <cell r="AM1700" t="str">
            <v/>
          </cell>
          <cell r="AQ1700" t="str">
            <v/>
          </cell>
          <cell r="AT1700" t="str">
            <v/>
          </cell>
          <cell r="AW1700" t="str">
            <v/>
          </cell>
          <cell r="AZ1700" t="str">
            <v/>
          </cell>
          <cell r="BA1700" t="str">
            <v/>
          </cell>
          <cell r="BB1700" t="str">
            <v/>
          </cell>
          <cell r="BC1700" t="str">
            <v/>
          </cell>
        </row>
        <row r="1701">
          <cell r="AM1701" t="str">
            <v/>
          </cell>
          <cell r="AQ1701" t="str">
            <v/>
          </cell>
          <cell r="AT1701" t="str">
            <v/>
          </cell>
          <cell r="AW1701" t="str">
            <v/>
          </cell>
          <cell r="AZ1701" t="str">
            <v/>
          </cell>
          <cell r="BA1701" t="str">
            <v/>
          </cell>
          <cell r="BB1701" t="str">
            <v/>
          </cell>
          <cell r="BC1701" t="str">
            <v/>
          </cell>
        </row>
        <row r="1702">
          <cell r="AM1702" t="str">
            <v/>
          </cell>
          <cell r="AQ1702" t="str">
            <v/>
          </cell>
          <cell r="AT1702" t="str">
            <v/>
          </cell>
          <cell r="AW1702" t="str">
            <v/>
          </cell>
          <cell r="AZ1702" t="str">
            <v/>
          </cell>
          <cell r="BA1702" t="str">
            <v/>
          </cell>
          <cell r="BB1702" t="str">
            <v/>
          </cell>
          <cell r="BC1702" t="str">
            <v/>
          </cell>
        </row>
        <row r="1703">
          <cell r="AM1703" t="str">
            <v/>
          </cell>
          <cell r="AQ1703" t="str">
            <v/>
          </cell>
          <cell r="AT1703" t="str">
            <v/>
          </cell>
          <cell r="AW1703" t="str">
            <v/>
          </cell>
          <cell r="AZ1703" t="str">
            <v/>
          </cell>
          <cell r="BA1703" t="str">
            <v/>
          </cell>
          <cell r="BB1703" t="str">
            <v/>
          </cell>
          <cell r="BC1703" t="str">
            <v/>
          </cell>
        </row>
        <row r="1704">
          <cell r="AM1704" t="str">
            <v/>
          </cell>
          <cell r="AQ1704" t="str">
            <v/>
          </cell>
          <cell r="AT1704" t="str">
            <v/>
          </cell>
          <cell r="AW1704" t="str">
            <v/>
          </cell>
          <cell r="AZ1704" t="str">
            <v/>
          </cell>
          <cell r="BA1704" t="str">
            <v/>
          </cell>
          <cell r="BB1704" t="str">
            <v/>
          </cell>
          <cell r="BC1704" t="str">
            <v/>
          </cell>
        </row>
        <row r="1705">
          <cell r="AM1705" t="str">
            <v/>
          </cell>
          <cell r="AQ1705" t="str">
            <v/>
          </cell>
          <cell r="AT1705" t="str">
            <v/>
          </cell>
          <cell r="AW1705" t="str">
            <v/>
          </cell>
          <cell r="AZ1705" t="str">
            <v/>
          </cell>
          <cell r="BA1705" t="str">
            <v/>
          </cell>
          <cell r="BB1705" t="str">
            <v/>
          </cell>
          <cell r="BC1705" t="str">
            <v/>
          </cell>
        </row>
        <row r="1706">
          <cell r="AM1706" t="str">
            <v/>
          </cell>
          <cell r="AQ1706" t="str">
            <v/>
          </cell>
          <cell r="AT1706" t="str">
            <v/>
          </cell>
          <cell r="AW1706" t="str">
            <v/>
          </cell>
          <cell r="AZ1706" t="str">
            <v/>
          </cell>
          <cell r="BA1706" t="str">
            <v/>
          </cell>
          <cell r="BB1706" t="str">
            <v/>
          </cell>
          <cell r="BC1706" t="str">
            <v/>
          </cell>
        </row>
        <row r="1707">
          <cell r="AM1707" t="str">
            <v/>
          </cell>
          <cell r="AQ1707" t="str">
            <v/>
          </cell>
          <cell r="AT1707" t="str">
            <v/>
          </cell>
          <cell r="AW1707" t="str">
            <v/>
          </cell>
          <cell r="AZ1707" t="str">
            <v/>
          </cell>
          <cell r="BA1707" t="str">
            <v/>
          </cell>
          <cell r="BB1707" t="str">
            <v/>
          </cell>
          <cell r="BC1707" t="str">
            <v/>
          </cell>
        </row>
        <row r="1708">
          <cell r="AM1708" t="str">
            <v/>
          </cell>
          <cell r="AQ1708" t="str">
            <v/>
          </cell>
          <cell r="AT1708" t="str">
            <v/>
          </cell>
          <cell r="AW1708" t="str">
            <v/>
          </cell>
          <cell r="AZ1708" t="str">
            <v/>
          </cell>
          <cell r="BA1708" t="str">
            <v/>
          </cell>
          <cell r="BB1708" t="str">
            <v/>
          </cell>
          <cell r="BC1708" t="str">
            <v/>
          </cell>
        </row>
        <row r="1709">
          <cell r="AM1709" t="str">
            <v/>
          </cell>
          <cell r="AQ1709" t="str">
            <v/>
          </cell>
          <cell r="AT1709" t="str">
            <v/>
          </cell>
          <cell r="AW1709" t="str">
            <v/>
          </cell>
          <cell r="AZ1709" t="str">
            <v/>
          </cell>
          <cell r="BA1709" t="str">
            <v/>
          </cell>
          <cell r="BB1709" t="str">
            <v/>
          </cell>
          <cell r="BC1709" t="str">
            <v/>
          </cell>
        </row>
        <row r="1710">
          <cell r="AM1710" t="str">
            <v/>
          </cell>
          <cell r="AQ1710" t="str">
            <v/>
          </cell>
          <cell r="AT1710" t="str">
            <v/>
          </cell>
          <cell r="AW1710" t="str">
            <v/>
          </cell>
          <cell r="AZ1710" t="str">
            <v/>
          </cell>
          <cell r="BA1710" t="str">
            <v/>
          </cell>
          <cell r="BB1710" t="str">
            <v/>
          </cell>
          <cell r="BC1710" t="str">
            <v/>
          </cell>
        </row>
        <row r="1711">
          <cell r="AM1711" t="str">
            <v/>
          </cell>
          <cell r="AQ1711" t="str">
            <v/>
          </cell>
          <cell r="AT1711" t="str">
            <v/>
          </cell>
          <cell r="AW1711" t="str">
            <v/>
          </cell>
          <cell r="AZ1711" t="str">
            <v/>
          </cell>
          <cell r="BA1711" t="str">
            <v/>
          </cell>
          <cell r="BB1711" t="str">
            <v/>
          </cell>
          <cell r="BC1711" t="str">
            <v/>
          </cell>
        </row>
        <row r="1712">
          <cell r="AM1712" t="str">
            <v/>
          </cell>
          <cell r="AQ1712" t="str">
            <v/>
          </cell>
          <cell r="AT1712" t="str">
            <v/>
          </cell>
          <cell r="AW1712" t="str">
            <v/>
          </cell>
          <cell r="AZ1712" t="str">
            <v/>
          </cell>
          <cell r="BA1712" t="str">
            <v/>
          </cell>
          <cell r="BB1712" t="str">
            <v/>
          </cell>
          <cell r="BC1712" t="str">
            <v/>
          </cell>
        </row>
        <row r="1713">
          <cell r="AM1713" t="str">
            <v/>
          </cell>
          <cell r="AQ1713" t="str">
            <v/>
          </cell>
          <cell r="AT1713" t="str">
            <v/>
          </cell>
          <cell r="AW1713" t="str">
            <v/>
          </cell>
          <cell r="AZ1713" t="str">
            <v/>
          </cell>
          <cell r="BA1713" t="str">
            <v/>
          </cell>
          <cell r="BB1713" t="str">
            <v/>
          </cell>
          <cell r="BC1713" t="str">
            <v/>
          </cell>
        </row>
        <row r="1714">
          <cell r="AM1714" t="str">
            <v/>
          </cell>
          <cell r="AQ1714" t="str">
            <v/>
          </cell>
          <cell r="AT1714" t="str">
            <v/>
          </cell>
          <cell r="AW1714" t="str">
            <v/>
          </cell>
          <cell r="AZ1714" t="str">
            <v/>
          </cell>
          <cell r="BA1714" t="str">
            <v/>
          </cell>
          <cell r="BB1714" t="str">
            <v/>
          </cell>
          <cell r="BC1714" t="str">
            <v/>
          </cell>
        </row>
        <row r="1715">
          <cell r="AM1715" t="str">
            <v/>
          </cell>
          <cell r="AQ1715" t="str">
            <v/>
          </cell>
          <cell r="AT1715" t="str">
            <v/>
          </cell>
          <cell r="AW1715" t="str">
            <v/>
          </cell>
          <cell r="AZ1715" t="str">
            <v/>
          </cell>
          <cell r="BA1715" t="str">
            <v/>
          </cell>
          <cell r="BB1715" t="str">
            <v/>
          </cell>
          <cell r="BC1715" t="str">
            <v/>
          </cell>
        </row>
        <row r="1716">
          <cell r="AM1716" t="str">
            <v/>
          </cell>
          <cell r="AQ1716" t="str">
            <v/>
          </cell>
          <cell r="AT1716" t="str">
            <v/>
          </cell>
          <cell r="AW1716" t="str">
            <v/>
          </cell>
          <cell r="AZ1716" t="str">
            <v/>
          </cell>
          <cell r="BA1716" t="str">
            <v/>
          </cell>
          <cell r="BB1716" t="str">
            <v/>
          </cell>
          <cell r="BC1716" t="str">
            <v/>
          </cell>
        </row>
        <row r="1717">
          <cell r="AM1717" t="str">
            <v/>
          </cell>
          <cell r="AQ1717" t="str">
            <v/>
          </cell>
          <cell r="AT1717" t="str">
            <v/>
          </cell>
          <cell r="AW1717" t="str">
            <v/>
          </cell>
          <cell r="AZ1717" t="str">
            <v/>
          </cell>
          <cell r="BA1717" t="str">
            <v/>
          </cell>
          <cell r="BB1717" t="str">
            <v/>
          </cell>
          <cell r="BC1717" t="str">
            <v/>
          </cell>
        </row>
        <row r="1718">
          <cell r="AM1718" t="str">
            <v/>
          </cell>
          <cell r="AQ1718" t="str">
            <v/>
          </cell>
          <cell r="AT1718" t="str">
            <v/>
          </cell>
          <cell r="AW1718" t="str">
            <v/>
          </cell>
          <cell r="AZ1718" t="str">
            <v/>
          </cell>
          <cell r="BA1718" t="str">
            <v/>
          </cell>
          <cell r="BB1718" t="str">
            <v/>
          </cell>
          <cell r="BC1718" t="str">
            <v/>
          </cell>
        </row>
        <row r="1719">
          <cell r="AM1719" t="str">
            <v/>
          </cell>
          <cell r="AQ1719" t="str">
            <v/>
          </cell>
          <cell r="AT1719" t="str">
            <v/>
          </cell>
          <cell r="AW1719" t="str">
            <v/>
          </cell>
          <cell r="AZ1719" t="str">
            <v/>
          </cell>
          <cell r="BA1719" t="str">
            <v/>
          </cell>
          <cell r="BB1719" t="str">
            <v/>
          </cell>
          <cell r="BC1719" t="str">
            <v/>
          </cell>
        </row>
        <row r="1720">
          <cell r="AM1720" t="str">
            <v/>
          </cell>
          <cell r="AQ1720" t="str">
            <v/>
          </cell>
          <cell r="AT1720" t="str">
            <v/>
          </cell>
          <cell r="AW1720" t="str">
            <v/>
          </cell>
          <cell r="AZ1720" t="str">
            <v/>
          </cell>
          <cell r="BA1720" t="str">
            <v/>
          </cell>
          <cell r="BB1720" t="str">
            <v/>
          </cell>
          <cell r="BC1720" t="str">
            <v/>
          </cell>
        </row>
        <row r="1721">
          <cell r="AM1721" t="str">
            <v/>
          </cell>
          <cell r="AQ1721" t="str">
            <v/>
          </cell>
          <cell r="AT1721" t="str">
            <v/>
          </cell>
          <cell r="AW1721" t="str">
            <v/>
          </cell>
          <cell r="AZ1721" t="str">
            <v/>
          </cell>
          <cell r="BA1721" t="str">
            <v/>
          </cell>
          <cell r="BB1721" t="str">
            <v/>
          </cell>
          <cell r="BC1721" t="str">
            <v/>
          </cell>
        </row>
        <row r="1722">
          <cell r="AM1722" t="str">
            <v/>
          </cell>
          <cell r="AQ1722" t="str">
            <v/>
          </cell>
          <cell r="AT1722" t="str">
            <v/>
          </cell>
          <cell r="AW1722" t="str">
            <v/>
          </cell>
          <cell r="AZ1722" t="str">
            <v/>
          </cell>
          <cell r="BA1722" t="str">
            <v/>
          </cell>
          <cell r="BB1722" t="str">
            <v/>
          </cell>
          <cell r="BC1722" t="str">
            <v/>
          </cell>
        </row>
        <row r="1723">
          <cell r="AM1723" t="str">
            <v/>
          </cell>
          <cell r="AQ1723" t="str">
            <v/>
          </cell>
          <cell r="AT1723" t="str">
            <v/>
          </cell>
          <cell r="AW1723" t="str">
            <v/>
          </cell>
          <cell r="AZ1723" t="str">
            <v/>
          </cell>
          <cell r="BA1723" t="str">
            <v/>
          </cell>
          <cell r="BB1723" t="str">
            <v/>
          </cell>
          <cell r="BC1723" t="str">
            <v/>
          </cell>
        </row>
        <row r="1724">
          <cell r="AM1724" t="str">
            <v/>
          </cell>
          <cell r="AQ1724" t="str">
            <v/>
          </cell>
          <cell r="AT1724" t="str">
            <v/>
          </cell>
          <cell r="AW1724" t="str">
            <v/>
          </cell>
          <cell r="AZ1724" t="str">
            <v/>
          </cell>
          <cell r="BA1724" t="str">
            <v/>
          </cell>
          <cell r="BB1724" t="str">
            <v/>
          </cell>
          <cell r="BC1724" t="str">
            <v/>
          </cell>
        </row>
        <row r="1725">
          <cell r="AM1725" t="str">
            <v/>
          </cell>
          <cell r="AQ1725" t="str">
            <v/>
          </cell>
          <cell r="AT1725" t="str">
            <v/>
          </cell>
          <cell r="AW1725" t="str">
            <v/>
          </cell>
          <cell r="AZ1725" t="str">
            <v/>
          </cell>
          <cell r="BA1725" t="str">
            <v/>
          </cell>
          <cell r="BB1725" t="str">
            <v/>
          </cell>
          <cell r="BC1725" t="str">
            <v/>
          </cell>
        </row>
        <row r="1726">
          <cell r="AM1726" t="str">
            <v/>
          </cell>
          <cell r="AQ1726" t="str">
            <v/>
          </cell>
          <cell r="AT1726" t="str">
            <v/>
          </cell>
          <cell r="AW1726" t="str">
            <v/>
          </cell>
          <cell r="AZ1726" t="str">
            <v/>
          </cell>
          <cell r="BA1726" t="str">
            <v/>
          </cell>
          <cell r="BB1726" t="str">
            <v/>
          </cell>
          <cell r="BC1726" t="str">
            <v/>
          </cell>
        </row>
        <row r="1727">
          <cell r="AM1727" t="str">
            <v/>
          </cell>
          <cell r="AQ1727" t="str">
            <v/>
          </cell>
          <cell r="AT1727" t="str">
            <v/>
          </cell>
          <cell r="AW1727" t="str">
            <v/>
          </cell>
          <cell r="AZ1727" t="str">
            <v/>
          </cell>
          <cell r="BA1727" t="str">
            <v/>
          </cell>
          <cell r="BB1727" t="str">
            <v/>
          </cell>
          <cell r="BC1727" t="str">
            <v/>
          </cell>
        </row>
        <row r="1728">
          <cell r="AM1728" t="str">
            <v/>
          </cell>
          <cell r="AQ1728" t="str">
            <v/>
          </cell>
          <cell r="AT1728" t="str">
            <v/>
          </cell>
          <cell r="AW1728" t="str">
            <v/>
          </cell>
          <cell r="AZ1728" t="str">
            <v/>
          </cell>
          <cell r="BA1728" t="str">
            <v/>
          </cell>
          <cell r="BB1728" t="str">
            <v/>
          </cell>
          <cell r="BC1728" t="str">
            <v/>
          </cell>
        </row>
        <row r="1729">
          <cell r="AM1729" t="str">
            <v/>
          </cell>
          <cell r="AQ1729" t="str">
            <v/>
          </cell>
          <cell r="AT1729" t="str">
            <v/>
          </cell>
          <cell r="AW1729" t="str">
            <v/>
          </cell>
          <cell r="AZ1729" t="str">
            <v/>
          </cell>
          <cell r="BA1729" t="str">
            <v/>
          </cell>
          <cell r="BB1729" t="str">
            <v/>
          </cell>
          <cell r="BC1729" t="str">
            <v/>
          </cell>
        </row>
        <row r="1730">
          <cell r="AM1730" t="str">
            <v/>
          </cell>
          <cell r="AQ1730" t="str">
            <v/>
          </cell>
          <cell r="AT1730" t="str">
            <v/>
          </cell>
          <cell r="AW1730" t="str">
            <v/>
          </cell>
          <cell r="AZ1730" t="str">
            <v/>
          </cell>
          <cell r="BA1730" t="str">
            <v/>
          </cell>
          <cell r="BB1730" t="str">
            <v/>
          </cell>
          <cell r="BC1730" t="str">
            <v/>
          </cell>
        </row>
        <row r="1731">
          <cell r="AM1731" t="str">
            <v/>
          </cell>
          <cell r="AQ1731" t="str">
            <v/>
          </cell>
          <cell r="AT1731" t="str">
            <v/>
          </cell>
          <cell r="AW1731" t="str">
            <v/>
          </cell>
          <cell r="AZ1731" t="str">
            <v/>
          </cell>
          <cell r="BA1731" t="str">
            <v/>
          </cell>
          <cell r="BB1731" t="str">
            <v/>
          </cell>
          <cell r="BC1731" t="str">
            <v/>
          </cell>
        </row>
        <row r="1732">
          <cell r="AM1732" t="str">
            <v/>
          </cell>
          <cell r="AQ1732" t="str">
            <v/>
          </cell>
          <cell r="AT1732" t="str">
            <v/>
          </cell>
          <cell r="AW1732" t="str">
            <v/>
          </cell>
          <cell r="AZ1732" t="str">
            <v/>
          </cell>
          <cell r="BA1732" t="str">
            <v/>
          </cell>
          <cell r="BB1732" t="str">
            <v/>
          </cell>
          <cell r="BC1732" t="str">
            <v/>
          </cell>
        </row>
        <row r="1733">
          <cell r="AM1733" t="str">
            <v/>
          </cell>
          <cell r="AQ1733" t="str">
            <v/>
          </cell>
          <cell r="AT1733" t="str">
            <v/>
          </cell>
          <cell r="AW1733" t="str">
            <v/>
          </cell>
          <cell r="AZ1733" t="str">
            <v/>
          </cell>
          <cell r="BA1733" t="str">
            <v/>
          </cell>
          <cell r="BB1733" t="str">
            <v/>
          </cell>
          <cell r="BC1733" t="str">
            <v/>
          </cell>
        </row>
        <row r="1734">
          <cell r="AM1734" t="str">
            <v/>
          </cell>
          <cell r="AQ1734" t="str">
            <v/>
          </cell>
          <cell r="AT1734" t="str">
            <v/>
          </cell>
          <cell r="AW1734" t="str">
            <v/>
          </cell>
          <cell r="AZ1734" t="str">
            <v/>
          </cell>
          <cell r="BA1734" t="str">
            <v/>
          </cell>
          <cell r="BB1734" t="str">
            <v/>
          </cell>
          <cell r="BC1734" t="str">
            <v/>
          </cell>
        </row>
        <row r="1735">
          <cell r="AM1735" t="str">
            <v/>
          </cell>
          <cell r="AQ1735" t="str">
            <v/>
          </cell>
          <cell r="AT1735" t="str">
            <v/>
          </cell>
          <cell r="AW1735" t="str">
            <v/>
          </cell>
          <cell r="AZ1735" t="str">
            <v/>
          </cell>
          <cell r="BA1735" t="str">
            <v/>
          </cell>
          <cell r="BB1735" t="str">
            <v/>
          </cell>
          <cell r="BC1735" t="str">
            <v/>
          </cell>
        </row>
        <row r="1736">
          <cell r="AM1736" t="str">
            <v/>
          </cell>
          <cell r="AQ1736" t="str">
            <v/>
          </cell>
          <cell r="AT1736" t="str">
            <v/>
          </cell>
          <cell r="AW1736" t="str">
            <v/>
          </cell>
          <cell r="AZ1736" t="str">
            <v/>
          </cell>
          <cell r="BA1736" t="str">
            <v/>
          </cell>
          <cell r="BB1736" t="str">
            <v/>
          </cell>
          <cell r="BC1736" t="str">
            <v/>
          </cell>
        </row>
        <row r="1737">
          <cell r="AM1737" t="str">
            <v/>
          </cell>
          <cell r="AQ1737" t="str">
            <v/>
          </cell>
          <cell r="AT1737" t="str">
            <v/>
          </cell>
          <cell r="AW1737" t="str">
            <v/>
          </cell>
          <cell r="AZ1737" t="str">
            <v/>
          </cell>
          <cell r="BA1737" t="str">
            <v/>
          </cell>
          <cell r="BB1737" t="str">
            <v/>
          </cell>
          <cell r="BC1737" t="str">
            <v/>
          </cell>
        </row>
        <row r="1738">
          <cell r="AM1738" t="str">
            <v/>
          </cell>
          <cell r="AQ1738" t="str">
            <v/>
          </cell>
          <cell r="AT1738" t="str">
            <v/>
          </cell>
          <cell r="AW1738" t="str">
            <v/>
          </cell>
          <cell r="AZ1738" t="str">
            <v/>
          </cell>
          <cell r="BA1738" t="str">
            <v/>
          </cell>
          <cell r="BB1738" t="str">
            <v/>
          </cell>
          <cell r="BC1738" t="str">
            <v/>
          </cell>
        </row>
        <row r="1739">
          <cell r="AM1739" t="str">
            <v/>
          </cell>
          <cell r="AQ1739" t="str">
            <v/>
          </cell>
          <cell r="AT1739" t="str">
            <v/>
          </cell>
          <cell r="AW1739" t="str">
            <v/>
          </cell>
          <cell r="AZ1739" t="str">
            <v/>
          </cell>
          <cell r="BA1739" t="str">
            <v/>
          </cell>
          <cell r="BB1739" t="str">
            <v/>
          </cell>
          <cell r="BC1739" t="str">
            <v/>
          </cell>
        </row>
        <row r="1740">
          <cell r="AM1740" t="str">
            <v/>
          </cell>
          <cell r="AQ1740" t="str">
            <v/>
          </cell>
          <cell r="AT1740" t="str">
            <v/>
          </cell>
          <cell r="AW1740" t="str">
            <v/>
          </cell>
          <cell r="AZ1740" t="str">
            <v/>
          </cell>
          <cell r="BA1740" t="str">
            <v/>
          </cell>
          <cell r="BB1740" t="str">
            <v/>
          </cell>
          <cell r="BC1740" t="str">
            <v/>
          </cell>
        </row>
        <row r="1741">
          <cell r="AM1741" t="str">
            <v/>
          </cell>
          <cell r="AQ1741" t="str">
            <v/>
          </cell>
          <cell r="AT1741" t="str">
            <v/>
          </cell>
          <cell r="AW1741" t="str">
            <v/>
          </cell>
          <cell r="AZ1741" t="str">
            <v/>
          </cell>
          <cell r="BA1741" t="str">
            <v/>
          </cell>
          <cell r="BB1741" t="str">
            <v/>
          </cell>
          <cell r="BC1741" t="str">
            <v/>
          </cell>
        </row>
        <row r="1742">
          <cell r="AM1742" t="str">
            <v/>
          </cell>
          <cell r="AQ1742" t="str">
            <v/>
          </cell>
          <cell r="AT1742" t="str">
            <v/>
          </cell>
          <cell r="AW1742" t="str">
            <v/>
          </cell>
          <cell r="AZ1742" t="str">
            <v/>
          </cell>
          <cell r="BA1742" t="str">
            <v/>
          </cell>
          <cell r="BB1742" t="str">
            <v/>
          </cell>
          <cell r="BC1742" t="str">
            <v/>
          </cell>
        </row>
        <row r="1743">
          <cell r="AM1743" t="str">
            <v/>
          </cell>
          <cell r="AQ1743" t="str">
            <v/>
          </cell>
          <cell r="AT1743" t="str">
            <v/>
          </cell>
          <cell r="AW1743" t="str">
            <v/>
          </cell>
          <cell r="AZ1743" t="str">
            <v/>
          </cell>
          <cell r="BA1743" t="str">
            <v/>
          </cell>
          <cell r="BB1743" t="str">
            <v/>
          </cell>
          <cell r="BC1743" t="str">
            <v/>
          </cell>
        </row>
        <row r="1744">
          <cell r="AM1744" t="str">
            <v/>
          </cell>
          <cell r="AQ1744" t="str">
            <v/>
          </cell>
          <cell r="AT1744" t="str">
            <v/>
          </cell>
          <cell r="AW1744" t="str">
            <v/>
          </cell>
          <cell r="AZ1744" t="str">
            <v/>
          </cell>
          <cell r="BA1744" t="str">
            <v/>
          </cell>
          <cell r="BB1744" t="str">
            <v/>
          </cell>
          <cell r="BC1744" t="str">
            <v/>
          </cell>
        </row>
        <row r="1745">
          <cell r="AM1745" t="str">
            <v/>
          </cell>
          <cell r="AQ1745" t="str">
            <v/>
          </cell>
          <cell r="AT1745" t="str">
            <v/>
          </cell>
          <cell r="AW1745" t="str">
            <v/>
          </cell>
          <cell r="AZ1745" t="str">
            <v/>
          </cell>
          <cell r="BA1745" t="str">
            <v/>
          </cell>
          <cell r="BB1745" t="str">
            <v/>
          </cell>
          <cell r="BC1745" t="str">
            <v/>
          </cell>
        </row>
        <row r="1746">
          <cell r="AM1746" t="str">
            <v/>
          </cell>
          <cell r="AQ1746" t="str">
            <v/>
          </cell>
          <cell r="AT1746" t="str">
            <v/>
          </cell>
          <cell r="AW1746" t="str">
            <v/>
          </cell>
          <cell r="AZ1746" t="str">
            <v/>
          </cell>
          <cell r="BA1746" t="str">
            <v/>
          </cell>
          <cell r="BB1746" t="str">
            <v/>
          </cell>
          <cell r="BC1746" t="str">
            <v/>
          </cell>
        </row>
        <row r="1747">
          <cell r="AM1747" t="str">
            <v/>
          </cell>
          <cell r="AQ1747" t="str">
            <v/>
          </cell>
          <cell r="AT1747" t="str">
            <v/>
          </cell>
          <cell r="AW1747" t="str">
            <v/>
          </cell>
          <cell r="AZ1747" t="str">
            <v/>
          </cell>
          <cell r="BA1747" t="str">
            <v/>
          </cell>
          <cell r="BB1747" t="str">
            <v/>
          </cell>
          <cell r="BC1747" t="str">
            <v/>
          </cell>
        </row>
        <row r="1748">
          <cell r="AM1748" t="str">
            <v/>
          </cell>
          <cell r="AQ1748" t="str">
            <v/>
          </cell>
          <cell r="AT1748" t="str">
            <v/>
          </cell>
          <cell r="AW1748" t="str">
            <v/>
          </cell>
          <cell r="AZ1748" t="str">
            <v/>
          </cell>
          <cell r="BA1748" t="str">
            <v/>
          </cell>
          <cell r="BB1748" t="str">
            <v/>
          </cell>
          <cell r="BC1748" t="str">
            <v/>
          </cell>
        </row>
        <row r="1749">
          <cell r="AM1749">
            <v>1333936.43</v>
          </cell>
          <cell r="AQ1749" t="str">
            <v/>
          </cell>
          <cell r="AT1749" t="str">
            <v>Оборудование</v>
          </cell>
          <cell r="AW1749">
            <v>40679</v>
          </cell>
          <cell r="AZ1749" t="str">
            <v>5.2011</v>
          </cell>
          <cell r="BA1749" t="str">
            <v>5.2011</v>
          </cell>
          <cell r="BB1749" t="str">
            <v>5.2011</v>
          </cell>
          <cell r="BC1749" t="str">
            <v>2.2011</v>
          </cell>
        </row>
        <row r="1750">
          <cell r="AM1750">
            <v>3125812.96</v>
          </cell>
          <cell r="AQ1750" t="str">
            <v/>
          </cell>
          <cell r="AT1750" t="str">
            <v>Оборудование</v>
          </cell>
          <cell r="AW1750">
            <v>40679</v>
          </cell>
          <cell r="AZ1750" t="str">
            <v>5.2011</v>
          </cell>
          <cell r="BA1750" t="str">
            <v>5.2011</v>
          </cell>
          <cell r="BB1750" t="str">
            <v>5.2011</v>
          </cell>
          <cell r="BC1750" t="str">
            <v>2.2011</v>
          </cell>
        </row>
        <row r="1751">
          <cell r="AM1751">
            <v>2959565.68</v>
          </cell>
          <cell r="AQ1751" t="str">
            <v/>
          </cell>
          <cell r="AT1751" t="str">
            <v>Оборудование</v>
          </cell>
          <cell r="AW1751">
            <v>40679</v>
          </cell>
          <cell r="AZ1751" t="str">
            <v>5.2011</v>
          </cell>
          <cell r="BA1751" t="str">
            <v>5.2011</v>
          </cell>
          <cell r="BB1751" t="str">
            <v>5.2011</v>
          </cell>
          <cell r="BC1751" t="str">
            <v>2.2011</v>
          </cell>
        </row>
        <row r="1752">
          <cell r="AM1752">
            <v>752779.24</v>
          </cell>
          <cell r="AQ1752" t="str">
            <v/>
          </cell>
          <cell r="AT1752" t="str">
            <v>Оборудование</v>
          </cell>
          <cell r="AW1752">
            <v>40679</v>
          </cell>
          <cell r="AZ1752" t="str">
            <v>5.2011</v>
          </cell>
          <cell r="BA1752" t="str">
            <v>5.2011</v>
          </cell>
          <cell r="BB1752" t="str">
            <v>5.2011</v>
          </cell>
          <cell r="BC1752" t="str">
            <v>2.2011</v>
          </cell>
        </row>
        <row r="1753">
          <cell r="AM1753">
            <v>171608.89</v>
          </cell>
          <cell r="AQ1753" t="str">
            <v/>
          </cell>
          <cell r="AT1753" t="str">
            <v>Оборудование</v>
          </cell>
          <cell r="AW1753">
            <v>40633</v>
          </cell>
          <cell r="AZ1753" t="str">
            <v>3.2011</v>
          </cell>
          <cell r="BA1753" t="str">
            <v>3.2011</v>
          </cell>
          <cell r="BB1753" t="str">
            <v>4.2011</v>
          </cell>
          <cell r="BC1753" t="str">
            <v>1.2011</v>
          </cell>
        </row>
        <row r="1754">
          <cell r="AM1754">
            <v>188234.02</v>
          </cell>
          <cell r="AQ1754" t="str">
            <v/>
          </cell>
          <cell r="AT1754" t="str">
            <v>Оборудование</v>
          </cell>
          <cell r="AW1754">
            <v>40679</v>
          </cell>
          <cell r="AZ1754" t="str">
            <v>5.2011</v>
          </cell>
          <cell r="BA1754" t="str">
            <v>5.2011</v>
          </cell>
          <cell r="BB1754" t="str">
            <v>5.2011</v>
          </cell>
          <cell r="BC1754" t="str">
            <v>2.2011</v>
          </cell>
        </row>
        <row r="1755">
          <cell r="AM1755">
            <v>146404.01999999999</v>
          </cell>
          <cell r="AQ1755" t="str">
            <v/>
          </cell>
          <cell r="AT1755" t="str">
            <v>Оборудование</v>
          </cell>
          <cell r="AW1755">
            <v>40679</v>
          </cell>
          <cell r="AZ1755" t="str">
            <v>5.2011</v>
          </cell>
          <cell r="BA1755" t="str">
            <v>5.2011</v>
          </cell>
          <cell r="BB1755" t="str">
            <v>5.2011</v>
          </cell>
          <cell r="BC1755" t="str">
            <v>2.2011</v>
          </cell>
        </row>
        <row r="1756">
          <cell r="AM1756">
            <v>146404.01999999999</v>
          </cell>
          <cell r="AQ1756" t="str">
            <v/>
          </cell>
          <cell r="AT1756" t="str">
            <v>Оборудование</v>
          </cell>
          <cell r="AW1756">
            <v>40679</v>
          </cell>
          <cell r="AZ1756" t="str">
            <v>5.2011</v>
          </cell>
          <cell r="BA1756" t="str">
            <v>5.2011</v>
          </cell>
          <cell r="BB1756" t="str">
            <v>5.2011</v>
          </cell>
          <cell r="BC1756" t="str">
            <v>2.2011</v>
          </cell>
        </row>
        <row r="1757">
          <cell r="AM1757">
            <v>104576.04</v>
          </cell>
          <cell r="AQ1757" t="str">
            <v/>
          </cell>
          <cell r="AT1757" t="str">
            <v>Оборудование</v>
          </cell>
          <cell r="AW1757">
            <v>40679</v>
          </cell>
          <cell r="AZ1757" t="str">
            <v>5.2011</v>
          </cell>
          <cell r="BA1757" t="str">
            <v>5.2011</v>
          </cell>
          <cell r="BB1757" t="str">
            <v>5.2011</v>
          </cell>
          <cell r="BC1757" t="str">
            <v>2.2011</v>
          </cell>
        </row>
        <row r="1758">
          <cell r="AM1758">
            <v>64832.76</v>
          </cell>
          <cell r="AQ1758" t="str">
            <v/>
          </cell>
          <cell r="AT1758" t="str">
            <v>Оборудование</v>
          </cell>
          <cell r="AW1758">
            <v>40679</v>
          </cell>
          <cell r="AZ1758" t="str">
            <v>5.2011</v>
          </cell>
          <cell r="BA1758" t="str">
            <v>5.2011</v>
          </cell>
          <cell r="BB1758" t="str">
            <v>5.2011</v>
          </cell>
          <cell r="BC1758" t="str">
            <v>2.2011</v>
          </cell>
        </row>
        <row r="1759">
          <cell r="AM1759">
            <v>380512</v>
          </cell>
          <cell r="AQ1759" t="str">
            <v/>
          </cell>
          <cell r="AT1759" t="str">
            <v>Оборудование</v>
          </cell>
          <cell r="AW1759">
            <v>40633</v>
          </cell>
          <cell r="AZ1759" t="str">
            <v>3.2011</v>
          </cell>
          <cell r="BA1759" t="str">
            <v>3.2011</v>
          </cell>
          <cell r="BB1759" t="str">
            <v>4.2011</v>
          </cell>
          <cell r="BC1759" t="str">
            <v>1.2011</v>
          </cell>
        </row>
        <row r="1760">
          <cell r="AM1760" t="str">
            <v/>
          </cell>
          <cell r="AQ1760" t="str">
            <v/>
          </cell>
          <cell r="AT1760" t="str">
            <v/>
          </cell>
          <cell r="AW1760" t="str">
            <v/>
          </cell>
          <cell r="AZ1760" t="str">
            <v/>
          </cell>
          <cell r="BA1760" t="str">
            <v/>
          </cell>
          <cell r="BB1760" t="str">
            <v/>
          </cell>
          <cell r="BC1760" t="str">
            <v/>
          </cell>
        </row>
        <row r="1761">
          <cell r="AM1761" t="str">
            <v/>
          </cell>
          <cell r="AQ1761" t="str">
            <v/>
          </cell>
          <cell r="AT1761" t="str">
            <v/>
          </cell>
          <cell r="AW1761" t="str">
            <v/>
          </cell>
          <cell r="AZ1761" t="str">
            <v/>
          </cell>
          <cell r="BA1761" t="str">
            <v/>
          </cell>
          <cell r="BB1761" t="str">
            <v/>
          </cell>
          <cell r="BC1761" t="str">
            <v/>
          </cell>
        </row>
        <row r="1762">
          <cell r="AM1762" t="str">
            <v/>
          </cell>
          <cell r="AQ1762" t="str">
            <v/>
          </cell>
          <cell r="AT1762" t="str">
            <v/>
          </cell>
          <cell r="AW1762" t="str">
            <v/>
          </cell>
          <cell r="AZ1762" t="str">
            <v/>
          </cell>
          <cell r="BA1762" t="str">
            <v/>
          </cell>
          <cell r="BB1762" t="str">
            <v/>
          </cell>
          <cell r="BC1762" t="str">
            <v/>
          </cell>
        </row>
        <row r="1763">
          <cell r="AM1763" t="str">
            <v/>
          </cell>
          <cell r="AQ1763" t="str">
            <v/>
          </cell>
          <cell r="AT1763" t="str">
            <v/>
          </cell>
          <cell r="AW1763" t="str">
            <v/>
          </cell>
          <cell r="AZ1763" t="str">
            <v/>
          </cell>
          <cell r="BA1763" t="str">
            <v/>
          </cell>
          <cell r="BB1763" t="str">
            <v/>
          </cell>
          <cell r="BC1763" t="str">
            <v/>
          </cell>
        </row>
        <row r="1764">
          <cell r="AM1764" t="str">
            <v/>
          </cell>
          <cell r="AQ1764" t="str">
            <v/>
          </cell>
          <cell r="AT1764" t="str">
            <v/>
          </cell>
          <cell r="AW1764" t="str">
            <v/>
          </cell>
          <cell r="AZ1764" t="str">
            <v/>
          </cell>
          <cell r="BA1764" t="str">
            <v/>
          </cell>
          <cell r="BB1764" t="str">
            <v/>
          </cell>
          <cell r="BC1764" t="str">
            <v/>
          </cell>
        </row>
        <row r="1765">
          <cell r="AM1765" t="str">
            <v/>
          </cell>
          <cell r="AQ1765" t="str">
            <v/>
          </cell>
          <cell r="AT1765" t="str">
            <v/>
          </cell>
          <cell r="AW1765" t="str">
            <v/>
          </cell>
          <cell r="AZ1765" t="str">
            <v/>
          </cell>
          <cell r="BA1765" t="str">
            <v/>
          </cell>
          <cell r="BB1765" t="str">
            <v/>
          </cell>
          <cell r="BC1765" t="str">
            <v/>
          </cell>
        </row>
        <row r="1766">
          <cell r="AM1766" t="str">
            <v/>
          </cell>
          <cell r="AQ1766" t="str">
            <v/>
          </cell>
          <cell r="AT1766" t="str">
            <v/>
          </cell>
          <cell r="AW1766" t="str">
            <v/>
          </cell>
          <cell r="AZ1766" t="str">
            <v/>
          </cell>
          <cell r="BA1766" t="str">
            <v/>
          </cell>
          <cell r="BB1766" t="str">
            <v/>
          </cell>
          <cell r="BC1766" t="str">
            <v/>
          </cell>
        </row>
        <row r="1767">
          <cell r="AM1767" t="str">
            <v/>
          </cell>
          <cell r="AQ1767" t="str">
            <v/>
          </cell>
          <cell r="AT1767" t="str">
            <v/>
          </cell>
          <cell r="AW1767" t="str">
            <v/>
          </cell>
          <cell r="AZ1767" t="str">
            <v/>
          </cell>
          <cell r="BA1767" t="str">
            <v/>
          </cell>
          <cell r="BB1767" t="str">
            <v/>
          </cell>
          <cell r="BC1767" t="str">
            <v/>
          </cell>
        </row>
        <row r="1768">
          <cell r="AM1768" t="str">
            <v/>
          </cell>
          <cell r="AQ1768" t="str">
            <v/>
          </cell>
          <cell r="AT1768" t="str">
            <v/>
          </cell>
          <cell r="AW1768" t="str">
            <v/>
          </cell>
          <cell r="AZ1768" t="str">
            <v/>
          </cell>
          <cell r="BA1768" t="str">
            <v/>
          </cell>
          <cell r="BB1768" t="str">
            <v/>
          </cell>
          <cell r="BC1768" t="str">
            <v/>
          </cell>
        </row>
        <row r="1769">
          <cell r="AM1769" t="str">
            <v/>
          </cell>
          <cell r="AQ1769" t="str">
            <v/>
          </cell>
          <cell r="AT1769" t="str">
            <v/>
          </cell>
          <cell r="AW1769" t="str">
            <v/>
          </cell>
          <cell r="AZ1769" t="str">
            <v/>
          </cell>
          <cell r="BA1769" t="str">
            <v/>
          </cell>
          <cell r="BB1769" t="str">
            <v/>
          </cell>
          <cell r="BC1769" t="str">
            <v/>
          </cell>
        </row>
        <row r="1770">
          <cell r="AM1770" t="str">
            <v/>
          </cell>
          <cell r="AQ1770" t="str">
            <v/>
          </cell>
          <cell r="AT1770" t="str">
            <v/>
          </cell>
          <cell r="AW1770" t="str">
            <v/>
          </cell>
          <cell r="AZ1770" t="str">
            <v/>
          </cell>
          <cell r="BA1770" t="str">
            <v/>
          </cell>
          <cell r="BB1770" t="str">
            <v/>
          </cell>
          <cell r="BC1770" t="str">
            <v/>
          </cell>
        </row>
        <row r="1771">
          <cell r="AM1771" t="str">
            <v/>
          </cell>
          <cell r="AQ1771" t="str">
            <v/>
          </cell>
          <cell r="AT1771" t="str">
            <v/>
          </cell>
          <cell r="AW1771" t="str">
            <v/>
          </cell>
          <cell r="AZ1771" t="str">
            <v/>
          </cell>
          <cell r="BA1771" t="str">
            <v/>
          </cell>
          <cell r="BB1771" t="str">
            <v/>
          </cell>
          <cell r="BC1771" t="str">
            <v/>
          </cell>
        </row>
        <row r="1772">
          <cell r="AM1772">
            <v>3784831.93</v>
          </cell>
          <cell r="AQ1772" t="str">
            <v/>
          </cell>
          <cell r="AT1772" t="str">
            <v>Оборудование</v>
          </cell>
          <cell r="AW1772">
            <v>40659</v>
          </cell>
          <cell r="AZ1772" t="str">
            <v>4.2011</v>
          </cell>
          <cell r="BA1772" t="str">
            <v>4.2011</v>
          </cell>
          <cell r="BB1772" t="str">
            <v>5.2011</v>
          </cell>
          <cell r="BC1772" t="str">
            <v>2.2011</v>
          </cell>
        </row>
        <row r="1773">
          <cell r="AM1773">
            <v>3784831.93</v>
          </cell>
          <cell r="AQ1773" t="str">
            <v/>
          </cell>
          <cell r="AT1773" t="str">
            <v>Оборудование</v>
          </cell>
          <cell r="AW1773">
            <v>40659</v>
          </cell>
          <cell r="AZ1773" t="str">
            <v>4.2011</v>
          </cell>
          <cell r="BA1773" t="str">
            <v>4.2011</v>
          </cell>
          <cell r="BB1773" t="str">
            <v>5.2011</v>
          </cell>
          <cell r="BC1773" t="str">
            <v>2.2011</v>
          </cell>
        </row>
        <row r="1774">
          <cell r="AM1774" t="str">
            <v/>
          </cell>
          <cell r="AQ1774" t="str">
            <v/>
          </cell>
          <cell r="AT1774" t="str">
            <v/>
          </cell>
          <cell r="AW1774" t="str">
            <v/>
          </cell>
          <cell r="AZ1774" t="str">
            <v/>
          </cell>
          <cell r="BA1774" t="str">
            <v/>
          </cell>
          <cell r="BB1774" t="str">
            <v/>
          </cell>
          <cell r="BC1774" t="str">
            <v/>
          </cell>
        </row>
        <row r="1775">
          <cell r="AM1775" t="str">
            <v/>
          </cell>
          <cell r="AQ1775" t="str">
            <v/>
          </cell>
          <cell r="AT1775" t="str">
            <v/>
          </cell>
          <cell r="AW1775" t="str">
            <v/>
          </cell>
          <cell r="AZ1775" t="str">
            <v/>
          </cell>
          <cell r="BA1775" t="str">
            <v/>
          </cell>
          <cell r="BB1775" t="str">
            <v/>
          </cell>
          <cell r="BC1775" t="str">
            <v/>
          </cell>
        </row>
        <row r="1776">
          <cell r="AM1776" t="str">
            <v/>
          </cell>
          <cell r="AQ1776" t="str">
            <v/>
          </cell>
          <cell r="AT1776" t="str">
            <v/>
          </cell>
          <cell r="AW1776" t="str">
            <v/>
          </cell>
          <cell r="AZ1776" t="str">
            <v/>
          </cell>
          <cell r="BA1776" t="str">
            <v/>
          </cell>
          <cell r="BB1776" t="str">
            <v/>
          </cell>
          <cell r="BC1776" t="str">
            <v/>
          </cell>
        </row>
        <row r="1777">
          <cell r="AM1777" t="str">
            <v/>
          </cell>
          <cell r="AQ1777" t="str">
            <v/>
          </cell>
          <cell r="AT1777" t="str">
            <v/>
          </cell>
          <cell r="AW1777" t="str">
            <v/>
          </cell>
          <cell r="AZ1777" t="str">
            <v/>
          </cell>
          <cell r="BA1777" t="str">
            <v/>
          </cell>
          <cell r="BB1777" t="str">
            <v/>
          </cell>
          <cell r="BC1777" t="str">
            <v/>
          </cell>
        </row>
        <row r="1778">
          <cell r="AM1778" t="str">
            <v/>
          </cell>
          <cell r="AQ1778" t="str">
            <v/>
          </cell>
          <cell r="AT1778" t="str">
            <v/>
          </cell>
          <cell r="AW1778" t="str">
            <v/>
          </cell>
          <cell r="AZ1778" t="str">
            <v/>
          </cell>
          <cell r="BA1778" t="str">
            <v/>
          </cell>
          <cell r="BB1778" t="str">
            <v/>
          </cell>
          <cell r="BC1778" t="str">
            <v/>
          </cell>
        </row>
        <row r="1779">
          <cell r="AM1779" t="str">
            <v/>
          </cell>
          <cell r="AQ1779" t="str">
            <v/>
          </cell>
          <cell r="AT1779" t="str">
            <v/>
          </cell>
          <cell r="AW1779" t="str">
            <v/>
          </cell>
          <cell r="AZ1779" t="str">
            <v/>
          </cell>
          <cell r="BA1779" t="str">
            <v/>
          </cell>
          <cell r="BB1779" t="str">
            <v/>
          </cell>
          <cell r="BC1779" t="str">
            <v/>
          </cell>
        </row>
        <row r="1780">
          <cell r="AM1780" t="str">
            <v/>
          </cell>
          <cell r="AQ1780" t="str">
            <v/>
          </cell>
          <cell r="AT1780" t="str">
            <v/>
          </cell>
          <cell r="AW1780" t="str">
            <v/>
          </cell>
          <cell r="AZ1780" t="str">
            <v/>
          </cell>
          <cell r="BA1780" t="str">
            <v/>
          </cell>
          <cell r="BB1780" t="str">
            <v/>
          </cell>
          <cell r="BC1780" t="str">
            <v/>
          </cell>
        </row>
        <row r="1781">
          <cell r="AM1781" t="str">
            <v/>
          </cell>
          <cell r="AQ1781" t="str">
            <v/>
          </cell>
          <cell r="AT1781" t="str">
            <v/>
          </cell>
          <cell r="AW1781" t="str">
            <v/>
          </cell>
          <cell r="AZ1781" t="str">
            <v/>
          </cell>
          <cell r="BA1781" t="str">
            <v/>
          </cell>
          <cell r="BB1781" t="str">
            <v/>
          </cell>
          <cell r="BC1781" t="str">
            <v/>
          </cell>
        </row>
        <row r="1782">
          <cell r="AM1782">
            <v>595056</v>
          </cell>
          <cell r="AQ1782" t="str">
            <v/>
          </cell>
          <cell r="AT1782" t="str">
            <v>Оборудование</v>
          </cell>
          <cell r="AW1782">
            <v>40724</v>
          </cell>
          <cell r="AZ1782" t="str">
            <v>6.2011</v>
          </cell>
          <cell r="BA1782" t="str">
            <v>6.2011</v>
          </cell>
          <cell r="BB1782" t="str">
            <v>1.1900</v>
          </cell>
          <cell r="BC1782" t="str">
            <v>2.2011</v>
          </cell>
        </row>
        <row r="1783">
          <cell r="AM1783">
            <v>297528</v>
          </cell>
          <cell r="AQ1783" t="str">
            <v/>
          </cell>
          <cell r="AT1783" t="str">
            <v>Оборудование</v>
          </cell>
          <cell r="AW1783">
            <v>40724</v>
          </cell>
          <cell r="AZ1783" t="str">
            <v>6.2011</v>
          </cell>
          <cell r="BA1783" t="str">
            <v>6.2011</v>
          </cell>
          <cell r="BB1783" t="str">
            <v>1.1900</v>
          </cell>
          <cell r="BC1783" t="str">
            <v>2.2011</v>
          </cell>
        </row>
        <row r="1784">
          <cell r="AM1784">
            <v>44528</v>
          </cell>
          <cell r="AQ1784" t="str">
            <v/>
          </cell>
          <cell r="AT1784" t="str">
            <v>Оборудование</v>
          </cell>
          <cell r="AW1784">
            <v>40659</v>
          </cell>
          <cell r="AZ1784" t="str">
            <v>4.2011</v>
          </cell>
          <cell r="BA1784" t="str">
            <v>4.2011</v>
          </cell>
          <cell r="BB1784" t="str">
            <v>5.2011</v>
          </cell>
          <cell r="BC1784" t="str">
            <v>2.2011</v>
          </cell>
        </row>
        <row r="1785">
          <cell r="AM1785" t="str">
            <v/>
          </cell>
          <cell r="AQ1785" t="str">
            <v/>
          </cell>
          <cell r="AT1785" t="str">
            <v/>
          </cell>
          <cell r="AW1785" t="str">
            <v/>
          </cell>
          <cell r="AZ1785" t="str">
            <v/>
          </cell>
          <cell r="BA1785" t="str">
            <v/>
          </cell>
          <cell r="BB1785" t="str">
            <v/>
          </cell>
          <cell r="BC1785" t="str">
            <v/>
          </cell>
        </row>
        <row r="1786">
          <cell r="AM1786" t="str">
            <v/>
          </cell>
          <cell r="AQ1786" t="str">
            <v/>
          </cell>
          <cell r="AT1786" t="str">
            <v/>
          </cell>
          <cell r="AW1786" t="str">
            <v/>
          </cell>
          <cell r="AZ1786" t="str">
            <v/>
          </cell>
          <cell r="BA1786" t="str">
            <v/>
          </cell>
          <cell r="BB1786" t="str">
            <v/>
          </cell>
          <cell r="BC1786" t="str">
            <v/>
          </cell>
        </row>
        <row r="1787">
          <cell r="AM1787" t="str">
            <v/>
          </cell>
          <cell r="AQ1787" t="str">
            <v/>
          </cell>
          <cell r="AT1787" t="str">
            <v/>
          </cell>
          <cell r="AW1787" t="str">
            <v/>
          </cell>
          <cell r="AZ1787" t="str">
            <v/>
          </cell>
          <cell r="BA1787" t="str">
            <v/>
          </cell>
          <cell r="BB1787" t="str">
            <v/>
          </cell>
          <cell r="BC1787" t="str">
            <v/>
          </cell>
        </row>
        <row r="1788">
          <cell r="AM1788" t="str">
            <v/>
          </cell>
          <cell r="AQ1788" t="str">
            <v/>
          </cell>
          <cell r="AT1788" t="str">
            <v/>
          </cell>
          <cell r="AW1788" t="str">
            <v/>
          </cell>
          <cell r="AZ1788" t="str">
            <v/>
          </cell>
          <cell r="BA1788" t="str">
            <v/>
          </cell>
          <cell r="BB1788" t="str">
            <v/>
          </cell>
          <cell r="BC1788" t="str">
            <v/>
          </cell>
        </row>
        <row r="1789">
          <cell r="AQ1789" t="str">
            <v/>
          </cell>
          <cell r="AZ1789" t="str">
            <v/>
          </cell>
          <cell r="BA1789" t="str">
            <v/>
          </cell>
          <cell r="BB1789" t="str">
            <v/>
          </cell>
          <cell r="BC1789" t="str">
            <v/>
          </cell>
        </row>
        <row r="1790">
          <cell r="AQ1790" t="str">
            <v/>
          </cell>
          <cell r="AZ1790" t="str">
            <v/>
          </cell>
          <cell r="BA1790" t="str">
            <v/>
          </cell>
          <cell r="BB1790" t="str">
            <v/>
          </cell>
          <cell r="BC1790" t="str">
            <v/>
          </cell>
        </row>
        <row r="1791">
          <cell r="AQ1791" t="str">
            <v/>
          </cell>
          <cell r="AZ1791" t="str">
            <v/>
          </cell>
          <cell r="BA1791" t="str">
            <v/>
          </cell>
          <cell r="BB1791" t="str">
            <v/>
          </cell>
          <cell r="BC1791" t="str">
            <v/>
          </cell>
        </row>
        <row r="1792">
          <cell r="AQ1792" t="str">
            <v/>
          </cell>
          <cell r="AZ1792" t="str">
            <v/>
          </cell>
          <cell r="BA1792" t="str">
            <v/>
          </cell>
          <cell r="BB1792" t="str">
            <v/>
          </cell>
          <cell r="BC1792" t="str">
            <v/>
          </cell>
        </row>
        <row r="1793">
          <cell r="AQ1793" t="str">
            <v/>
          </cell>
          <cell r="AZ1793" t="str">
            <v/>
          </cell>
          <cell r="BA1793" t="str">
            <v/>
          </cell>
          <cell r="BB1793" t="str">
            <v/>
          </cell>
          <cell r="BC1793" t="str">
            <v/>
          </cell>
        </row>
        <row r="1794">
          <cell r="AQ1794" t="str">
            <v/>
          </cell>
          <cell r="AZ1794" t="str">
            <v/>
          </cell>
          <cell r="BA1794" t="str">
            <v/>
          </cell>
          <cell r="BB1794" t="str">
            <v/>
          </cell>
          <cell r="BC1794" t="str">
            <v/>
          </cell>
        </row>
        <row r="1795">
          <cell r="AQ1795" t="str">
            <v/>
          </cell>
          <cell r="AZ1795" t="str">
            <v/>
          </cell>
          <cell r="BA1795" t="str">
            <v/>
          </cell>
          <cell r="BB1795" t="str">
            <v/>
          </cell>
          <cell r="BC1795" t="str">
            <v/>
          </cell>
        </row>
        <row r="1796">
          <cell r="AQ1796" t="str">
            <v/>
          </cell>
          <cell r="AZ1796" t="str">
            <v/>
          </cell>
          <cell r="BA1796" t="str">
            <v/>
          </cell>
          <cell r="BB1796" t="str">
            <v/>
          </cell>
          <cell r="BC1796" t="str">
            <v/>
          </cell>
        </row>
        <row r="1797">
          <cell r="AQ1797" t="str">
            <v/>
          </cell>
          <cell r="AZ1797" t="str">
            <v/>
          </cell>
          <cell r="BA1797" t="str">
            <v/>
          </cell>
          <cell r="BB1797" t="str">
            <v/>
          </cell>
          <cell r="BC1797" t="str">
            <v/>
          </cell>
        </row>
        <row r="1798">
          <cell r="AQ1798" t="str">
            <v/>
          </cell>
          <cell r="AZ1798" t="str">
            <v/>
          </cell>
          <cell r="BA1798" t="str">
            <v/>
          </cell>
          <cell r="BB1798" t="str">
            <v/>
          </cell>
          <cell r="BC1798" t="str">
            <v/>
          </cell>
        </row>
        <row r="1799">
          <cell r="AQ1799" t="str">
            <v/>
          </cell>
          <cell r="AZ1799" t="str">
            <v/>
          </cell>
          <cell r="BA1799" t="str">
            <v/>
          </cell>
          <cell r="BB1799" t="str">
            <v/>
          </cell>
          <cell r="BC1799" t="str">
            <v/>
          </cell>
        </row>
        <row r="1800">
          <cell r="AQ1800" t="str">
            <v/>
          </cell>
          <cell r="AZ1800" t="str">
            <v/>
          </cell>
          <cell r="BA1800" t="str">
            <v/>
          </cell>
          <cell r="BB1800" t="str">
            <v/>
          </cell>
          <cell r="BC1800" t="str">
            <v/>
          </cell>
        </row>
        <row r="1801">
          <cell r="AQ1801" t="str">
            <v/>
          </cell>
          <cell r="AZ1801" t="str">
            <v/>
          </cell>
          <cell r="BA1801" t="str">
            <v/>
          </cell>
          <cell r="BB1801" t="str">
            <v/>
          </cell>
          <cell r="BC1801" t="str">
            <v/>
          </cell>
        </row>
        <row r="1802">
          <cell r="AQ1802" t="str">
            <v/>
          </cell>
          <cell r="AZ1802" t="str">
            <v/>
          </cell>
          <cell r="BA1802" t="str">
            <v/>
          </cell>
          <cell r="BB1802" t="str">
            <v/>
          </cell>
          <cell r="BC1802" t="str">
            <v/>
          </cell>
        </row>
        <row r="1803">
          <cell r="AQ1803" t="str">
            <v/>
          </cell>
          <cell r="AZ1803" t="str">
            <v/>
          </cell>
          <cell r="BA1803" t="str">
            <v/>
          </cell>
          <cell r="BB1803" t="str">
            <v/>
          </cell>
          <cell r="BC1803" t="str">
            <v/>
          </cell>
        </row>
        <row r="1804">
          <cell r="AQ1804" t="str">
            <v/>
          </cell>
          <cell r="AZ1804" t="str">
            <v/>
          </cell>
          <cell r="BA1804" t="str">
            <v/>
          </cell>
          <cell r="BB1804" t="str">
            <v/>
          </cell>
          <cell r="BC1804" t="str">
            <v/>
          </cell>
        </row>
        <row r="1805">
          <cell r="AQ1805" t="str">
            <v/>
          </cell>
          <cell r="AZ1805" t="str">
            <v/>
          </cell>
          <cell r="BA1805" t="str">
            <v/>
          </cell>
          <cell r="BB1805" t="str">
            <v/>
          </cell>
          <cell r="BC1805" t="str">
            <v/>
          </cell>
        </row>
        <row r="1806">
          <cell r="AQ1806" t="str">
            <v/>
          </cell>
          <cell r="AZ1806" t="str">
            <v/>
          </cell>
          <cell r="BA1806" t="str">
            <v/>
          </cell>
          <cell r="BB1806" t="str">
            <v/>
          </cell>
          <cell r="BC1806" t="str">
            <v/>
          </cell>
        </row>
        <row r="1807">
          <cell r="AQ1807" t="str">
            <v/>
          </cell>
          <cell r="AZ1807" t="str">
            <v/>
          </cell>
          <cell r="BA1807" t="str">
            <v/>
          </cell>
          <cell r="BB1807" t="str">
            <v/>
          </cell>
          <cell r="BC1807" t="str">
            <v/>
          </cell>
        </row>
        <row r="1808">
          <cell r="AQ1808" t="str">
            <v/>
          </cell>
          <cell r="AZ1808" t="str">
            <v/>
          </cell>
          <cell r="BA1808" t="str">
            <v/>
          </cell>
          <cell r="BB1808" t="str">
            <v/>
          </cell>
          <cell r="BC1808" t="str">
            <v/>
          </cell>
        </row>
        <row r="1809">
          <cell r="AQ1809" t="str">
            <v/>
          </cell>
          <cell r="AZ1809" t="str">
            <v/>
          </cell>
          <cell r="BA1809" t="str">
            <v/>
          </cell>
          <cell r="BB1809" t="str">
            <v/>
          </cell>
          <cell r="BC1809" t="str">
            <v/>
          </cell>
        </row>
        <row r="1810">
          <cell r="AQ1810" t="str">
            <v/>
          </cell>
          <cell r="AZ1810" t="str">
            <v/>
          </cell>
          <cell r="BA1810" t="str">
            <v/>
          </cell>
          <cell r="BB1810" t="str">
            <v/>
          </cell>
          <cell r="BC1810" t="str">
            <v/>
          </cell>
        </row>
        <row r="1811">
          <cell r="AQ1811" t="str">
            <v/>
          </cell>
          <cell r="AZ1811" t="str">
            <v/>
          </cell>
          <cell r="BA1811" t="str">
            <v/>
          </cell>
          <cell r="BB1811" t="str">
            <v/>
          </cell>
          <cell r="BC1811" t="str">
            <v/>
          </cell>
        </row>
        <row r="1812">
          <cell r="AQ1812" t="str">
            <v/>
          </cell>
          <cell r="AZ1812" t="str">
            <v/>
          </cell>
          <cell r="BA1812" t="str">
            <v/>
          </cell>
          <cell r="BB1812" t="str">
            <v/>
          </cell>
          <cell r="BC1812" t="str">
            <v/>
          </cell>
        </row>
        <row r="1813">
          <cell r="AQ1813" t="str">
            <v/>
          </cell>
          <cell r="AZ1813" t="str">
            <v/>
          </cell>
          <cell r="BA1813" t="str">
            <v/>
          </cell>
          <cell r="BB1813" t="str">
            <v/>
          </cell>
          <cell r="BC1813" t="str">
            <v/>
          </cell>
        </row>
        <row r="1814">
          <cell r="AQ1814" t="str">
            <v/>
          </cell>
          <cell r="AZ1814" t="str">
            <v/>
          </cell>
          <cell r="BA1814" t="str">
            <v/>
          </cell>
          <cell r="BB1814" t="str">
            <v/>
          </cell>
          <cell r="BC1814" t="str">
            <v/>
          </cell>
        </row>
        <row r="1815">
          <cell r="AQ1815" t="str">
            <v/>
          </cell>
          <cell r="AZ1815" t="str">
            <v/>
          </cell>
          <cell r="BA1815" t="str">
            <v/>
          </cell>
          <cell r="BB1815" t="str">
            <v/>
          </cell>
          <cell r="BC1815" t="str">
            <v/>
          </cell>
        </row>
        <row r="1816">
          <cell r="AQ1816" t="str">
            <v/>
          </cell>
          <cell r="AZ1816" t="str">
            <v/>
          </cell>
          <cell r="BA1816" t="str">
            <v/>
          </cell>
          <cell r="BB1816" t="str">
            <v/>
          </cell>
          <cell r="BC1816" t="str">
            <v/>
          </cell>
        </row>
        <row r="1817">
          <cell r="AQ1817" t="str">
            <v/>
          </cell>
          <cell r="AZ1817" t="str">
            <v/>
          </cell>
          <cell r="BA1817" t="str">
            <v/>
          </cell>
          <cell r="BB1817" t="str">
            <v/>
          </cell>
          <cell r="BC1817" t="str">
            <v/>
          </cell>
        </row>
        <row r="1818">
          <cell r="AQ1818" t="str">
            <v/>
          </cell>
          <cell r="AZ1818" t="str">
            <v/>
          </cell>
          <cell r="BA1818" t="str">
            <v/>
          </cell>
          <cell r="BB1818" t="str">
            <v/>
          </cell>
          <cell r="BC1818" t="str">
            <v/>
          </cell>
        </row>
        <row r="1819">
          <cell r="AQ1819" t="str">
            <v/>
          </cell>
          <cell r="AZ1819" t="str">
            <v/>
          </cell>
          <cell r="BA1819" t="str">
            <v/>
          </cell>
          <cell r="BB1819" t="str">
            <v/>
          </cell>
          <cell r="BC1819" t="str">
            <v/>
          </cell>
        </row>
        <row r="1820">
          <cell r="AQ1820" t="str">
            <v/>
          </cell>
          <cell r="AZ1820" t="str">
            <v/>
          </cell>
          <cell r="BA1820" t="str">
            <v/>
          </cell>
          <cell r="BB1820" t="str">
            <v/>
          </cell>
          <cell r="BC1820" t="str">
            <v/>
          </cell>
        </row>
        <row r="1821">
          <cell r="AQ1821" t="str">
            <v/>
          </cell>
          <cell r="AZ1821" t="str">
            <v/>
          </cell>
          <cell r="BA1821" t="str">
            <v/>
          </cell>
          <cell r="BB1821" t="str">
            <v/>
          </cell>
          <cell r="BC1821" t="str">
            <v/>
          </cell>
        </row>
        <row r="1822">
          <cell r="AQ1822" t="str">
            <v/>
          </cell>
          <cell r="AZ1822" t="str">
            <v/>
          </cell>
          <cell r="BA1822" t="str">
            <v/>
          </cell>
          <cell r="BB1822" t="str">
            <v/>
          </cell>
          <cell r="BC1822" t="str">
            <v/>
          </cell>
        </row>
        <row r="1823">
          <cell r="AQ1823" t="str">
            <v/>
          </cell>
          <cell r="AZ1823" t="str">
            <v/>
          </cell>
          <cell r="BA1823" t="str">
            <v/>
          </cell>
          <cell r="BB1823" t="str">
            <v/>
          </cell>
          <cell r="BC1823" t="str">
            <v/>
          </cell>
        </row>
        <row r="1824">
          <cell r="AQ1824" t="str">
            <v/>
          </cell>
          <cell r="AZ1824" t="str">
            <v/>
          </cell>
          <cell r="BA1824" t="str">
            <v/>
          </cell>
          <cell r="BB1824" t="str">
            <v/>
          </cell>
          <cell r="BC1824" t="str">
            <v/>
          </cell>
        </row>
        <row r="1825">
          <cell r="AQ1825" t="str">
            <v/>
          </cell>
          <cell r="AZ1825" t="str">
            <v/>
          </cell>
          <cell r="BA1825" t="str">
            <v/>
          </cell>
          <cell r="BB1825" t="str">
            <v/>
          </cell>
          <cell r="BC1825" t="str">
            <v/>
          </cell>
        </row>
        <row r="1826">
          <cell r="AQ1826" t="str">
            <v/>
          </cell>
          <cell r="AZ1826" t="str">
            <v/>
          </cell>
          <cell r="BA1826" t="str">
            <v/>
          </cell>
          <cell r="BB1826" t="str">
            <v/>
          </cell>
          <cell r="BC1826" t="str">
            <v/>
          </cell>
        </row>
        <row r="1827">
          <cell r="AQ1827" t="str">
            <v/>
          </cell>
          <cell r="AZ1827" t="str">
            <v/>
          </cell>
          <cell r="BA1827" t="str">
            <v/>
          </cell>
          <cell r="BB1827" t="str">
            <v/>
          </cell>
          <cell r="BC1827" t="str">
            <v/>
          </cell>
        </row>
        <row r="1828">
          <cell r="AQ1828" t="str">
            <v/>
          </cell>
          <cell r="AZ1828" t="str">
            <v/>
          </cell>
          <cell r="BA1828" t="str">
            <v/>
          </cell>
          <cell r="BB1828" t="str">
            <v/>
          </cell>
          <cell r="BC1828" t="str">
            <v/>
          </cell>
        </row>
        <row r="1829">
          <cell r="AQ1829" t="str">
            <v/>
          </cell>
          <cell r="AZ1829" t="str">
            <v/>
          </cell>
          <cell r="BA1829" t="str">
            <v/>
          </cell>
          <cell r="BB1829" t="str">
            <v/>
          </cell>
          <cell r="BC1829" t="str">
            <v/>
          </cell>
        </row>
        <row r="1830">
          <cell r="AQ1830" t="str">
            <v/>
          </cell>
          <cell r="AZ1830" t="str">
            <v/>
          </cell>
          <cell r="BA1830" t="str">
            <v/>
          </cell>
          <cell r="BB1830" t="str">
            <v/>
          </cell>
          <cell r="BC1830" t="str">
            <v/>
          </cell>
        </row>
        <row r="1831">
          <cell r="AQ1831" t="str">
            <v/>
          </cell>
          <cell r="AZ1831" t="str">
            <v/>
          </cell>
          <cell r="BA1831" t="str">
            <v/>
          </cell>
          <cell r="BB1831" t="str">
            <v/>
          </cell>
          <cell r="BC1831" t="str">
            <v/>
          </cell>
        </row>
        <row r="1832">
          <cell r="AQ1832" t="str">
            <v/>
          </cell>
          <cell r="AZ1832" t="str">
            <v/>
          </cell>
          <cell r="BA1832" t="str">
            <v/>
          </cell>
          <cell r="BB1832" t="str">
            <v/>
          </cell>
          <cell r="BC1832" t="str">
            <v/>
          </cell>
        </row>
        <row r="1833">
          <cell r="AQ1833" t="str">
            <v/>
          </cell>
          <cell r="AZ1833" t="str">
            <v/>
          </cell>
          <cell r="BA1833" t="str">
            <v/>
          </cell>
          <cell r="BB1833" t="str">
            <v/>
          </cell>
          <cell r="BC1833" t="str">
            <v/>
          </cell>
        </row>
        <row r="1834">
          <cell r="AQ1834" t="str">
            <v/>
          </cell>
          <cell r="AZ1834" t="str">
            <v/>
          </cell>
          <cell r="BA1834" t="str">
            <v/>
          </cell>
          <cell r="BB1834" t="str">
            <v/>
          </cell>
          <cell r="BC1834" t="str">
            <v/>
          </cell>
        </row>
        <row r="1835">
          <cell r="AQ1835" t="str">
            <v/>
          </cell>
          <cell r="AZ1835" t="str">
            <v/>
          </cell>
          <cell r="BA1835" t="str">
            <v/>
          </cell>
          <cell r="BB1835" t="str">
            <v/>
          </cell>
          <cell r="BC1835" t="str">
            <v/>
          </cell>
        </row>
        <row r="1836">
          <cell r="AQ1836" t="str">
            <v/>
          </cell>
          <cell r="AZ1836" t="str">
            <v/>
          </cell>
          <cell r="BA1836" t="str">
            <v/>
          </cell>
          <cell r="BB1836" t="str">
            <v/>
          </cell>
          <cell r="BC1836" t="str">
            <v/>
          </cell>
        </row>
        <row r="1837">
          <cell r="AQ1837" t="str">
            <v/>
          </cell>
          <cell r="AZ1837" t="str">
            <v/>
          </cell>
          <cell r="BA1837" t="str">
            <v/>
          </cell>
          <cell r="BB1837" t="str">
            <v/>
          </cell>
          <cell r="BC1837" t="str">
            <v/>
          </cell>
        </row>
        <row r="1838">
          <cell r="AQ1838" t="str">
            <v/>
          </cell>
          <cell r="AZ1838" t="str">
            <v/>
          </cell>
          <cell r="BA1838" t="str">
            <v/>
          </cell>
          <cell r="BB1838" t="str">
            <v/>
          </cell>
          <cell r="BC1838" t="str">
            <v/>
          </cell>
        </row>
        <row r="1839">
          <cell r="AQ1839" t="str">
            <v/>
          </cell>
          <cell r="AZ1839" t="str">
            <v/>
          </cell>
          <cell r="BA1839" t="str">
            <v/>
          </cell>
          <cell r="BB1839" t="str">
            <v/>
          </cell>
          <cell r="BC1839" t="str">
            <v/>
          </cell>
        </row>
        <row r="1840">
          <cell r="AQ1840" t="str">
            <v/>
          </cell>
          <cell r="AZ1840" t="str">
            <v/>
          </cell>
          <cell r="BA1840" t="str">
            <v/>
          </cell>
          <cell r="BB1840" t="str">
            <v/>
          </cell>
          <cell r="BC1840" t="str">
            <v/>
          </cell>
        </row>
        <row r="1841">
          <cell r="AQ1841" t="str">
            <v/>
          </cell>
          <cell r="AZ1841" t="str">
            <v/>
          </cell>
          <cell r="BA1841" t="str">
            <v/>
          </cell>
          <cell r="BB1841" t="str">
            <v/>
          </cell>
          <cell r="BC1841" t="str">
            <v/>
          </cell>
        </row>
        <row r="1842">
          <cell r="AQ1842" t="str">
            <v/>
          </cell>
          <cell r="AZ1842" t="str">
            <v/>
          </cell>
          <cell r="BA1842" t="str">
            <v/>
          </cell>
          <cell r="BB1842" t="str">
            <v/>
          </cell>
          <cell r="BC1842" t="str">
            <v/>
          </cell>
        </row>
        <row r="1843">
          <cell r="AQ1843" t="str">
            <v/>
          </cell>
          <cell r="AZ1843" t="str">
            <v/>
          </cell>
          <cell r="BA1843" t="str">
            <v/>
          </cell>
          <cell r="BB1843" t="str">
            <v/>
          </cell>
          <cell r="BC1843" t="str">
            <v/>
          </cell>
        </row>
        <row r="1844">
          <cell r="AQ1844" t="str">
            <v/>
          </cell>
          <cell r="AZ1844" t="str">
            <v/>
          </cell>
          <cell r="BA1844" t="str">
            <v/>
          </cell>
          <cell r="BB1844" t="str">
            <v/>
          </cell>
          <cell r="BC1844" t="str">
            <v/>
          </cell>
        </row>
        <row r="1845">
          <cell r="AQ1845" t="str">
            <v/>
          </cell>
          <cell r="AZ1845" t="str">
            <v/>
          </cell>
          <cell r="BA1845" t="str">
            <v/>
          </cell>
          <cell r="BB1845" t="str">
            <v/>
          </cell>
          <cell r="BC1845" t="str">
            <v/>
          </cell>
        </row>
        <row r="1846">
          <cell r="AQ1846" t="str">
            <v/>
          </cell>
          <cell r="AZ1846" t="str">
            <v/>
          </cell>
          <cell r="BA1846" t="str">
            <v/>
          </cell>
          <cell r="BB1846" t="str">
            <v/>
          </cell>
          <cell r="BC1846" t="str">
            <v/>
          </cell>
        </row>
        <row r="1847">
          <cell r="AQ1847" t="str">
            <v/>
          </cell>
          <cell r="AZ1847" t="str">
            <v/>
          </cell>
          <cell r="BA1847" t="str">
            <v/>
          </cell>
          <cell r="BB1847" t="str">
            <v/>
          </cell>
          <cell r="BC1847" t="str">
            <v/>
          </cell>
        </row>
        <row r="1848">
          <cell r="AQ1848" t="str">
            <v/>
          </cell>
          <cell r="AZ1848" t="str">
            <v/>
          </cell>
          <cell r="BA1848" t="str">
            <v/>
          </cell>
          <cell r="BB1848" t="str">
            <v/>
          </cell>
          <cell r="BC1848" t="str">
            <v/>
          </cell>
        </row>
        <row r="1849">
          <cell r="AQ1849" t="str">
            <v/>
          </cell>
          <cell r="AZ1849" t="str">
            <v/>
          </cell>
          <cell r="BA1849" t="str">
            <v/>
          </cell>
          <cell r="BB1849" t="str">
            <v/>
          </cell>
          <cell r="BC1849" t="str">
            <v/>
          </cell>
        </row>
        <row r="1850">
          <cell r="AQ1850" t="str">
            <v/>
          </cell>
          <cell r="AZ1850" t="str">
            <v/>
          </cell>
          <cell r="BA1850" t="str">
            <v/>
          </cell>
          <cell r="BB1850" t="str">
            <v/>
          </cell>
          <cell r="BC1850" t="str">
            <v/>
          </cell>
        </row>
        <row r="1851">
          <cell r="AQ1851" t="str">
            <v/>
          </cell>
          <cell r="AZ1851" t="str">
            <v/>
          </cell>
          <cell r="BA1851" t="str">
            <v/>
          </cell>
          <cell r="BB1851" t="str">
            <v/>
          </cell>
          <cell r="BC1851" t="str">
            <v/>
          </cell>
        </row>
        <row r="1852">
          <cell r="AQ1852" t="str">
            <v/>
          </cell>
          <cell r="AZ1852" t="str">
            <v/>
          </cell>
          <cell r="BA1852" t="str">
            <v/>
          </cell>
          <cell r="BB1852" t="str">
            <v/>
          </cell>
          <cell r="BC1852" t="str">
            <v/>
          </cell>
        </row>
        <row r="1853">
          <cell r="AQ1853" t="str">
            <v/>
          </cell>
          <cell r="AZ1853" t="str">
            <v/>
          </cell>
          <cell r="BA1853" t="str">
            <v/>
          </cell>
          <cell r="BB1853" t="str">
            <v/>
          </cell>
          <cell r="BC1853" t="str">
            <v/>
          </cell>
        </row>
        <row r="1854">
          <cell r="AQ1854" t="str">
            <v/>
          </cell>
          <cell r="AZ1854" t="str">
            <v/>
          </cell>
          <cell r="BA1854" t="str">
            <v/>
          </cell>
          <cell r="BB1854" t="str">
            <v/>
          </cell>
          <cell r="BC1854" t="str">
            <v/>
          </cell>
        </row>
        <row r="1855">
          <cell r="AQ1855" t="str">
            <v/>
          </cell>
          <cell r="AZ1855" t="str">
            <v/>
          </cell>
          <cell r="BA1855" t="str">
            <v/>
          </cell>
          <cell r="BB1855" t="str">
            <v/>
          </cell>
          <cell r="BC1855" t="str">
            <v/>
          </cell>
        </row>
        <row r="1856">
          <cell r="AQ1856" t="str">
            <v/>
          </cell>
          <cell r="AZ1856" t="str">
            <v/>
          </cell>
          <cell r="BA1856" t="str">
            <v/>
          </cell>
          <cell r="BB1856" t="str">
            <v/>
          </cell>
          <cell r="BC1856" t="str">
            <v/>
          </cell>
        </row>
        <row r="1857">
          <cell r="AQ1857" t="str">
            <v/>
          </cell>
          <cell r="AZ1857" t="str">
            <v/>
          </cell>
          <cell r="BA1857" t="str">
            <v/>
          </cell>
          <cell r="BB1857" t="str">
            <v/>
          </cell>
          <cell r="BC1857" t="str">
            <v/>
          </cell>
        </row>
        <row r="1858">
          <cell r="AQ1858" t="str">
            <v/>
          </cell>
          <cell r="AZ1858" t="str">
            <v/>
          </cell>
          <cell r="BA1858" t="str">
            <v/>
          </cell>
          <cell r="BB1858" t="str">
            <v/>
          </cell>
          <cell r="BC1858" t="str">
            <v/>
          </cell>
        </row>
        <row r="1859">
          <cell r="AQ1859" t="str">
            <v/>
          </cell>
          <cell r="AZ1859" t="str">
            <v/>
          </cell>
          <cell r="BA1859" t="str">
            <v/>
          </cell>
          <cell r="BB1859" t="str">
            <v/>
          </cell>
          <cell r="BC1859" t="str">
            <v/>
          </cell>
        </row>
        <row r="1860">
          <cell r="AQ1860" t="str">
            <v/>
          </cell>
          <cell r="AZ1860" t="str">
            <v/>
          </cell>
          <cell r="BA1860" t="str">
            <v/>
          </cell>
          <cell r="BB1860" t="str">
            <v/>
          </cell>
          <cell r="BC1860" t="str">
            <v/>
          </cell>
        </row>
        <row r="1861">
          <cell r="AQ1861" t="str">
            <v/>
          </cell>
          <cell r="AZ1861" t="str">
            <v/>
          </cell>
          <cell r="BA1861" t="str">
            <v/>
          </cell>
          <cell r="BB1861" t="str">
            <v/>
          </cell>
          <cell r="BC1861" t="str">
            <v/>
          </cell>
        </row>
        <row r="1862">
          <cell r="AQ1862" t="str">
            <v/>
          </cell>
          <cell r="AZ1862" t="str">
            <v/>
          </cell>
          <cell r="BA1862" t="str">
            <v/>
          </cell>
          <cell r="BB1862" t="str">
            <v/>
          </cell>
          <cell r="BC1862" t="str">
            <v/>
          </cell>
        </row>
        <row r="1863">
          <cell r="AQ1863" t="str">
            <v/>
          </cell>
          <cell r="AZ1863" t="str">
            <v/>
          </cell>
          <cell r="BA1863" t="str">
            <v/>
          </cell>
          <cell r="BB1863" t="str">
            <v/>
          </cell>
          <cell r="BC1863" t="str">
            <v/>
          </cell>
        </row>
        <row r="1864">
          <cell r="AQ1864" t="str">
            <v/>
          </cell>
          <cell r="AZ1864" t="str">
            <v/>
          </cell>
          <cell r="BA1864" t="str">
            <v/>
          </cell>
          <cell r="BB1864" t="str">
            <v/>
          </cell>
          <cell r="BC1864" t="str">
            <v/>
          </cell>
        </row>
        <row r="1865">
          <cell r="AQ1865" t="str">
            <v/>
          </cell>
          <cell r="AZ1865" t="str">
            <v/>
          </cell>
          <cell r="BA1865" t="str">
            <v/>
          </cell>
          <cell r="BB1865" t="str">
            <v/>
          </cell>
          <cell r="BC1865" t="str">
            <v/>
          </cell>
        </row>
        <row r="1866">
          <cell r="AQ1866" t="str">
            <v/>
          </cell>
          <cell r="AZ1866" t="str">
            <v/>
          </cell>
          <cell r="BA1866" t="str">
            <v/>
          </cell>
          <cell r="BB1866" t="str">
            <v/>
          </cell>
          <cell r="BC1866" t="str">
            <v/>
          </cell>
        </row>
        <row r="1867">
          <cell r="AQ1867" t="str">
            <v/>
          </cell>
          <cell r="AZ1867" t="str">
            <v/>
          </cell>
          <cell r="BA1867" t="str">
            <v/>
          </cell>
          <cell r="BB1867" t="str">
            <v/>
          </cell>
          <cell r="BC1867" t="str">
            <v/>
          </cell>
        </row>
        <row r="1868">
          <cell r="AQ1868" t="str">
            <v/>
          </cell>
          <cell r="AZ1868" t="str">
            <v/>
          </cell>
          <cell r="BA1868" t="str">
            <v/>
          </cell>
          <cell r="BB1868" t="str">
            <v/>
          </cell>
          <cell r="BC1868" t="str">
            <v/>
          </cell>
        </row>
        <row r="1869">
          <cell r="AQ1869" t="str">
            <v/>
          </cell>
          <cell r="AZ1869" t="str">
            <v/>
          </cell>
          <cell r="BA1869" t="str">
            <v/>
          </cell>
          <cell r="BB1869" t="str">
            <v/>
          </cell>
          <cell r="BC1869" t="str">
            <v/>
          </cell>
        </row>
        <row r="1870">
          <cell r="AQ1870" t="str">
            <v/>
          </cell>
          <cell r="AZ1870" t="str">
            <v/>
          </cell>
          <cell r="BA1870" t="str">
            <v/>
          </cell>
          <cell r="BB1870" t="str">
            <v/>
          </cell>
          <cell r="BC1870" t="str">
            <v/>
          </cell>
        </row>
        <row r="1871">
          <cell r="AQ1871" t="str">
            <v/>
          </cell>
          <cell r="AZ1871" t="str">
            <v/>
          </cell>
          <cell r="BA1871" t="str">
            <v/>
          </cell>
          <cell r="BB1871" t="str">
            <v/>
          </cell>
          <cell r="BC1871" t="str">
            <v/>
          </cell>
        </row>
        <row r="1872">
          <cell r="AQ1872" t="str">
            <v/>
          </cell>
          <cell r="AZ1872" t="str">
            <v/>
          </cell>
          <cell r="BA1872" t="str">
            <v/>
          </cell>
          <cell r="BB1872" t="str">
            <v/>
          </cell>
          <cell r="BC1872" t="str">
            <v/>
          </cell>
        </row>
        <row r="1873">
          <cell r="AQ1873" t="str">
            <v/>
          </cell>
          <cell r="AZ1873" t="str">
            <v/>
          </cell>
          <cell r="BA1873" t="str">
            <v/>
          </cell>
          <cell r="BB1873" t="str">
            <v/>
          </cell>
          <cell r="BC1873" t="str">
            <v/>
          </cell>
        </row>
        <row r="1874">
          <cell r="AQ1874" t="str">
            <v/>
          </cell>
          <cell r="AZ1874" t="str">
            <v/>
          </cell>
          <cell r="BA1874" t="str">
            <v/>
          </cell>
          <cell r="BB1874" t="str">
            <v/>
          </cell>
          <cell r="BC1874" t="str">
            <v/>
          </cell>
        </row>
        <row r="1875">
          <cell r="AQ1875" t="str">
            <v/>
          </cell>
          <cell r="AZ1875" t="str">
            <v/>
          </cell>
          <cell r="BA1875" t="str">
            <v/>
          </cell>
          <cell r="BB1875" t="str">
            <v/>
          </cell>
          <cell r="BC1875" t="str">
            <v/>
          </cell>
        </row>
        <row r="1876">
          <cell r="AQ1876" t="str">
            <v/>
          </cell>
          <cell r="AZ1876" t="str">
            <v/>
          </cell>
          <cell r="BA1876" t="str">
            <v/>
          </cell>
          <cell r="BB1876" t="str">
            <v/>
          </cell>
          <cell r="BC1876" t="str">
            <v/>
          </cell>
        </row>
        <row r="1877">
          <cell r="AQ1877" t="str">
            <v/>
          </cell>
          <cell r="AZ1877" t="str">
            <v/>
          </cell>
          <cell r="BA1877" t="str">
            <v/>
          </cell>
          <cell r="BB1877" t="str">
            <v/>
          </cell>
          <cell r="BC1877" t="str">
            <v/>
          </cell>
        </row>
        <row r="1878">
          <cell r="AQ1878" t="str">
            <v/>
          </cell>
          <cell r="AZ1878" t="str">
            <v/>
          </cell>
          <cell r="BA1878" t="str">
            <v/>
          </cell>
          <cell r="BB1878" t="str">
            <v/>
          </cell>
          <cell r="BC1878" t="str">
            <v/>
          </cell>
        </row>
        <row r="1879">
          <cell r="AQ1879" t="str">
            <v/>
          </cell>
          <cell r="AZ1879" t="str">
            <v/>
          </cell>
          <cell r="BA1879" t="str">
            <v/>
          </cell>
          <cell r="BB1879" t="str">
            <v/>
          </cell>
          <cell r="BC1879" t="str">
            <v/>
          </cell>
        </row>
        <row r="1880">
          <cell r="AQ1880" t="str">
            <v/>
          </cell>
          <cell r="AZ1880" t="str">
            <v/>
          </cell>
          <cell r="BA1880" t="str">
            <v/>
          </cell>
          <cell r="BB1880" t="str">
            <v/>
          </cell>
          <cell r="BC1880" t="str">
            <v/>
          </cell>
        </row>
        <row r="1881">
          <cell r="AQ1881" t="str">
            <v/>
          </cell>
          <cell r="AZ1881" t="str">
            <v/>
          </cell>
          <cell r="BA1881" t="str">
            <v/>
          </cell>
          <cell r="BB1881" t="str">
            <v/>
          </cell>
          <cell r="BC1881" t="str">
            <v/>
          </cell>
        </row>
        <row r="1882">
          <cell r="AQ1882" t="str">
            <v/>
          </cell>
          <cell r="AZ1882" t="str">
            <v/>
          </cell>
          <cell r="BA1882" t="str">
            <v/>
          </cell>
          <cell r="BB1882" t="str">
            <v/>
          </cell>
          <cell r="BC1882" t="str">
            <v/>
          </cell>
        </row>
        <row r="1883">
          <cell r="AQ1883" t="str">
            <v/>
          </cell>
          <cell r="AZ1883" t="str">
            <v/>
          </cell>
          <cell r="BA1883" t="str">
            <v/>
          </cell>
          <cell r="BB1883" t="str">
            <v/>
          </cell>
          <cell r="BC1883" t="str">
            <v/>
          </cell>
        </row>
        <row r="1884">
          <cell r="AQ1884" t="str">
            <v/>
          </cell>
          <cell r="AZ1884" t="str">
            <v/>
          </cell>
          <cell r="BA1884" t="str">
            <v/>
          </cell>
          <cell r="BB1884" t="str">
            <v/>
          </cell>
          <cell r="BC1884" t="str">
            <v/>
          </cell>
        </row>
        <row r="1885">
          <cell r="AQ1885" t="str">
            <v/>
          </cell>
          <cell r="AZ1885" t="str">
            <v/>
          </cell>
          <cell r="BA1885" t="str">
            <v/>
          </cell>
          <cell r="BB1885" t="str">
            <v/>
          </cell>
          <cell r="BC1885" t="str">
            <v/>
          </cell>
        </row>
        <row r="1886">
          <cell r="AQ1886" t="str">
            <v/>
          </cell>
          <cell r="AZ1886" t="str">
            <v/>
          </cell>
          <cell r="BA1886" t="str">
            <v/>
          </cell>
          <cell r="BB1886" t="str">
            <v/>
          </cell>
          <cell r="BC1886" t="str">
            <v/>
          </cell>
        </row>
        <row r="1887">
          <cell r="AQ1887" t="str">
            <v/>
          </cell>
          <cell r="AZ1887" t="str">
            <v/>
          </cell>
          <cell r="BA1887" t="str">
            <v/>
          </cell>
          <cell r="BB1887" t="str">
            <v/>
          </cell>
          <cell r="BC1887" t="str">
            <v/>
          </cell>
        </row>
        <row r="1888">
          <cell r="AQ1888" t="str">
            <v/>
          </cell>
          <cell r="AZ1888" t="str">
            <v/>
          </cell>
          <cell r="BA1888" t="str">
            <v/>
          </cell>
          <cell r="BB1888" t="str">
            <v/>
          </cell>
          <cell r="BC1888" t="str">
            <v/>
          </cell>
        </row>
        <row r="1889">
          <cell r="AQ1889" t="str">
            <v/>
          </cell>
          <cell r="AZ1889" t="str">
            <v/>
          </cell>
          <cell r="BA1889" t="str">
            <v/>
          </cell>
          <cell r="BB1889" t="str">
            <v/>
          </cell>
          <cell r="BC1889" t="str">
            <v/>
          </cell>
        </row>
        <row r="1890">
          <cell r="AQ1890" t="str">
            <v/>
          </cell>
          <cell r="AZ1890" t="str">
            <v/>
          </cell>
          <cell r="BA1890" t="str">
            <v/>
          </cell>
          <cell r="BB1890" t="str">
            <v/>
          </cell>
          <cell r="BC1890" t="str">
            <v/>
          </cell>
        </row>
        <row r="1891">
          <cell r="AQ1891" t="str">
            <v/>
          </cell>
          <cell r="AZ1891" t="str">
            <v/>
          </cell>
          <cell r="BA1891" t="str">
            <v/>
          </cell>
          <cell r="BB1891" t="str">
            <v/>
          </cell>
          <cell r="BC1891" t="str">
            <v/>
          </cell>
        </row>
        <row r="1892">
          <cell r="AQ1892" t="str">
            <v/>
          </cell>
          <cell r="AZ1892" t="str">
            <v/>
          </cell>
          <cell r="BA1892" t="str">
            <v/>
          </cell>
          <cell r="BB1892" t="str">
            <v/>
          </cell>
          <cell r="BC1892" t="str">
            <v/>
          </cell>
        </row>
        <row r="1893">
          <cell r="AQ1893" t="str">
            <v/>
          </cell>
          <cell r="AZ1893" t="str">
            <v/>
          </cell>
          <cell r="BA1893" t="str">
            <v/>
          </cell>
          <cell r="BB1893" t="str">
            <v/>
          </cell>
          <cell r="BC1893" t="str">
            <v/>
          </cell>
        </row>
        <row r="1894">
          <cell r="AQ1894" t="str">
            <v/>
          </cell>
          <cell r="AZ1894" t="str">
            <v/>
          </cell>
          <cell r="BA1894" t="str">
            <v/>
          </cell>
          <cell r="BB1894" t="str">
            <v/>
          </cell>
          <cell r="BC1894" t="str">
            <v/>
          </cell>
        </row>
        <row r="1895">
          <cell r="AQ1895" t="str">
            <v/>
          </cell>
          <cell r="AZ1895" t="str">
            <v/>
          </cell>
          <cell r="BA1895" t="str">
            <v/>
          </cell>
          <cell r="BB1895" t="str">
            <v/>
          </cell>
          <cell r="BC1895" t="str">
            <v/>
          </cell>
        </row>
        <row r="1896">
          <cell r="AQ1896" t="str">
            <v/>
          </cell>
          <cell r="AZ1896" t="str">
            <v/>
          </cell>
          <cell r="BA1896" t="str">
            <v/>
          </cell>
          <cell r="BB1896" t="str">
            <v/>
          </cell>
          <cell r="BC1896" t="str">
            <v/>
          </cell>
        </row>
        <row r="1897">
          <cell r="AQ1897" t="str">
            <v/>
          </cell>
          <cell r="AZ1897" t="str">
            <v/>
          </cell>
          <cell r="BA1897" t="str">
            <v/>
          </cell>
          <cell r="BB1897" t="str">
            <v/>
          </cell>
          <cell r="BC1897" t="str">
            <v/>
          </cell>
        </row>
        <row r="1898">
          <cell r="AQ1898" t="str">
            <v/>
          </cell>
          <cell r="AZ1898" t="str">
            <v/>
          </cell>
          <cell r="BA1898" t="str">
            <v/>
          </cell>
          <cell r="BB1898" t="str">
            <v/>
          </cell>
          <cell r="BC1898" t="str">
            <v/>
          </cell>
        </row>
        <row r="1899">
          <cell r="AQ1899" t="str">
            <v/>
          </cell>
          <cell r="AZ1899" t="str">
            <v/>
          </cell>
          <cell r="BA1899" t="str">
            <v/>
          </cell>
          <cell r="BB1899" t="str">
            <v/>
          </cell>
          <cell r="BC1899" t="str">
            <v/>
          </cell>
        </row>
        <row r="1900">
          <cell r="AQ1900" t="str">
            <v/>
          </cell>
          <cell r="AZ1900" t="str">
            <v/>
          </cell>
          <cell r="BA1900" t="str">
            <v/>
          </cell>
          <cell r="BB1900" t="str">
            <v/>
          </cell>
          <cell r="BC1900" t="str">
            <v/>
          </cell>
        </row>
        <row r="1901">
          <cell r="AQ1901" t="str">
            <v/>
          </cell>
          <cell r="AZ1901" t="str">
            <v/>
          </cell>
          <cell r="BA1901" t="str">
            <v/>
          </cell>
          <cell r="BB1901" t="str">
            <v/>
          </cell>
          <cell r="BC1901" t="str">
            <v/>
          </cell>
        </row>
        <row r="1902">
          <cell r="AQ1902" t="str">
            <v/>
          </cell>
          <cell r="AZ1902" t="str">
            <v/>
          </cell>
          <cell r="BA1902" t="str">
            <v/>
          </cell>
          <cell r="BB1902" t="str">
            <v/>
          </cell>
          <cell r="BC1902" t="str">
            <v/>
          </cell>
        </row>
        <row r="1903">
          <cell r="AQ1903" t="str">
            <v/>
          </cell>
          <cell r="AZ1903" t="str">
            <v/>
          </cell>
          <cell r="BA1903" t="str">
            <v/>
          </cell>
          <cell r="BB1903" t="str">
            <v/>
          </cell>
          <cell r="BC1903" t="str">
            <v/>
          </cell>
        </row>
        <row r="1904">
          <cell r="AQ1904" t="str">
            <v/>
          </cell>
          <cell r="AZ1904" t="str">
            <v/>
          </cell>
          <cell r="BA1904" t="str">
            <v/>
          </cell>
          <cell r="BB1904" t="str">
            <v/>
          </cell>
          <cell r="BC1904" t="str">
            <v/>
          </cell>
        </row>
        <row r="1905">
          <cell r="AQ1905" t="str">
            <v/>
          </cell>
          <cell r="AZ1905" t="str">
            <v/>
          </cell>
          <cell r="BA1905" t="str">
            <v/>
          </cell>
          <cell r="BB1905" t="str">
            <v/>
          </cell>
          <cell r="BC1905" t="str">
            <v/>
          </cell>
        </row>
        <row r="1906">
          <cell r="AQ1906" t="str">
            <v/>
          </cell>
          <cell r="AZ1906" t="str">
            <v/>
          </cell>
          <cell r="BA1906" t="str">
            <v/>
          </cell>
          <cell r="BB1906" t="str">
            <v/>
          </cell>
          <cell r="BC1906" t="str">
            <v/>
          </cell>
        </row>
        <row r="1907">
          <cell r="AQ1907" t="str">
            <v/>
          </cell>
          <cell r="AZ1907" t="str">
            <v/>
          </cell>
          <cell r="BA1907" t="str">
            <v/>
          </cell>
          <cell r="BB1907" t="str">
            <v/>
          </cell>
          <cell r="BC1907" t="str">
            <v/>
          </cell>
        </row>
        <row r="1908">
          <cell r="AQ1908" t="str">
            <v/>
          </cell>
          <cell r="AZ1908" t="str">
            <v/>
          </cell>
          <cell r="BA1908" t="str">
            <v/>
          </cell>
          <cell r="BB1908" t="str">
            <v/>
          </cell>
          <cell r="BC1908" t="str">
            <v/>
          </cell>
        </row>
        <row r="1909">
          <cell r="AQ1909" t="str">
            <v/>
          </cell>
          <cell r="AZ1909" t="str">
            <v/>
          </cell>
          <cell r="BA1909" t="str">
            <v/>
          </cell>
          <cell r="BB1909" t="str">
            <v/>
          </cell>
          <cell r="BC1909" t="str">
            <v/>
          </cell>
        </row>
        <row r="1910">
          <cell r="AQ1910" t="str">
            <v/>
          </cell>
          <cell r="AZ1910" t="str">
            <v/>
          </cell>
          <cell r="BA1910" t="str">
            <v/>
          </cell>
          <cell r="BB1910" t="str">
            <v/>
          </cell>
          <cell r="BC1910" t="str">
            <v/>
          </cell>
        </row>
        <row r="1911">
          <cell r="AQ1911" t="str">
            <v/>
          </cell>
          <cell r="AZ1911" t="str">
            <v/>
          </cell>
          <cell r="BA1911" t="str">
            <v/>
          </cell>
          <cell r="BB1911" t="str">
            <v/>
          </cell>
          <cell r="BC1911" t="str">
            <v/>
          </cell>
        </row>
        <row r="1912">
          <cell r="AQ1912" t="str">
            <v/>
          </cell>
          <cell r="AZ1912" t="str">
            <v/>
          </cell>
          <cell r="BA1912" t="str">
            <v/>
          </cell>
          <cell r="BB1912" t="str">
            <v/>
          </cell>
          <cell r="BC1912" t="str">
            <v/>
          </cell>
        </row>
        <row r="1913">
          <cell r="AQ1913" t="str">
            <v/>
          </cell>
          <cell r="AZ1913" t="str">
            <v/>
          </cell>
          <cell r="BA1913" t="str">
            <v/>
          </cell>
          <cell r="BB1913" t="str">
            <v/>
          </cell>
          <cell r="BC1913" t="str">
            <v/>
          </cell>
        </row>
        <row r="1914">
          <cell r="AQ1914" t="str">
            <v/>
          </cell>
          <cell r="AZ1914" t="str">
            <v/>
          </cell>
          <cell r="BA1914" t="str">
            <v/>
          </cell>
          <cell r="BB1914" t="str">
            <v/>
          </cell>
          <cell r="BC1914" t="str">
            <v/>
          </cell>
        </row>
        <row r="1915">
          <cell r="AQ1915" t="str">
            <v/>
          </cell>
          <cell r="AZ1915" t="str">
            <v/>
          </cell>
          <cell r="BA1915" t="str">
            <v/>
          </cell>
          <cell r="BB1915" t="str">
            <v/>
          </cell>
          <cell r="BC1915" t="str">
            <v/>
          </cell>
        </row>
        <row r="1916">
          <cell r="AQ1916" t="str">
            <v/>
          </cell>
          <cell r="AZ1916" t="str">
            <v/>
          </cell>
          <cell r="BA1916" t="str">
            <v/>
          </cell>
          <cell r="BB1916" t="str">
            <v/>
          </cell>
          <cell r="BC1916" t="str">
            <v/>
          </cell>
        </row>
        <row r="1917">
          <cell r="AQ1917" t="str">
            <v/>
          </cell>
          <cell r="AZ1917" t="str">
            <v/>
          </cell>
          <cell r="BA1917" t="str">
            <v/>
          </cell>
          <cell r="BB1917" t="str">
            <v/>
          </cell>
          <cell r="BC1917" t="str">
            <v/>
          </cell>
        </row>
        <row r="1918">
          <cell r="AQ1918" t="str">
            <v/>
          </cell>
          <cell r="AZ1918" t="str">
            <v/>
          </cell>
          <cell r="BA1918" t="str">
            <v/>
          </cell>
          <cell r="BB1918" t="str">
            <v/>
          </cell>
          <cell r="BC1918" t="str">
            <v/>
          </cell>
        </row>
        <row r="1919">
          <cell r="AQ1919" t="str">
            <v/>
          </cell>
          <cell r="AZ1919" t="str">
            <v/>
          </cell>
          <cell r="BA1919" t="str">
            <v/>
          </cell>
          <cell r="BB1919" t="str">
            <v/>
          </cell>
          <cell r="BC1919" t="str">
            <v/>
          </cell>
        </row>
        <row r="1920">
          <cell r="AQ1920" t="str">
            <v/>
          </cell>
          <cell r="AZ1920" t="str">
            <v/>
          </cell>
          <cell r="BA1920" t="str">
            <v/>
          </cell>
          <cell r="BB1920" t="str">
            <v/>
          </cell>
          <cell r="BC1920" t="str">
            <v/>
          </cell>
        </row>
        <row r="1921">
          <cell r="AQ1921" t="str">
            <v/>
          </cell>
          <cell r="AZ1921" t="str">
            <v/>
          </cell>
          <cell r="BA1921" t="str">
            <v/>
          </cell>
          <cell r="BB1921" t="str">
            <v/>
          </cell>
          <cell r="BC1921" t="str">
            <v/>
          </cell>
        </row>
        <row r="1922">
          <cell r="AQ1922" t="str">
            <v/>
          </cell>
          <cell r="AZ1922" t="str">
            <v/>
          </cell>
          <cell r="BA1922" t="str">
            <v/>
          </cell>
          <cell r="BB1922" t="str">
            <v/>
          </cell>
          <cell r="BC1922" t="str">
            <v/>
          </cell>
        </row>
        <row r="1923">
          <cell r="AQ1923" t="str">
            <v/>
          </cell>
          <cell r="AZ1923" t="str">
            <v/>
          </cell>
          <cell r="BA1923" t="str">
            <v/>
          </cell>
          <cell r="BB1923" t="str">
            <v/>
          </cell>
          <cell r="BC1923" t="str">
            <v/>
          </cell>
        </row>
        <row r="1924">
          <cell r="AQ1924" t="str">
            <v/>
          </cell>
          <cell r="AZ1924" t="str">
            <v/>
          </cell>
          <cell r="BA1924" t="str">
            <v/>
          </cell>
          <cell r="BB1924" t="str">
            <v/>
          </cell>
          <cell r="BC1924" t="str">
            <v/>
          </cell>
        </row>
        <row r="1925">
          <cell r="AQ1925" t="str">
            <v/>
          </cell>
          <cell r="AZ1925" t="str">
            <v/>
          </cell>
          <cell r="BA1925" t="str">
            <v/>
          </cell>
          <cell r="BB1925" t="str">
            <v/>
          </cell>
          <cell r="BC1925" t="str">
            <v/>
          </cell>
        </row>
        <row r="1926">
          <cell r="AQ1926" t="str">
            <v/>
          </cell>
          <cell r="AZ1926" t="str">
            <v/>
          </cell>
          <cell r="BA1926" t="str">
            <v/>
          </cell>
          <cell r="BB1926" t="str">
            <v/>
          </cell>
          <cell r="BC1926" t="str">
            <v/>
          </cell>
        </row>
        <row r="1927">
          <cell r="AQ1927" t="str">
            <v/>
          </cell>
          <cell r="AZ1927" t="str">
            <v/>
          </cell>
          <cell r="BA1927" t="str">
            <v/>
          </cell>
          <cell r="BB1927" t="str">
            <v/>
          </cell>
          <cell r="BC1927" t="str">
            <v/>
          </cell>
        </row>
        <row r="1928">
          <cell r="AQ1928" t="str">
            <v/>
          </cell>
          <cell r="AZ1928" t="str">
            <v/>
          </cell>
          <cell r="BA1928" t="str">
            <v/>
          </cell>
          <cell r="BB1928" t="str">
            <v/>
          </cell>
          <cell r="BC1928" t="str">
            <v/>
          </cell>
        </row>
        <row r="1929">
          <cell r="AQ1929" t="str">
            <v/>
          </cell>
          <cell r="AZ1929" t="str">
            <v/>
          </cell>
          <cell r="BA1929" t="str">
            <v/>
          </cell>
          <cell r="BB1929" t="str">
            <v/>
          </cell>
          <cell r="BC1929" t="str">
            <v/>
          </cell>
        </row>
        <row r="1930">
          <cell r="AQ1930" t="str">
            <v/>
          </cell>
          <cell r="AZ1930" t="str">
            <v/>
          </cell>
          <cell r="BA1930" t="str">
            <v/>
          </cell>
          <cell r="BB1930" t="str">
            <v/>
          </cell>
          <cell r="BC1930" t="str">
            <v/>
          </cell>
        </row>
        <row r="1931">
          <cell r="AQ1931" t="str">
            <v/>
          </cell>
          <cell r="AZ1931" t="str">
            <v/>
          </cell>
          <cell r="BA1931" t="str">
            <v/>
          </cell>
          <cell r="BB1931" t="str">
            <v/>
          </cell>
          <cell r="BC1931" t="str">
            <v/>
          </cell>
        </row>
        <row r="1932">
          <cell r="AQ1932" t="str">
            <v/>
          </cell>
          <cell r="AZ1932" t="str">
            <v/>
          </cell>
          <cell r="BA1932" t="str">
            <v/>
          </cell>
          <cell r="BB1932" t="str">
            <v/>
          </cell>
          <cell r="BC1932" t="str">
            <v/>
          </cell>
        </row>
        <row r="1933">
          <cell r="AQ1933" t="str">
            <v/>
          </cell>
          <cell r="AZ1933" t="str">
            <v/>
          </cell>
          <cell r="BA1933" t="str">
            <v/>
          </cell>
          <cell r="BB1933" t="str">
            <v/>
          </cell>
          <cell r="BC1933" t="str">
            <v/>
          </cell>
        </row>
        <row r="1934">
          <cell r="AQ1934" t="str">
            <v/>
          </cell>
          <cell r="AZ1934" t="str">
            <v/>
          </cell>
          <cell r="BA1934" t="str">
            <v/>
          </cell>
          <cell r="BB1934" t="str">
            <v/>
          </cell>
          <cell r="BC1934" t="str">
            <v/>
          </cell>
        </row>
        <row r="1935">
          <cell r="AQ1935" t="str">
            <v/>
          </cell>
          <cell r="AZ1935" t="str">
            <v/>
          </cell>
          <cell r="BA1935" t="str">
            <v/>
          </cell>
          <cell r="BB1935" t="str">
            <v/>
          </cell>
          <cell r="BC1935" t="str">
            <v/>
          </cell>
        </row>
        <row r="1936">
          <cell r="AQ1936" t="str">
            <v/>
          </cell>
          <cell r="AZ1936" t="str">
            <v/>
          </cell>
          <cell r="BA1936" t="str">
            <v/>
          </cell>
          <cell r="BB1936" t="str">
            <v/>
          </cell>
          <cell r="BC1936" t="str">
            <v/>
          </cell>
        </row>
        <row r="1937">
          <cell r="AQ1937" t="str">
            <v/>
          </cell>
          <cell r="AZ1937" t="str">
            <v/>
          </cell>
          <cell r="BA1937" t="str">
            <v/>
          </cell>
          <cell r="BB1937" t="str">
            <v/>
          </cell>
          <cell r="BC1937" t="str">
            <v/>
          </cell>
        </row>
        <row r="1938">
          <cell r="AQ1938" t="str">
            <v/>
          </cell>
          <cell r="AZ1938" t="str">
            <v/>
          </cell>
          <cell r="BA1938" t="str">
            <v/>
          </cell>
          <cell r="BB1938" t="str">
            <v/>
          </cell>
          <cell r="BC1938" t="str">
            <v/>
          </cell>
        </row>
        <row r="1939">
          <cell r="AQ1939" t="str">
            <v/>
          </cell>
          <cell r="AZ1939" t="str">
            <v/>
          </cell>
          <cell r="BA1939" t="str">
            <v/>
          </cell>
          <cell r="BB1939" t="str">
            <v/>
          </cell>
          <cell r="BC1939" t="str">
            <v/>
          </cell>
        </row>
        <row r="1940">
          <cell r="AQ1940" t="str">
            <v/>
          </cell>
          <cell r="AZ1940" t="str">
            <v/>
          </cell>
          <cell r="BA1940" t="str">
            <v/>
          </cell>
          <cell r="BB1940" t="str">
            <v/>
          </cell>
          <cell r="BC1940" t="str">
            <v/>
          </cell>
        </row>
        <row r="1941">
          <cell r="AQ1941" t="str">
            <v/>
          </cell>
          <cell r="AZ1941" t="str">
            <v/>
          </cell>
          <cell r="BA1941" t="str">
            <v/>
          </cell>
          <cell r="BB1941" t="str">
            <v/>
          </cell>
          <cell r="BC1941" t="str">
            <v/>
          </cell>
        </row>
        <row r="1942">
          <cell r="AQ1942" t="str">
            <v/>
          </cell>
          <cell r="AZ1942" t="str">
            <v/>
          </cell>
          <cell r="BA1942" t="str">
            <v/>
          </cell>
          <cell r="BB1942" t="str">
            <v/>
          </cell>
          <cell r="BC1942" t="str">
            <v/>
          </cell>
        </row>
        <row r="1943">
          <cell r="AQ1943" t="str">
            <v/>
          </cell>
          <cell r="AZ1943" t="str">
            <v/>
          </cell>
          <cell r="BA1943" t="str">
            <v/>
          </cell>
          <cell r="BB1943" t="str">
            <v/>
          </cell>
          <cell r="BC1943" t="str">
            <v/>
          </cell>
        </row>
        <row r="1944">
          <cell r="AQ1944" t="str">
            <v/>
          </cell>
          <cell r="AZ1944" t="str">
            <v/>
          </cell>
          <cell r="BA1944" t="str">
            <v/>
          </cell>
          <cell r="BB1944" t="str">
            <v/>
          </cell>
          <cell r="BC1944" t="str">
            <v/>
          </cell>
        </row>
        <row r="1945">
          <cell r="AQ1945" t="str">
            <v/>
          </cell>
          <cell r="AZ1945" t="str">
            <v/>
          </cell>
          <cell r="BA1945" t="str">
            <v/>
          </cell>
          <cell r="BB1945" t="str">
            <v/>
          </cell>
          <cell r="BC1945" t="str">
            <v/>
          </cell>
        </row>
        <row r="1946">
          <cell r="AQ1946" t="str">
            <v/>
          </cell>
          <cell r="AZ1946" t="str">
            <v/>
          </cell>
          <cell r="BA1946" t="str">
            <v/>
          </cell>
          <cell r="BB1946" t="str">
            <v/>
          </cell>
          <cell r="BC1946" t="str">
            <v/>
          </cell>
        </row>
        <row r="1947">
          <cell r="AQ1947" t="str">
            <v/>
          </cell>
          <cell r="AZ1947" t="str">
            <v/>
          </cell>
          <cell r="BA1947" t="str">
            <v/>
          </cell>
          <cell r="BB1947" t="str">
            <v/>
          </cell>
          <cell r="BC1947" t="str">
            <v/>
          </cell>
        </row>
        <row r="1948">
          <cell r="AQ1948" t="str">
            <v/>
          </cell>
          <cell r="AZ1948" t="str">
            <v/>
          </cell>
          <cell r="BA1948" t="str">
            <v/>
          </cell>
          <cell r="BB1948" t="str">
            <v/>
          </cell>
          <cell r="BC1948" t="str">
            <v/>
          </cell>
        </row>
        <row r="1949">
          <cell r="AQ1949" t="str">
            <v/>
          </cell>
          <cell r="AZ1949" t="str">
            <v/>
          </cell>
          <cell r="BA1949" t="str">
            <v/>
          </cell>
          <cell r="BB1949" t="str">
            <v/>
          </cell>
          <cell r="BC1949" t="str">
            <v/>
          </cell>
        </row>
        <row r="1950">
          <cell r="AQ1950" t="str">
            <v/>
          </cell>
          <cell r="AZ1950" t="str">
            <v/>
          </cell>
          <cell r="BA1950" t="str">
            <v/>
          </cell>
          <cell r="BB1950" t="str">
            <v/>
          </cell>
          <cell r="BC1950" t="str">
            <v/>
          </cell>
        </row>
        <row r="1951">
          <cell r="AQ1951" t="str">
            <v/>
          </cell>
          <cell r="AZ1951" t="str">
            <v/>
          </cell>
          <cell r="BA1951" t="str">
            <v/>
          </cell>
          <cell r="BB1951" t="str">
            <v/>
          </cell>
          <cell r="BC1951" t="str">
            <v/>
          </cell>
        </row>
        <row r="1952">
          <cell r="AQ1952" t="str">
            <v/>
          </cell>
          <cell r="AZ1952" t="str">
            <v/>
          </cell>
          <cell r="BA1952" t="str">
            <v/>
          </cell>
          <cell r="BB1952" t="str">
            <v/>
          </cell>
          <cell r="BC1952" t="str">
            <v/>
          </cell>
        </row>
        <row r="1953">
          <cell r="AQ1953" t="str">
            <v/>
          </cell>
          <cell r="AZ1953" t="str">
            <v/>
          </cell>
          <cell r="BA1953" t="str">
            <v/>
          </cell>
          <cell r="BB1953" t="str">
            <v/>
          </cell>
          <cell r="BC1953" t="str">
            <v/>
          </cell>
        </row>
        <row r="1954">
          <cell r="AQ1954" t="str">
            <v/>
          </cell>
          <cell r="AZ1954" t="str">
            <v/>
          </cell>
          <cell r="BA1954" t="str">
            <v/>
          </cell>
          <cell r="BB1954" t="str">
            <v/>
          </cell>
          <cell r="BC1954" t="str">
            <v/>
          </cell>
        </row>
        <row r="1955">
          <cell r="AQ1955" t="str">
            <v/>
          </cell>
          <cell r="AZ1955" t="str">
            <v/>
          </cell>
          <cell r="BA1955" t="str">
            <v/>
          </cell>
          <cell r="BB1955" t="str">
            <v/>
          </cell>
          <cell r="BC1955" t="str">
            <v/>
          </cell>
        </row>
        <row r="1956">
          <cell r="AQ1956" t="str">
            <v/>
          </cell>
          <cell r="AZ1956" t="str">
            <v/>
          </cell>
          <cell r="BA1956" t="str">
            <v/>
          </cell>
          <cell r="BB1956" t="str">
            <v/>
          </cell>
          <cell r="BC1956" t="str">
            <v/>
          </cell>
        </row>
        <row r="1957">
          <cell r="AQ1957" t="str">
            <v/>
          </cell>
          <cell r="AZ1957" t="str">
            <v/>
          </cell>
          <cell r="BA1957" t="str">
            <v/>
          </cell>
          <cell r="BB1957" t="str">
            <v/>
          </cell>
          <cell r="BC1957" t="str">
            <v/>
          </cell>
        </row>
        <row r="1958">
          <cell r="AQ1958" t="str">
            <v/>
          </cell>
          <cell r="AZ1958" t="str">
            <v/>
          </cell>
          <cell r="BA1958" t="str">
            <v/>
          </cell>
          <cell r="BB1958" t="str">
            <v/>
          </cell>
          <cell r="BC1958" t="str">
            <v/>
          </cell>
        </row>
        <row r="1959">
          <cell r="AQ1959" t="str">
            <v/>
          </cell>
          <cell r="AZ1959" t="str">
            <v/>
          </cell>
          <cell r="BA1959" t="str">
            <v/>
          </cell>
          <cell r="BB1959" t="str">
            <v/>
          </cell>
          <cell r="BC1959" t="str">
            <v/>
          </cell>
        </row>
        <row r="1960">
          <cell r="AQ1960" t="str">
            <v/>
          </cell>
          <cell r="AZ1960" t="str">
            <v/>
          </cell>
          <cell r="BA1960" t="str">
            <v/>
          </cell>
          <cell r="BB1960" t="str">
            <v/>
          </cell>
          <cell r="BC1960" t="str">
            <v/>
          </cell>
        </row>
        <row r="1961">
          <cell r="AQ1961" t="str">
            <v/>
          </cell>
          <cell r="AZ1961" t="str">
            <v/>
          </cell>
          <cell r="BA1961" t="str">
            <v/>
          </cell>
          <cell r="BB1961" t="str">
            <v/>
          </cell>
          <cell r="BC1961" t="str">
            <v/>
          </cell>
        </row>
        <row r="1962">
          <cell r="AQ1962" t="str">
            <v/>
          </cell>
          <cell r="AZ1962" t="str">
            <v/>
          </cell>
          <cell r="BA1962" t="str">
            <v/>
          </cell>
          <cell r="BB1962" t="str">
            <v/>
          </cell>
          <cell r="BC1962" t="str">
            <v/>
          </cell>
        </row>
        <row r="1963">
          <cell r="AQ1963" t="str">
            <v/>
          </cell>
          <cell r="AZ1963" t="str">
            <v/>
          </cell>
          <cell r="BA1963" t="str">
            <v/>
          </cell>
          <cell r="BB1963" t="str">
            <v/>
          </cell>
          <cell r="BC1963" t="str">
            <v/>
          </cell>
        </row>
        <row r="1964">
          <cell r="AQ1964" t="str">
            <v/>
          </cell>
          <cell r="AZ1964" t="str">
            <v/>
          </cell>
          <cell r="BA1964" t="str">
            <v/>
          </cell>
          <cell r="BB1964" t="str">
            <v/>
          </cell>
          <cell r="BC1964" t="str">
            <v/>
          </cell>
        </row>
        <row r="1965">
          <cell r="AQ1965" t="str">
            <v/>
          </cell>
          <cell r="AZ1965" t="str">
            <v/>
          </cell>
          <cell r="BA1965" t="str">
            <v/>
          </cell>
          <cell r="BB1965" t="str">
            <v/>
          </cell>
          <cell r="BC1965" t="str">
            <v/>
          </cell>
        </row>
        <row r="1966">
          <cell r="AQ1966" t="str">
            <v/>
          </cell>
          <cell r="AZ1966" t="str">
            <v/>
          </cell>
          <cell r="BA1966" t="str">
            <v/>
          </cell>
          <cell r="BB1966" t="str">
            <v/>
          </cell>
          <cell r="BC1966" t="str">
            <v/>
          </cell>
        </row>
        <row r="1967">
          <cell r="AQ1967" t="str">
            <v/>
          </cell>
          <cell r="AZ1967" t="str">
            <v/>
          </cell>
          <cell r="BA1967" t="str">
            <v/>
          </cell>
          <cell r="BB1967" t="str">
            <v/>
          </cell>
          <cell r="BC1967" t="str">
            <v/>
          </cell>
        </row>
        <row r="1968">
          <cell r="AQ1968" t="str">
            <v/>
          </cell>
          <cell r="AZ1968" t="str">
            <v/>
          </cell>
          <cell r="BA1968" t="str">
            <v/>
          </cell>
          <cell r="BB1968" t="str">
            <v/>
          </cell>
          <cell r="BC1968" t="str">
            <v/>
          </cell>
        </row>
        <row r="1969">
          <cell r="AQ1969" t="str">
            <v/>
          </cell>
          <cell r="AZ1969" t="str">
            <v/>
          </cell>
          <cell r="BA1969" t="str">
            <v/>
          </cell>
          <cell r="BB1969" t="str">
            <v/>
          </cell>
          <cell r="BC1969" t="str">
            <v/>
          </cell>
        </row>
        <row r="1970">
          <cell r="AQ1970" t="str">
            <v/>
          </cell>
          <cell r="AZ1970" t="str">
            <v/>
          </cell>
          <cell r="BA1970" t="str">
            <v/>
          </cell>
          <cell r="BB1970" t="str">
            <v/>
          </cell>
          <cell r="BC1970" t="str">
            <v/>
          </cell>
        </row>
        <row r="1971">
          <cell r="AQ1971" t="str">
            <v/>
          </cell>
          <cell r="AZ1971" t="str">
            <v/>
          </cell>
          <cell r="BA1971" t="str">
            <v/>
          </cell>
          <cell r="BB1971" t="str">
            <v/>
          </cell>
          <cell r="BC1971" t="str">
            <v/>
          </cell>
        </row>
        <row r="1972">
          <cell r="AQ1972" t="str">
            <v/>
          </cell>
          <cell r="AZ1972" t="str">
            <v/>
          </cell>
          <cell r="BA1972" t="str">
            <v/>
          </cell>
          <cell r="BB1972" t="str">
            <v/>
          </cell>
          <cell r="BC1972" t="str">
            <v/>
          </cell>
        </row>
        <row r="1973">
          <cell r="AQ1973" t="str">
            <v/>
          </cell>
          <cell r="AZ1973" t="str">
            <v/>
          </cell>
          <cell r="BA1973" t="str">
            <v/>
          </cell>
          <cell r="BB1973" t="str">
            <v/>
          </cell>
          <cell r="BC1973" t="str">
            <v/>
          </cell>
        </row>
        <row r="1974">
          <cell r="AQ1974" t="str">
            <v/>
          </cell>
          <cell r="AZ1974" t="str">
            <v/>
          </cell>
          <cell r="BA1974" t="str">
            <v/>
          </cell>
          <cell r="BB1974" t="str">
            <v/>
          </cell>
          <cell r="BC1974" t="str">
            <v/>
          </cell>
        </row>
        <row r="1975">
          <cell r="AQ1975" t="str">
            <v/>
          </cell>
          <cell r="AZ1975" t="str">
            <v/>
          </cell>
          <cell r="BA1975" t="str">
            <v/>
          </cell>
          <cell r="BB1975" t="str">
            <v/>
          </cell>
          <cell r="BC1975" t="str">
            <v/>
          </cell>
        </row>
        <row r="1976">
          <cell r="AQ1976" t="str">
            <v/>
          </cell>
          <cell r="AZ1976" t="str">
            <v/>
          </cell>
          <cell r="BA1976" t="str">
            <v/>
          </cell>
          <cell r="BB1976" t="str">
            <v/>
          </cell>
          <cell r="BC1976" t="str">
            <v/>
          </cell>
        </row>
        <row r="1977">
          <cell r="AQ1977" t="str">
            <v/>
          </cell>
          <cell r="AZ1977" t="str">
            <v/>
          </cell>
          <cell r="BA1977" t="str">
            <v/>
          </cell>
          <cell r="BB1977" t="str">
            <v/>
          </cell>
          <cell r="BC1977" t="str">
            <v/>
          </cell>
        </row>
        <row r="1978">
          <cell r="AQ1978" t="str">
            <v/>
          </cell>
          <cell r="AZ1978" t="str">
            <v/>
          </cell>
          <cell r="BA1978" t="str">
            <v/>
          </cell>
          <cell r="BB1978" t="str">
            <v/>
          </cell>
          <cell r="BC1978" t="str">
            <v/>
          </cell>
        </row>
        <row r="1979">
          <cell r="AQ1979" t="str">
            <v/>
          </cell>
          <cell r="AZ1979" t="str">
            <v/>
          </cell>
          <cell r="BA1979" t="str">
            <v/>
          </cell>
          <cell r="BB1979" t="str">
            <v/>
          </cell>
          <cell r="BC1979" t="str">
            <v/>
          </cell>
        </row>
        <row r="1980">
          <cell r="AQ1980" t="str">
            <v/>
          </cell>
          <cell r="AZ1980" t="str">
            <v/>
          </cell>
          <cell r="BA1980" t="str">
            <v/>
          </cell>
          <cell r="BB1980" t="str">
            <v/>
          </cell>
          <cell r="BC1980" t="str">
            <v/>
          </cell>
        </row>
        <row r="1981">
          <cell r="AQ1981" t="str">
            <v/>
          </cell>
          <cell r="AZ1981" t="str">
            <v/>
          </cell>
          <cell r="BA1981" t="str">
            <v/>
          </cell>
          <cell r="BB1981" t="str">
            <v/>
          </cell>
          <cell r="BC1981" t="str">
            <v/>
          </cell>
        </row>
        <row r="1982">
          <cell r="AQ1982" t="str">
            <v/>
          </cell>
          <cell r="AZ1982" t="str">
            <v/>
          </cell>
          <cell r="BA1982" t="str">
            <v/>
          </cell>
          <cell r="BB1982" t="str">
            <v/>
          </cell>
          <cell r="BC1982" t="str">
            <v/>
          </cell>
        </row>
        <row r="1983">
          <cell r="AQ1983" t="str">
            <v/>
          </cell>
          <cell r="AZ1983" t="str">
            <v/>
          </cell>
          <cell r="BA1983" t="str">
            <v/>
          </cell>
          <cell r="BB1983" t="str">
            <v/>
          </cell>
          <cell r="BC1983" t="str">
            <v/>
          </cell>
        </row>
        <row r="1984">
          <cell r="AQ1984" t="str">
            <v/>
          </cell>
          <cell r="AZ1984" t="str">
            <v/>
          </cell>
          <cell r="BA1984" t="str">
            <v/>
          </cell>
          <cell r="BB1984" t="str">
            <v/>
          </cell>
          <cell r="BC1984" t="str">
            <v/>
          </cell>
        </row>
        <row r="1985">
          <cell r="AQ1985" t="str">
            <v/>
          </cell>
          <cell r="AZ1985" t="str">
            <v/>
          </cell>
          <cell r="BA1985" t="str">
            <v/>
          </cell>
          <cell r="BB1985" t="str">
            <v/>
          </cell>
          <cell r="BC1985" t="str">
            <v/>
          </cell>
        </row>
        <row r="1986">
          <cell r="AQ1986" t="str">
            <v/>
          </cell>
          <cell r="AZ1986" t="str">
            <v/>
          </cell>
          <cell r="BA1986" t="str">
            <v/>
          </cell>
          <cell r="BB1986" t="str">
            <v/>
          </cell>
          <cell r="BC1986" t="str">
            <v/>
          </cell>
        </row>
        <row r="1987">
          <cell r="AQ1987" t="str">
            <v/>
          </cell>
          <cell r="AZ1987" t="str">
            <v/>
          </cell>
          <cell r="BA1987" t="str">
            <v/>
          </cell>
          <cell r="BB1987" t="str">
            <v/>
          </cell>
          <cell r="BC1987" t="str">
            <v/>
          </cell>
        </row>
        <row r="1988">
          <cell r="AQ1988" t="str">
            <v/>
          </cell>
          <cell r="AZ1988" t="str">
            <v/>
          </cell>
          <cell r="BA1988" t="str">
            <v/>
          </cell>
          <cell r="BB1988" t="str">
            <v/>
          </cell>
          <cell r="BC1988" t="str">
            <v/>
          </cell>
        </row>
        <row r="1989">
          <cell r="AQ1989" t="str">
            <v/>
          </cell>
          <cell r="AZ1989" t="str">
            <v/>
          </cell>
          <cell r="BA1989" t="str">
            <v/>
          </cell>
          <cell r="BB1989" t="str">
            <v/>
          </cell>
          <cell r="BC1989" t="str">
            <v/>
          </cell>
        </row>
        <row r="1990">
          <cell r="AQ1990" t="str">
            <v/>
          </cell>
          <cell r="AZ1990" t="str">
            <v/>
          </cell>
          <cell r="BA1990" t="str">
            <v/>
          </cell>
          <cell r="BB1990" t="str">
            <v/>
          </cell>
          <cell r="BC1990" t="str">
            <v/>
          </cell>
        </row>
        <row r="1991">
          <cell r="AQ1991" t="str">
            <v/>
          </cell>
          <cell r="AZ1991" t="str">
            <v/>
          </cell>
          <cell r="BA1991" t="str">
            <v/>
          </cell>
          <cell r="BB1991" t="str">
            <v/>
          </cell>
          <cell r="BC1991" t="str">
            <v/>
          </cell>
        </row>
        <row r="1992">
          <cell r="AQ1992" t="str">
            <v/>
          </cell>
          <cell r="AZ1992" t="str">
            <v/>
          </cell>
          <cell r="BA1992" t="str">
            <v/>
          </cell>
          <cell r="BB1992" t="str">
            <v/>
          </cell>
          <cell r="BC1992" t="str">
            <v/>
          </cell>
        </row>
        <row r="1993">
          <cell r="AQ1993" t="str">
            <v/>
          </cell>
          <cell r="AZ1993" t="str">
            <v/>
          </cell>
          <cell r="BA1993" t="str">
            <v/>
          </cell>
          <cell r="BB1993" t="str">
            <v/>
          </cell>
          <cell r="BC1993" t="str">
            <v/>
          </cell>
        </row>
        <row r="1994">
          <cell r="AQ1994" t="str">
            <v/>
          </cell>
          <cell r="AZ1994" t="str">
            <v/>
          </cell>
          <cell r="BA1994" t="str">
            <v/>
          </cell>
          <cell r="BB1994" t="str">
            <v/>
          </cell>
          <cell r="BC1994" t="str">
            <v/>
          </cell>
        </row>
        <row r="1995">
          <cell r="AQ1995" t="str">
            <v/>
          </cell>
          <cell r="AZ1995" t="str">
            <v/>
          </cell>
          <cell r="BA1995" t="str">
            <v/>
          </cell>
          <cell r="BB1995" t="str">
            <v/>
          </cell>
          <cell r="BC1995" t="str">
            <v/>
          </cell>
        </row>
        <row r="1996">
          <cell r="AQ1996" t="str">
            <v/>
          </cell>
          <cell r="AZ1996" t="str">
            <v/>
          </cell>
          <cell r="BA1996" t="str">
            <v/>
          </cell>
          <cell r="BB1996" t="str">
            <v/>
          </cell>
          <cell r="BC1996" t="str">
            <v/>
          </cell>
        </row>
        <row r="1997">
          <cell r="AQ1997" t="str">
            <v/>
          </cell>
          <cell r="AZ1997" t="str">
            <v/>
          </cell>
          <cell r="BA1997" t="str">
            <v/>
          </cell>
          <cell r="BB1997" t="str">
            <v/>
          </cell>
          <cell r="BC1997" t="str">
            <v/>
          </cell>
        </row>
        <row r="1998">
          <cell r="AQ1998" t="str">
            <v/>
          </cell>
          <cell r="AZ1998" t="str">
            <v/>
          </cell>
          <cell r="BA1998" t="str">
            <v/>
          </cell>
          <cell r="BB1998" t="str">
            <v/>
          </cell>
          <cell r="BC1998" t="str">
            <v/>
          </cell>
        </row>
        <row r="1999">
          <cell r="AQ1999" t="str">
            <v/>
          </cell>
          <cell r="AZ1999" t="str">
            <v/>
          </cell>
          <cell r="BA1999" t="str">
            <v/>
          </cell>
          <cell r="BB1999" t="str">
            <v/>
          </cell>
          <cell r="BC1999" t="str">
            <v/>
          </cell>
        </row>
        <row r="2000">
          <cell r="AQ2000" t="str">
            <v/>
          </cell>
          <cell r="AZ2000" t="str">
            <v/>
          </cell>
          <cell r="BA2000" t="str">
            <v/>
          </cell>
          <cell r="BB2000" t="str">
            <v/>
          </cell>
          <cell r="BC2000" t="str">
            <v/>
          </cell>
        </row>
        <row r="2001">
          <cell r="AQ2001" t="str">
            <v/>
          </cell>
          <cell r="AZ2001" t="str">
            <v/>
          </cell>
          <cell r="BA2001" t="str">
            <v/>
          </cell>
          <cell r="BB2001" t="str">
            <v/>
          </cell>
          <cell r="BC2001" t="str">
            <v/>
          </cell>
        </row>
        <row r="2002">
          <cell r="AQ2002" t="str">
            <v/>
          </cell>
          <cell r="AZ2002" t="str">
            <v/>
          </cell>
          <cell r="BA2002" t="str">
            <v/>
          </cell>
          <cell r="BB2002" t="str">
            <v/>
          </cell>
          <cell r="BC2002" t="str">
            <v/>
          </cell>
        </row>
        <row r="2003">
          <cell r="AQ2003" t="str">
            <v/>
          </cell>
          <cell r="AZ2003" t="str">
            <v/>
          </cell>
          <cell r="BA2003" t="str">
            <v/>
          </cell>
          <cell r="BB2003" t="str">
            <v/>
          </cell>
          <cell r="BC2003" t="str">
            <v/>
          </cell>
        </row>
        <row r="2004">
          <cell r="AQ2004" t="str">
            <v/>
          </cell>
          <cell r="AZ2004" t="str">
            <v/>
          </cell>
          <cell r="BA2004" t="str">
            <v/>
          </cell>
          <cell r="BB2004" t="str">
            <v/>
          </cell>
          <cell r="BC2004" t="str">
            <v/>
          </cell>
        </row>
        <row r="2005">
          <cell r="AQ2005" t="str">
            <v/>
          </cell>
          <cell r="AZ2005" t="str">
            <v/>
          </cell>
          <cell r="BA2005" t="str">
            <v/>
          </cell>
          <cell r="BB2005" t="str">
            <v/>
          </cell>
          <cell r="BC2005" t="str">
            <v/>
          </cell>
        </row>
        <row r="2006">
          <cell r="AQ2006" t="str">
            <v/>
          </cell>
          <cell r="AZ2006" t="str">
            <v/>
          </cell>
          <cell r="BA2006" t="str">
            <v/>
          </cell>
          <cell r="BB2006" t="str">
            <v/>
          </cell>
          <cell r="BC2006" t="str">
            <v/>
          </cell>
        </row>
        <row r="2007">
          <cell r="AQ2007" t="str">
            <v/>
          </cell>
          <cell r="AZ2007" t="str">
            <v/>
          </cell>
          <cell r="BA2007" t="str">
            <v/>
          </cell>
          <cell r="BB2007" t="str">
            <v/>
          </cell>
          <cell r="BC2007" t="str">
            <v/>
          </cell>
        </row>
        <row r="2008">
          <cell r="AQ2008" t="str">
            <v/>
          </cell>
          <cell r="AZ2008" t="str">
            <v/>
          </cell>
          <cell r="BA2008" t="str">
            <v/>
          </cell>
          <cell r="BB2008" t="str">
            <v/>
          </cell>
          <cell r="BC2008" t="str">
            <v/>
          </cell>
        </row>
        <row r="2009">
          <cell r="AQ2009" t="str">
            <v/>
          </cell>
          <cell r="AZ2009" t="str">
            <v/>
          </cell>
          <cell r="BA2009" t="str">
            <v/>
          </cell>
          <cell r="BB2009" t="str">
            <v/>
          </cell>
          <cell r="BC2009" t="str">
            <v/>
          </cell>
        </row>
        <row r="2010">
          <cell r="AQ2010" t="str">
            <v/>
          </cell>
          <cell r="AZ2010" t="str">
            <v/>
          </cell>
          <cell r="BA2010" t="str">
            <v/>
          </cell>
          <cell r="BB2010" t="str">
            <v/>
          </cell>
          <cell r="BC2010" t="str">
            <v/>
          </cell>
        </row>
        <row r="2011">
          <cell r="AQ2011" t="str">
            <v/>
          </cell>
          <cell r="AZ2011" t="str">
            <v/>
          </cell>
          <cell r="BA2011" t="str">
            <v/>
          </cell>
          <cell r="BB2011" t="str">
            <v/>
          </cell>
          <cell r="BC2011" t="str">
            <v/>
          </cell>
        </row>
        <row r="2012">
          <cell r="AQ2012" t="str">
            <v/>
          </cell>
          <cell r="AZ2012" t="str">
            <v/>
          </cell>
          <cell r="BA2012" t="str">
            <v/>
          </cell>
          <cell r="BB2012" t="str">
            <v/>
          </cell>
          <cell r="BC2012" t="str">
            <v/>
          </cell>
        </row>
        <row r="2013">
          <cell r="AQ2013" t="str">
            <v/>
          </cell>
          <cell r="AZ2013" t="str">
            <v/>
          </cell>
          <cell r="BA2013" t="str">
            <v/>
          </cell>
          <cell r="BB2013" t="str">
            <v/>
          </cell>
          <cell r="BC2013" t="str">
            <v/>
          </cell>
        </row>
        <row r="2014">
          <cell r="AQ2014" t="str">
            <v/>
          </cell>
          <cell r="AZ2014" t="str">
            <v/>
          </cell>
          <cell r="BA2014" t="str">
            <v/>
          </cell>
          <cell r="BB2014" t="str">
            <v/>
          </cell>
          <cell r="BC2014" t="str">
            <v/>
          </cell>
        </row>
        <row r="2015">
          <cell r="AQ2015" t="str">
            <v/>
          </cell>
          <cell r="AZ2015" t="str">
            <v/>
          </cell>
          <cell r="BA2015" t="str">
            <v/>
          </cell>
          <cell r="BB2015" t="str">
            <v/>
          </cell>
          <cell r="BC2015" t="str">
            <v/>
          </cell>
        </row>
        <row r="2016">
          <cell r="AQ2016" t="str">
            <v/>
          </cell>
          <cell r="AZ2016" t="str">
            <v/>
          </cell>
          <cell r="BA2016" t="str">
            <v/>
          </cell>
          <cell r="BB2016" t="str">
            <v/>
          </cell>
          <cell r="BC2016" t="str">
            <v/>
          </cell>
        </row>
        <row r="2017">
          <cell r="AQ2017" t="str">
            <v/>
          </cell>
          <cell r="AZ2017" t="str">
            <v/>
          </cell>
          <cell r="BA2017" t="str">
            <v/>
          </cell>
          <cell r="BB2017" t="str">
            <v/>
          </cell>
          <cell r="BC2017" t="str">
            <v/>
          </cell>
        </row>
        <row r="2018">
          <cell r="AQ2018" t="str">
            <v/>
          </cell>
          <cell r="AZ2018" t="str">
            <v/>
          </cell>
          <cell r="BA2018" t="str">
            <v/>
          </cell>
          <cell r="BB2018" t="str">
            <v/>
          </cell>
          <cell r="BC2018" t="str">
            <v/>
          </cell>
        </row>
        <row r="2019">
          <cell r="AQ2019" t="str">
            <v/>
          </cell>
          <cell r="AZ2019" t="str">
            <v/>
          </cell>
          <cell r="BA2019" t="str">
            <v/>
          </cell>
          <cell r="BB2019" t="str">
            <v/>
          </cell>
          <cell r="BC2019" t="str">
            <v/>
          </cell>
        </row>
        <row r="2020">
          <cell r="AQ2020" t="str">
            <v/>
          </cell>
          <cell r="AZ2020" t="str">
            <v/>
          </cell>
          <cell r="BA2020" t="str">
            <v/>
          </cell>
          <cell r="BB2020" t="str">
            <v/>
          </cell>
          <cell r="BC2020" t="str">
            <v/>
          </cell>
        </row>
        <row r="2021">
          <cell r="AQ2021" t="str">
            <v/>
          </cell>
          <cell r="AZ2021" t="str">
            <v/>
          </cell>
          <cell r="BA2021" t="str">
            <v/>
          </cell>
          <cell r="BB2021" t="str">
            <v/>
          </cell>
          <cell r="BC2021" t="str">
            <v/>
          </cell>
        </row>
        <row r="2022">
          <cell r="AQ2022" t="str">
            <v/>
          </cell>
          <cell r="AZ2022" t="str">
            <v/>
          </cell>
          <cell r="BA2022" t="str">
            <v/>
          </cell>
          <cell r="BB2022" t="str">
            <v/>
          </cell>
          <cell r="BC2022" t="str">
            <v/>
          </cell>
        </row>
        <row r="2023">
          <cell r="AQ2023" t="str">
            <v/>
          </cell>
          <cell r="AZ2023" t="str">
            <v/>
          </cell>
          <cell r="BA2023" t="str">
            <v/>
          </cell>
          <cell r="BB2023" t="str">
            <v/>
          </cell>
          <cell r="BC2023" t="str">
            <v/>
          </cell>
        </row>
        <row r="2024">
          <cell r="AQ2024" t="str">
            <v/>
          </cell>
          <cell r="AZ2024" t="str">
            <v/>
          </cell>
          <cell r="BA2024" t="str">
            <v/>
          </cell>
          <cell r="BB2024" t="str">
            <v/>
          </cell>
          <cell r="BC2024" t="str">
            <v/>
          </cell>
        </row>
        <row r="2025">
          <cell r="AQ2025" t="str">
            <v/>
          </cell>
          <cell r="AZ2025" t="str">
            <v/>
          </cell>
          <cell r="BA2025" t="str">
            <v/>
          </cell>
          <cell r="BB2025" t="str">
            <v/>
          </cell>
          <cell r="BC2025" t="str">
            <v/>
          </cell>
        </row>
        <row r="2026">
          <cell r="AQ2026" t="str">
            <v/>
          </cell>
          <cell r="AZ2026" t="str">
            <v/>
          </cell>
          <cell r="BA2026" t="str">
            <v/>
          </cell>
          <cell r="BB2026" t="str">
            <v/>
          </cell>
          <cell r="BC2026" t="str">
            <v/>
          </cell>
        </row>
        <row r="2027">
          <cell r="AQ2027" t="str">
            <v/>
          </cell>
          <cell r="AZ2027" t="str">
            <v/>
          </cell>
          <cell r="BA2027" t="str">
            <v/>
          </cell>
          <cell r="BB2027" t="str">
            <v/>
          </cell>
          <cell r="BC2027" t="str">
            <v/>
          </cell>
        </row>
        <row r="2028">
          <cell r="AQ2028" t="str">
            <v/>
          </cell>
          <cell r="AZ2028" t="str">
            <v/>
          </cell>
          <cell r="BA2028" t="str">
            <v/>
          </cell>
          <cell r="BB2028" t="str">
            <v/>
          </cell>
          <cell r="BC2028" t="str">
            <v/>
          </cell>
        </row>
        <row r="2029">
          <cell r="AQ2029" t="str">
            <v/>
          </cell>
          <cell r="AZ2029" t="str">
            <v/>
          </cell>
          <cell r="BA2029" t="str">
            <v/>
          </cell>
          <cell r="BB2029" t="str">
            <v/>
          </cell>
          <cell r="BC2029" t="str">
            <v/>
          </cell>
        </row>
        <row r="2030">
          <cell r="AQ2030" t="str">
            <v/>
          </cell>
          <cell r="AZ2030" t="str">
            <v/>
          </cell>
          <cell r="BA2030" t="str">
            <v/>
          </cell>
          <cell r="BB2030" t="str">
            <v/>
          </cell>
          <cell r="BC2030" t="str">
            <v/>
          </cell>
        </row>
        <row r="2031">
          <cell r="AQ2031" t="str">
            <v/>
          </cell>
          <cell r="AZ2031" t="str">
            <v/>
          </cell>
          <cell r="BA2031" t="str">
            <v/>
          </cell>
          <cell r="BB2031" t="str">
            <v/>
          </cell>
          <cell r="BC2031" t="str">
            <v/>
          </cell>
        </row>
        <row r="2032">
          <cell r="AQ2032" t="str">
            <v/>
          </cell>
          <cell r="AZ2032" t="str">
            <v/>
          </cell>
          <cell r="BA2032" t="str">
            <v/>
          </cell>
          <cell r="BB2032" t="str">
            <v/>
          </cell>
          <cell r="BC2032" t="str">
            <v/>
          </cell>
        </row>
        <row r="2033">
          <cell r="AQ2033" t="str">
            <v/>
          </cell>
          <cell r="AZ2033" t="str">
            <v/>
          </cell>
          <cell r="BA2033" t="str">
            <v/>
          </cell>
          <cell r="BB2033" t="str">
            <v/>
          </cell>
          <cell r="BC2033" t="str">
            <v/>
          </cell>
        </row>
        <row r="2034">
          <cell r="AQ2034" t="str">
            <v/>
          </cell>
          <cell r="AZ2034" t="str">
            <v/>
          </cell>
          <cell r="BA2034" t="str">
            <v/>
          </cell>
          <cell r="BB2034" t="str">
            <v/>
          </cell>
          <cell r="BC2034" t="str">
            <v/>
          </cell>
        </row>
        <row r="2035">
          <cell r="AQ2035" t="str">
            <v/>
          </cell>
          <cell r="AZ2035" t="str">
            <v/>
          </cell>
          <cell r="BA2035" t="str">
            <v/>
          </cell>
          <cell r="BB2035" t="str">
            <v/>
          </cell>
          <cell r="BC2035" t="str">
            <v/>
          </cell>
        </row>
        <row r="2036">
          <cell r="AQ2036" t="str">
            <v/>
          </cell>
          <cell r="AZ2036" t="str">
            <v/>
          </cell>
          <cell r="BA2036" t="str">
            <v/>
          </cell>
          <cell r="BB2036" t="str">
            <v/>
          </cell>
          <cell r="BC2036" t="str">
            <v/>
          </cell>
        </row>
        <row r="2037">
          <cell r="AQ2037" t="str">
            <v/>
          </cell>
          <cell r="AZ2037" t="str">
            <v/>
          </cell>
          <cell r="BA2037" t="str">
            <v/>
          </cell>
          <cell r="BB2037" t="str">
            <v/>
          </cell>
          <cell r="BC2037" t="str">
            <v/>
          </cell>
        </row>
        <row r="2038">
          <cell r="AQ2038" t="str">
            <v/>
          </cell>
          <cell r="AZ2038" t="str">
            <v/>
          </cell>
          <cell r="BA2038" t="str">
            <v/>
          </cell>
          <cell r="BB2038" t="str">
            <v/>
          </cell>
          <cell r="BC2038" t="str">
            <v/>
          </cell>
        </row>
        <row r="2039">
          <cell r="AQ2039" t="str">
            <v/>
          </cell>
          <cell r="AZ2039" t="str">
            <v/>
          </cell>
          <cell r="BA2039" t="str">
            <v/>
          </cell>
          <cell r="BB2039" t="str">
            <v/>
          </cell>
          <cell r="BC2039" t="str">
            <v/>
          </cell>
        </row>
        <row r="2040">
          <cell r="AQ2040" t="str">
            <v/>
          </cell>
          <cell r="AZ2040" t="str">
            <v/>
          </cell>
          <cell r="BA2040" t="str">
            <v/>
          </cell>
          <cell r="BB2040" t="str">
            <v/>
          </cell>
          <cell r="BC2040" t="str">
            <v/>
          </cell>
        </row>
        <row r="2041">
          <cell r="AQ2041" t="str">
            <v/>
          </cell>
          <cell r="AZ2041" t="str">
            <v/>
          </cell>
          <cell r="BA2041" t="str">
            <v/>
          </cell>
          <cell r="BB2041" t="str">
            <v/>
          </cell>
          <cell r="BC2041" t="str">
            <v/>
          </cell>
        </row>
        <row r="2042">
          <cell r="AQ2042" t="str">
            <v/>
          </cell>
          <cell r="AZ2042" t="str">
            <v/>
          </cell>
          <cell r="BA2042" t="str">
            <v/>
          </cell>
          <cell r="BB2042" t="str">
            <v/>
          </cell>
          <cell r="BC2042" t="str">
            <v/>
          </cell>
        </row>
        <row r="2043">
          <cell r="AQ2043" t="str">
            <v/>
          </cell>
          <cell r="AZ2043" t="str">
            <v/>
          </cell>
          <cell r="BA2043" t="str">
            <v/>
          </cell>
          <cell r="BB2043" t="str">
            <v/>
          </cell>
          <cell r="BC2043" t="str">
            <v/>
          </cell>
        </row>
        <row r="2044">
          <cell r="AQ2044" t="str">
            <v/>
          </cell>
          <cell r="AZ2044" t="str">
            <v/>
          </cell>
          <cell r="BA2044" t="str">
            <v/>
          </cell>
          <cell r="BB2044" t="str">
            <v/>
          </cell>
          <cell r="BC2044" t="str">
            <v/>
          </cell>
        </row>
        <row r="2045">
          <cell r="AQ2045" t="str">
            <v/>
          </cell>
          <cell r="AZ2045" t="str">
            <v/>
          </cell>
          <cell r="BA2045" t="str">
            <v/>
          </cell>
          <cell r="BB2045" t="str">
            <v/>
          </cell>
          <cell r="BC2045" t="str">
            <v/>
          </cell>
        </row>
        <row r="2046">
          <cell r="AQ2046" t="str">
            <v/>
          </cell>
          <cell r="AZ2046" t="str">
            <v/>
          </cell>
          <cell r="BA2046" t="str">
            <v/>
          </cell>
          <cell r="BB2046" t="str">
            <v/>
          </cell>
          <cell r="BC2046" t="str">
            <v/>
          </cell>
        </row>
        <row r="2047">
          <cell r="AQ2047" t="str">
            <v/>
          </cell>
          <cell r="AZ2047" t="str">
            <v/>
          </cell>
          <cell r="BA2047" t="str">
            <v/>
          </cell>
          <cell r="BB2047" t="str">
            <v/>
          </cell>
          <cell r="BC2047" t="str">
            <v/>
          </cell>
        </row>
        <row r="2048">
          <cell r="AQ2048" t="str">
            <v/>
          </cell>
          <cell r="AZ2048" t="str">
            <v/>
          </cell>
          <cell r="BA2048" t="str">
            <v/>
          </cell>
          <cell r="BB2048" t="str">
            <v/>
          </cell>
          <cell r="BC2048" t="str">
            <v/>
          </cell>
        </row>
        <row r="2049">
          <cell r="AQ2049" t="str">
            <v/>
          </cell>
          <cell r="AZ2049" t="str">
            <v/>
          </cell>
          <cell r="BA2049" t="str">
            <v/>
          </cell>
          <cell r="BB2049" t="str">
            <v/>
          </cell>
          <cell r="BC2049" t="str">
            <v/>
          </cell>
        </row>
        <row r="2050">
          <cell r="AQ2050" t="str">
            <v/>
          </cell>
          <cell r="AZ2050" t="str">
            <v/>
          </cell>
          <cell r="BA2050" t="str">
            <v/>
          </cell>
          <cell r="BB2050" t="str">
            <v/>
          </cell>
          <cell r="BC2050" t="str">
            <v/>
          </cell>
        </row>
        <row r="2051">
          <cell r="AQ2051" t="str">
            <v/>
          </cell>
          <cell r="AZ2051" t="str">
            <v/>
          </cell>
          <cell r="BA2051" t="str">
            <v/>
          </cell>
          <cell r="BB2051" t="str">
            <v/>
          </cell>
          <cell r="BC2051" t="str">
            <v/>
          </cell>
        </row>
        <row r="2052">
          <cell r="AQ2052" t="str">
            <v/>
          </cell>
          <cell r="AZ2052" t="str">
            <v/>
          </cell>
          <cell r="BA2052" t="str">
            <v/>
          </cell>
          <cell r="BB2052" t="str">
            <v/>
          </cell>
          <cell r="BC2052" t="str">
            <v/>
          </cell>
        </row>
        <row r="2053">
          <cell r="AQ2053" t="str">
            <v/>
          </cell>
          <cell r="AZ2053" t="str">
            <v/>
          </cell>
          <cell r="BA2053" t="str">
            <v/>
          </cell>
          <cell r="BB2053" t="str">
            <v/>
          </cell>
          <cell r="BC2053" t="str">
            <v/>
          </cell>
        </row>
        <row r="2054">
          <cell r="AQ2054" t="str">
            <v/>
          </cell>
          <cell r="AZ2054" t="str">
            <v/>
          </cell>
          <cell r="BA2054" t="str">
            <v/>
          </cell>
          <cell r="BB2054" t="str">
            <v/>
          </cell>
          <cell r="BC2054" t="str">
            <v/>
          </cell>
        </row>
        <row r="2055">
          <cell r="AQ2055" t="str">
            <v/>
          </cell>
          <cell r="AZ2055" t="str">
            <v/>
          </cell>
          <cell r="BA2055" t="str">
            <v/>
          </cell>
          <cell r="BB2055" t="str">
            <v/>
          </cell>
          <cell r="BC2055" t="str">
            <v/>
          </cell>
        </row>
        <row r="2056">
          <cell r="AQ2056" t="str">
            <v/>
          </cell>
          <cell r="AZ2056" t="str">
            <v/>
          </cell>
          <cell r="BA2056" t="str">
            <v/>
          </cell>
          <cell r="BB2056" t="str">
            <v/>
          </cell>
          <cell r="BC2056" t="str">
            <v/>
          </cell>
        </row>
        <row r="2057">
          <cell r="AQ2057" t="str">
            <v/>
          </cell>
          <cell r="AZ2057" t="str">
            <v/>
          </cell>
          <cell r="BA2057" t="str">
            <v/>
          </cell>
          <cell r="BB2057" t="str">
            <v/>
          </cell>
          <cell r="BC2057" t="str">
            <v/>
          </cell>
        </row>
        <row r="2058">
          <cell r="AQ2058" t="str">
            <v/>
          </cell>
          <cell r="AZ2058" t="str">
            <v/>
          </cell>
          <cell r="BA2058" t="str">
            <v/>
          </cell>
          <cell r="BB2058" t="str">
            <v/>
          </cell>
          <cell r="BC2058" t="str">
            <v/>
          </cell>
        </row>
        <row r="2059">
          <cell r="AQ2059" t="str">
            <v/>
          </cell>
          <cell r="AZ2059" t="str">
            <v/>
          </cell>
          <cell r="BA2059" t="str">
            <v/>
          </cell>
          <cell r="BB2059" t="str">
            <v/>
          </cell>
          <cell r="BC2059" t="str">
            <v/>
          </cell>
        </row>
        <row r="2060">
          <cell r="AQ2060" t="str">
            <v/>
          </cell>
          <cell r="AZ2060" t="str">
            <v/>
          </cell>
          <cell r="BA2060" t="str">
            <v/>
          </cell>
          <cell r="BB2060" t="str">
            <v/>
          </cell>
          <cell r="BC2060" t="str">
            <v/>
          </cell>
        </row>
        <row r="2061">
          <cell r="AQ2061" t="str">
            <v/>
          </cell>
          <cell r="AZ2061" t="str">
            <v/>
          </cell>
          <cell r="BA2061" t="str">
            <v/>
          </cell>
          <cell r="BB2061" t="str">
            <v/>
          </cell>
          <cell r="BC2061" t="str">
            <v/>
          </cell>
        </row>
        <row r="2062">
          <cell r="AQ2062" t="str">
            <v/>
          </cell>
          <cell r="AZ2062" t="str">
            <v/>
          </cell>
          <cell r="BA2062" t="str">
            <v/>
          </cell>
          <cell r="BB2062" t="str">
            <v/>
          </cell>
          <cell r="BC2062" t="str">
            <v/>
          </cell>
        </row>
        <row r="2063">
          <cell r="AQ2063" t="str">
            <v/>
          </cell>
          <cell r="AZ2063" t="str">
            <v/>
          </cell>
          <cell r="BA2063" t="str">
            <v/>
          </cell>
          <cell r="BB2063" t="str">
            <v/>
          </cell>
          <cell r="BC2063" t="str">
            <v/>
          </cell>
        </row>
        <row r="2064">
          <cell r="AQ2064" t="str">
            <v/>
          </cell>
          <cell r="AZ2064" t="str">
            <v/>
          </cell>
          <cell r="BA2064" t="str">
            <v/>
          </cell>
          <cell r="BB2064" t="str">
            <v/>
          </cell>
          <cell r="BC2064" t="str">
            <v/>
          </cell>
        </row>
        <row r="2065">
          <cell r="AQ2065" t="str">
            <v/>
          </cell>
          <cell r="AZ2065" t="str">
            <v/>
          </cell>
          <cell r="BA2065" t="str">
            <v/>
          </cell>
          <cell r="BB2065" t="str">
            <v/>
          </cell>
          <cell r="BC2065" t="str">
            <v/>
          </cell>
        </row>
        <row r="2066">
          <cell r="AQ2066" t="str">
            <v/>
          </cell>
          <cell r="AZ2066" t="str">
            <v/>
          </cell>
          <cell r="BA2066" t="str">
            <v/>
          </cell>
          <cell r="BB2066" t="str">
            <v/>
          </cell>
          <cell r="BC2066" t="str">
            <v/>
          </cell>
        </row>
        <row r="2067">
          <cell r="AQ2067" t="str">
            <v/>
          </cell>
          <cell r="AZ2067" t="str">
            <v/>
          </cell>
          <cell r="BA2067" t="str">
            <v/>
          </cell>
          <cell r="BB2067" t="str">
            <v/>
          </cell>
          <cell r="BC2067" t="str">
            <v/>
          </cell>
        </row>
        <row r="2068">
          <cell r="AQ2068" t="str">
            <v/>
          </cell>
          <cell r="AZ2068" t="str">
            <v/>
          </cell>
          <cell r="BA2068" t="str">
            <v/>
          </cell>
          <cell r="BB2068" t="str">
            <v/>
          </cell>
          <cell r="BC2068" t="str">
            <v/>
          </cell>
        </row>
        <row r="2069">
          <cell r="AQ2069" t="str">
            <v/>
          </cell>
          <cell r="AZ2069" t="str">
            <v/>
          </cell>
          <cell r="BA2069" t="str">
            <v/>
          </cell>
          <cell r="BB2069" t="str">
            <v/>
          </cell>
          <cell r="BC2069" t="str">
            <v/>
          </cell>
        </row>
        <row r="2070">
          <cell r="AQ2070" t="str">
            <v/>
          </cell>
          <cell r="AZ2070" t="str">
            <v/>
          </cell>
          <cell r="BA2070" t="str">
            <v/>
          </cell>
          <cell r="BB2070" t="str">
            <v/>
          </cell>
          <cell r="BC2070" t="str">
            <v/>
          </cell>
        </row>
        <row r="2071">
          <cell r="AQ2071" t="str">
            <v/>
          </cell>
          <cell r="AZ2071" t="str">
            <v/>
          </cell>
          <cell r="BA2071" t="str">
            <v/>
          </cell>
          <cell r="BB2071" t="str">
            <v/>
          </cell>
          <cell r="BC2071" t="str">
            <v/>
          </cell>
        </row>
        <row r="2072">
          <cell r="AQ2072" t="str">
            <v/>
          </cell>
          <cell r="AZ2072" t="str">
            <v/>
          </cell>
          <cell r="BA2072" t="str">
            <v/>
          </cell>
          <cell r="BB2072" t="str">
            <v/>
          </cell>
          <cell r="BC2072" t="str">
            <v/>
          </cell>
        </row>
        <row r="2073">
          <cell r="AQ2073" t="str">
            <v/>
          </cell>
          <cell r="AZ2073" t="str">
            <v/>
          </cell>
          <cell r="BA2073" t="str">
            <v/>
          </cell>
          <cell r="BB2073" t="str">
            <v/>
          </cell>
          <cell r="BC2073" t="str">
            <v/>
          </cell>
        </row>
        <row r="2074">
          <cell r="AQ2074" t="str">
            <v/>
          </cell>
          <cell r="AZ2074" t="str">
            <v/>
          </cell>
          <cell r="BA2074" t="str">
            <v/>
          </cell>
          <cell r="BB2074" t="str">
            <v/>
          </cell>
          <cell r="BC2074" t="str">
            <v/>
          </cell>
        </row>
        <row r="2075">
          <cell r="AQ2075" t="str">
            <v/>
          </cell>
          <cell r="AZ2075" t="str">
            <v/>
          </cell>
          <cell r="BA2075" t="str">
            <v/>
          </cell>
          <cell r="BB2075" t="str">
            <v/>
          </cell>
          <cell r="BC2075" t="str">
            <v/>
          </cell>
        </row>
        <row r="2076">
          <cell r="AQ2076" t="str">
            <v/>
          </cell>
          <cell r="AZ2076" t="str">
            <v/>
          </cell>
          <cell r="BA2076" t="str">
            <v/>
          </cell>
          <cell r="BB2076" t="str">
            <v/>
          </cell>
          <cell r="BC2076" t="str">
            <v/>
          </cell>
        </row>
        <row r="2077">
          <cell r="AQ2077" t="str">
            <v/>
          </cell>
          <cell r="AZ2077" t="str">
            <v/>
          </cell>
          <cell r="BA2077" t="str">
            <v/>
          </cell>
          <cell r="BB2077" t="str">
            <v/>
          </cell>
          <cell r="BC2077" t="str">
            <v/>
          </cell>
        </row>
        <row r="2078">
          <cell r="AQ2078" t="str">
            <v/>
          </cell>
          <cell r="AZ2078" t="str">
            <v/>
          </cell>
          <cell r="BA2078" t="str">
            <v/>
          </cell>
          <cell r="BB2078" t="str">
            <v/>
          </cell>
          <cell r="BC2078" t="str">
            <v/>
          </cell>
        </row>
        <row r="2079">
          <cell r="AQ2079" t="str">
            <v/>
          </cell>
          <cell r="AZ2079" t="str">
            <v/>
          </cell>
          <cell r="BA2079" t="str">
            <v/>
          </cell>
          <cell r="BB2079" t="str">
            <v/>
          </cell>
          <cell r="BC2079" t="str">
            <v/>
          </cell>
        </row>
        <row r="2080">
          <cell r="AQ2080" t="str">
            <v/>
          </cell>
          <cell r="AZ2080" t="str">
            <v/>
          </cell>
          <cell r="BA2080" t="str">
            <v/>
          </cell>
          <cell r="BB2080" t="str">
            <v/>
          </cell>
          <cell r="BC2080" t="str">
            <v/>
          </cell>
        </row>
        <row r="2081">
          <cell r="AQ2081" t="str">
            <v/>
          </cell>
          <cell r="AZ2081" t="str">
            <v/>
          </cell>
          <cell r="BA2081" t="str">
            <v/>
          </cell>
          <cell r="BB2081" t="str">
            <v/>
          </cell>
          <cell r="BC2081" t="str">
            <v/>
          </cell>
        </row>
        <row r="2082">
          <cell r="AQ2082" t="str">
            <v/>
          </cell>
          <cell r="AZ2082" t="str">
            <v/>
          </cell>
          <cell r="BA2082" t="str">
            <v/>
          </cell>
          <cell r="BB2082" t="str">
            <v/>
          </cell>
          <cell r="BC2082" t="str">
            <v/>
          </cell>
        </row>
        <row r="2083">
          <cell r="AQ2083" t="str">
            <v/>
          </cell>
          <cell r="AZ2083" t="str">
            <v/>
          </cell>
          <cell r="BA2083" t="str">
            <v/>
          </cell>
          <cell r="BB2083" t="str">
            <v/>
          </cell>
          <cell r="BC2083" t="str">
            <v/>
          </cell>
        </row>
        <row r="2084">
          <cell r="AQ2084" t="str">
            <v/>
          </cell>
          <cell r="AZ2084" t="str">
            <v/>
          </cell>
          <cell r="BA2084" t="str">
            <v/>
          </cell>
          <cell r="BB2084" t="str">
            <v/>
          </cell>
          <cell r="BC2084" t="str">
            <v/>
          </cell>
        </row>
        <row r="2085">
          <cell r="AQ2085" t="str">
            <v/>
          </cell>
          <cell r="AZ2085" t="str">
            <v/>
          </cell>
          <cell r="BA2085" t="str">
            <v/>
          </cell>
          <cell r="BB2085" t="str">
            <v/>
          </cell>
          <cell r="BC2085" t="str">
            <v/>
          </cell>
        </row>
        <row r="2086">
          <cell r="AQ2086" t="str">
            <v/>
          </cell>
          <cell r="AZ2086" t="str">
            <v/>
          </cell>
          <cell r="BA2086" t="str">
            <v/>
          </cell>
          <cell r="BB2086" t="str">
            <v/>
          </cell>
          <cell r="BC2086" t="str">
            <v/>
          </cell>
        </row>
        <row r="2087">
          <cell r="AQ2087" t="str">
            <v/>
          </cell>
          <cell r="AZ2087" t="str">
            <v/>
          </cell>
          <cell r="BA2087" t="str">
            <v/>
          </cell>
          <cell r="BB2087" t="str">
            <v/>
          </cell>
          <cell r="BC2087" t="str">
            <v/>
          </cell>
        </row>
        <row r="2088">
          <cell r="AQ2088" t="str">
            <v/>
          </cell>
          <cell r="AZ2088" t="str">
            <v/>
          </cell>
          <cell r="BA2088" t="str">
            <v/>
          </cell>
          <cell r="BB2088" t="str">
            <v/>
          </cell>
          <cell r="BC2088" t="str">
            <v/>
          </cell>
        </row>
        <row r="2089">
          <cell r="AQ2089" t="str">
            <v/>
          </cell>
          <cell r="AZ2089" t="str">
            <v/>
          </cell>
          <cell r="BA2089" t="str">
            <v/>
          </cell>
          <cell r="BB2089" t="str">
            <v/>
          </cell>
          <cell r="BC2089" t="str">
            <v/>
          </cell>
        </row>
        <row r="2090">
          <cell r="AQ2090" t="str">
            <v/>
          </cell>
          <cell r="AZ2090" t="str">
            <v/>
          </cell>
          <cell r="BA2090" t="str">
            <v/>
          </cell>
          <cell r="BB2090" t="str">
            <v/>
          </cell>
          <cell r="BC2090" t="str">
            <v/>
          </cell>
        </row>
        <row r="2091">
          <cell r="AQ2091" t="str">
            <v/>
          </cell>
          <cell r="AZ2091" t="str">
            <v/>
          </cell>
          <cell r="BA2091" t="str">
            <v/>
          </cell>
          <cell r="BB2091" t="str">
            <v/>
          </cell>
          <cell r="BC2091" t="str">
            <v/>
          </cell>
        </row>
        <row r="2092">
          <cell r="AQ2092" t="str">
            <v/>
          </cell>
          <cell r="AZ2092" t="str">
            <v/>
          </cell>
          <cell r="BA2092" t="str">
            <v/>
          </cell>
          <cell r="BB2092" t="str">
            <v/>
          </cell>
          <cell r="BC2092" t="str">
            <v/>
          </cell>
        </row>
        <row r="2093">
          <cell r="AQ2093" t="str">
            <v/>
          </cell>
          <cell r="AZ2093" t="str">
            <v/>
          </cell>
          <cell r="BA2093" t="str">
            <v/>
          </cell>
          <cell r="BB2093" t="str">
            <v/>
          </cell>
          <cell r="BC2093" t="str">
            <v/>
          </cell>
        </row>
        <row r="2094">
          <cell r="AQ2094" t="str">
            <v/>
          </cell>
          <cell r="AZ2094" t="str">
            <v/>
          </cell>
          <cell r="BA2094" t="str">
            <v/>
          </cell>
          <cell r="BB2094" t="str">
            <v/>
          </cell>
          <cell r="BC2094" t="str">
            <v/>
          </cell>
        </row>
        <row r="2095">
          <cell r="AQ2095" t="str">
            <v/>
          </cell>
          <cell r="AZ2095" t="str">
            <v/>
          </cell>
          <cell r="BA2095" t="str">
            <v/>
          </cell>
          <cell r="BB2095" t="str">
            <v/>
          </cell>
          <cell r="BC2095" t="str">
            <v/>
          </cell>
        </row>
        <row r="2096">
          <cell r="AQ2096" t="str">
            <v/>
          </cell>
          <cell r="AZ2096" t="str">
            <v/>
          </cell>
          <cell r="BA2096" t="str">
            <v/>
          </cell>
          <cell r="BB2096" t="str">
            <v/>
          </cell>
          <cell r="BC2096" t="str">
            <v/>
          </cell>
        </row>
        <row r="2097">
          <cell r="AQ2097" t="str">
            <v/>
          </cell>
          <cell r="AZ2097" t="str">
            <v/>
          </cell>
          <cell r="BA2097" t="str">
            <v/>
          </cell>
          <cell r="BB2097" t="str">
            <v/>
          </cell>
          <cell r="BC2097" t="str">
            <v/>
          </cell>
        </row>
        <row r="2098">
          <cell r="AQ2098" t="str">
            <v/>
          </cell>
          <cell r="AZ2098" t="str">
            <v/>
          </cell>
          <cell r="BA2098" t="str">
            <v/>
          </cell>
          <cell r="BB2098" t="str">
            <v/>
          </cell>
          <cell r="BC2098" t="str">
            <v/>
          </cell>
        </row>
        <row r="2099">
          <cell r="AQ2099" t="str">
            <v/>
          </cell>
          <cell r="AZ2099" t="str">
            <v/>
          </cell>
          <cell r="BA2099" t="str">
            <v/>
          </cell>
          <cell r="BB2099" t="str">
            <v/>
          </cell>
          <cell r="BC2099" t="str">
            <v/>
          </cell>
        </row>
        <row r="2100">
          <cell r="AQ2100" t="str">
            <v/>
          </cell>
          <cell r="AZ2100" t="str">
            <v/>
          </cell>
          <cell r="BA2100" t="str">
            <v/>
          </cell>
          <cell r="BB2100" t="str">
            <v/>
          </cell>
          <cell r="BC2100" t="str">
            <v/>
          </cell>
        </row>
        <row r="2101">
          <cell r="AQ2101" t="str">
            <v/>
          </cell>
          <cell r="AZ2101" t="str">
            <v/>
          </cell>
          <cell r="BA2101" t="str">
            <v/>
          </cell>
          <cell r="BB2101" t="str">
            <v/>
          </cell>
          <cell r="BC2101" t="str">
            <v/>
          </cell>
        </row>
        <row r="2102">
          <cell r="AQ2102" t="str">
            <v/>
          </cell>
          <cell r="AZ2102" t="str">
            <v/>
          </cell>
          <cell r="BA2102" t="str">
            <v/>
          </cell>
          <cell r="BB2102" t="str">
            <v/>
          </cell>
          <cell r="BC2102" t="str">
            <v/>
          </cell>
        </row>
        <row r="2103">
          <cell r="AQ2103" t="str">
            <v/>
          </cell>
          <cell r="AZ2103" t="str">
            <v/>
          </cell>
          <cell r="BA2103" t="str">
            <v/>
          </cell>
          <cell r="BB2103" t="str">
            <v/>
          </cell>
          <cell r="BC2103" t="str">
            <v/>
          </cell>
        </row>
        <row r="2104">
          <cell r="AQ2104" t="str">
            <v/>
          </cell>
          <cell r="AZ2104" t="str">
            <v/>
          </cell>
          <cell r="BA2104" t="str">
            <v/>
          </cell>
          <cell r="BB2104" t="str">
            <v/>
          </cell>
          <cell r="BC2104" t="str">
            <v/>
          </cell>
        </row>
        <row r="2105">
          <cell r="AQ2105" t="str">
            <v/>
          </cell>
          <cell r="AZ2105" t="str">
            <v/>
          </cell>
          <cell r="BA2105" t="str">
            <v/>
          </cell>
          <cell r="BB2105" t="str">
            <v/>
          </cell>
          <cell r="BC2105" t="str">
            <v/>
          </cell>
        </row>
        <row r="2106">
          <cell r="AQ2106" t="str">
            <v/>
          </cell>
          <cell r="AZ2106" t="str">
            <v/>
          </cell>
          <cell r="BA2106" t="str">
            <v/>
          </cell>
          <cell r="BB2106" t="str">
            <v/>
          </cell>
          <cell r="BC2106" t="str">
            <v/>
          </cell>
        </row>
        <row r="2107">
          <cell r="AQ2107" t="str">
            <v/>
          </cell>
          <cell r="AZ2107" t="str">
            <v/>
          </cell>
          <cell r="BA2107" t="str">
            <v/>
          </cell>
          <cell r="BB2107" t="str">
            <v/>
          </cell>
          <cell r="BC2107" t="str">
            <v/>
          </cell>
        </row>
        <row r="2108">
          <cell r="AQ2108" t="str">
            <v/>
          </cell>
          <cell r="AZ2108" t="str">
            <v/>
          </cell>
          <cell r="BA2108" t="str">
            <v/>
          </cell>
          <cell r="BB2108" t="str">
            <v/>
          </cell>
          <cell r="BC2108" t="str">
            <v/>
          </cell>
        </row>
        <row r="2109">
          <cell r="AQ2109" t="str">
            <v/>
          </cell>
          <cell r="AZ2109" t="str">
            <v/>
          </cell>
          <cell r="BA2109" t="str">
            <v/>
          </cell>
          <cell r="BB2109" t="str">
            <v/>
          </cell>
          <cell r="BC2109" t="str">
            <v/>
          </cell>
        </row>
        <row r="2110">
          <cell r="AQ2110" t="str">
            <v/>
          </cell>
          <cell r="AZ2110" t="str">
            <v/>
          </cell>
          <cell r="BA2110" t="str">
            <v/>
          </cell>
          <cell r="BB2110" t="str">
            <v/>
          </cell>
          <cell r="BC2110" t="str">
            <v/>
          </cell>
        </row>
        <row r="2111">
          <cell r="AQ2111" t="str">
            <v/>
          </cell>
          <cell r="AZ2111" t="str">
            <v/>
          </cell>
          <cell r="BA2111" t="str">
            <v/>
          </cell>
          <cell r="BB2111" t="str">
            <v/>
          </cell>
          <cell r="BC2111" t="str">
            <v/>
          </cell>
        </row>
        <row r="2112">
          <cell r="AQ2112" t="str">
            <v/>
          </cell>
          <cell r="AZ2112" t="str">
            <v/>
          </cell>
          <cell r="BA2112" t="str">
            <v/>
          </cell>
          <cell r="BB2112" t="str">
            <v/>
          </cell>
          <cell r="BC2112" t="str">
            <v/>
          </cell>
        </row>
        <row r="2113">
          <cell r="AQ2113" t="str">
            <v/>
          </cell>
          <cell r="AZ2113" t="str">
            <v/>
          </cell>
          <cell r="BA2113" t="str">
            <v/>
          </cell>
          <cell r="BB2113" t="str">
            <v/>
          </cell>
          <cell r="BC2113" t="str">
            <v/>
          </cell>
        </row>
        <row r="2114">
          <cell r="AQ2114" t="str">
            <v/>
          </cell>
          <cell r="AZ2114" t="str">
            <v/>
          </cell>
          <cell r="BA2114" t="str">
            <v/>
          </cell>
          <cell r="BB2114" t="str">
            <v/>
          </cell>
          <cell r="BC2114" t="str">
            <v/>
          </cell>
        </row>
        <row r="2115">
          <cell r="AQ2115" t="str">
            <v/>
          </cell>
          <cell r="AZ2115" t="str">
            <v/>
          </cell>
          <cell r="BA2115" t="str">
            <v/>
          </cell>
          <cell r="BB2115" t="str">
            <v/>
          </cell>
          <cell r="BC2115" t="str">
            <v/>
          </cell>
        </row>
        <row r="2116">
          <cell r="AQ2116" t="str">
            <v/>
          </cell>
          <cell r="AZ2116" t="str">
            <v/>
          </cell>
          <cell r="BA2116" t="str">
            <v/>
          </cell>
          <cell r="BB2116" t="str">
            <v/>
          </cell>
          <cell r="BC2116" t="str">
            <v/>
          </cell>
        </row>
        <row r="2117">
          <cell r="AQ2117" t="str">
            <v/>
          </cell>
          <cell r="AZ2117" t="str">
            <v/>
          </cell>
          <cell r="BA2117" t="str">
            <v/>
          </cell>
          <cell r="BB2117" t="str">
            <v/>
          </cell>
          <cell r="BC2117" t="str">
            <v/>
          </cell>
        </row>
        <row r="2118">
          <cell r="AQ2118" t="str">
            <v/>
          </cell>
          <cell r="AZ2118" t="str">
            <v/>
          </cell>
          <cell r="BA2118" t="str">
            <v/>
          </cell>
          <cell r="BB2118" t="str">
            <v/>
          </cell>
          <cell r="BC2118" t="str">
            <v/>
          </cell>
        </row>
        <row r="2119">
          <cell r="AQ2119" t="str">
            <v/>
          </cell>
          <cell r="AZ2119" t="str">
            <v/>
          </cell>
          <cell r="BA2119" t="str">
            <v/>
          </cell>
          <cell r="BB2119" t="str">
            <v/>
          </cell>
          <cell r="BC2119" t="str">
            <v/>
          </cell>
        </row>
        <row r="2120">
          <cell r="AQ2120" t="str">
            <v/>
          </cell>
          <cell r="AZ2120" t="str">
            <v/>
          </cell>
          <cell r="BA2120" t="str">
            <v/>
          </cell>
          <cell r="BB2120" t="str">
            <v/>
          </cell>
          <cell r="BC2120" t="str">
            <v/>
          </cell>
        </row>
        <row r="2121">
          <cell r="AQ2121" t="str">
            <v/>
          </cell>
          <cell r="AZ2121" t="str">
            <v/>
          </cell>
          <cell r="BA2121" t="str">
            <v/>
          </cell>
          <cell r="BB2121" t="str">
            <v/>
          </cell>
          <cell r="BC2121" t="str">
            <v/>
          </cell>
        </row>
        <row r="2122">
          <cell r="AQ2122" t="str">
            <v/>
          </cell>
          <cell r="AZ2122" t="str">
            <v/>
          </cell>
          <cell r="BA2122" t="str">
            <v/>
          </cell>
          <cell r="BB2122" t="str">
            <v/>
          </cell>
          <cell r="BC2122" t="str">
            <v/>
          </cell>
        </row>
        <row r="2123">
          <cell r="AQ2123" t="str">
            <v/>
          </cell>
          <cell r="AZ2123" t="str">
            <v/>
          </cell>
          <cell r="BA2123" t="str">
            <v/>
          </cell>
          <cell r="BB2123" t="str">
            <v/>
          </cell>
          <cell r="BC2123" t="str">
            <v/>
          </cell>
        </row>
        <row r="2124">
          <cell r="AQ2124" t="str">
            <v/>
          </cell>
          <cell r="AZ2124" t="str">
            <v/>
          </cell>
          <cell r="BA2124" t="str">
            <v/>
          </cell>
          <cell r="BB2124" t="str">
            <v/>
          </cell>
          <cell r="BC2124" t="str">
            <v/>
          </cell>
        </row>
        <row r="2125">
          <cell r="AQ2125" t="str">
            <v/>
          </cell>
          <cell r="AZ2125" t="str">
            <v/>
          </cell>
          <cell r="BA2125" t="str">
            <v/>
          </cell>
          <cell r="BB2125" t="str">
            <v/>
          </cell>
          <cell r="BC2125" t="str">
            <v/>
          </cell>
        </row>
        <row r="2126">
          <cell r="AQ2126" t="str">
            <v/>
          </cell>
          <cell r="AZ2126" t="str">
            <v/>
          </cell>
          <cell r="BA2126" t="str">
            <v/>
          </cell>
          <cell r="BB2126" t="str">
            <v/>
          </cell>
          <cell r="BC2126" t="str">
            <v/>
          </cell>
        </row>
        <row r="2127">
          <cell r="AQ2127" t="str">
            <v/>
          </cell>
          <cell r="AZ2127" t="str">
            <v/>
          </cell>
          <cell r="BA2127" t="str">
            <v/>
          </cell>
          <cell r="BB2127" t="str">
            <v/>
          </cell>
          <cell r="BC2127" t="str">
            <v/>
          </cell>
        </row>
        <row r="2128">
          <cell r="AQ2128" t="str">
            <v/>
          </cell>
          <cell r="AZ2128" t="str">
            <v/>
          </cell>
          <cell r="BA2128" t="str">
            <v/>
          </cell>
          <cell r="BB2128" t="str">
            <v/>
          </cell>
          <cell r="BC2128" t="str">
            <v/>
          </cell>
        </row>
        <row r="2129">
          <cell r="AQ2129" t="str">
            <v/>
          </cell>
          <cell r="AZ2129" t="str">
            <v/>
          </cell>
          <cell r="BA2129" t="str">
            <v/>
          </cell>
          <cell r="BB2129" t="str">
            <v/>
          </cell>
          <cell r="BC2129" t="str">
            <v/>
          </cell>
        </row>
        <row r="2130">
          <cell r="AQ2130" t="str">
            <v/>
          </cell>
          <cell r="AZ2130" t="str">
            <v/>
          </cell>
          <cell r="BA2130" t="str">
            <v/>
          </cell>
          <cell r="BB2130" t="str">
            <v/>
          </cell>
          <cell r="BC2130" t="str">
            <v/>
          </cell>
        </row>
        <row r="2131">
          <cell r="AQ2131" t="str">
            <v/>
          </cell>
          <cell r="AZ2131" t="str">
            <v/>
          </cell>
          <cell r="BA2131" t="str">
            <v/>
          </cell>
          <cell r="BB2131" t="str">
            <v/>
          </cell>
          <cell r="BC2131" t="str">
            <v/>
          </cell>
        </row>
        <row r="2132">
          <cell r="AQ2132" t="str">
            <v/>
          </cell>
          <cell r="AZ2132" t="str">
            <v/>
          </cell>
          <cell r="BA2132" t="str">
            <v/>
          </cell>
          <cell r="BB2132" t="str">
            <v/>
          </cell>
          <cell r="BC2132" t="str">
            <v/>
          </cell>
        </row>
        <row r="2133">
          <cell r="AQ2133" t="str">
            <v/>
          </cell>
          <cell r="AZ2133" t="str">
            <v/>
          </cell>
          <cell r="BA2133" t="str">
            <v/>
          </cell>
          <cell r="BB2133" t="str">
            <v/>
          </cell>
          <cell r="BC2133" t="str">
            <v/>
          </cell>
        </row>
        <row r="2134">
          <cell r="AQ2134" t="str">
            <v/>
          </cell>
          <cell r="AZ2134" t="str">
            <v/>
          </cell>
          <cell r="BA2134" t="str">
            <v/>
          </cell>
          <cell r="BB2134" t="str">
            <v/>
          </cell>
          <cell r="BC2134" t="str">
            <v/>
          </cell>
        </row>
        <row r="2135">
          <cell r="AQ2135" t="str">
            <v/>
          </cell>
          <cell r="AZ2135" t="str">
            <v/>
          </cell>
          <cell r="BA2135" t="str">
            <v/>
          </cell>
          <cell r="BB2135" t="str">
            <v/>
          </cell>
          <cell r="BC2135" t="str">
            <v/>
          </cell>
        </row>
        <row r="2136">
          <cell r="AQ2136" t="str">
            <v/>
          </cell>
          <cell r="AZ2136" t="str">
            <v/>
          </cell>
          <cell r="BA2136" t="str">
            <v/>
          </cell>
          <cell r="BB2136" t="str">
            <v/>
          </cell>
          <cell r="BC2136" t="str">
            <v/>
          </cell>
        </row>
        <row r="2137">
          <cell r="AQ2137" t="str">
            <v/>
          </cell>
          <cell r="AZ2137" t="str">
            <v/>
          </cell>
          <cell r="BA2137" t="str">
            <v/>
          </cell>
          <cell r="BB2137" t="str">
            <v/>
          </cell>
          <cell r="BC2137" t="str">
            <v/>
          </cell>
        </row>
        <row r="2138">
          <cell r="AQ2138" t="str">
            <v/>
          </cell>
          <cell r="AZ2138" t="str">
            <v/>
          </cell>
          <cell r="BA2138" t="str">
            <v/>
          </cell>
          <cell r="BB2138" t="str">
            <v/>
          </cell>
          <cell r="BC2138" t="str">
            <v/>
          </cell>
        </row>
        <row r="2139">
          <cell r="AQ2139" t="str">
            <v/>
          </cell>
          <cell r="AZ2139" t="str">
            <v/>
          </cell>
          <cell r="BA2139" t="str">
            <v/>
          </cell>
          <cell r="BB2139" t="str">
            <v/>
          </cell>
          <cell r="BC2139" t="str">
            <v/>
          </cell>
        </row>
        <row r="2140">
          <cell r="AQ2140" t="str">
            <v/>
          </cell>
          <cell r="AZ2140" t="str">
            <v/>
          </cell>
          <cell r="BA2140" t="str">
            <v/>
          </cell>
          <cell r="BB2140" t="str">
            <v/>
          </cell>
          <cell r="BC2140" t="str">
            <v/>
          </cell>
        </row>
        <row r="2141">
          <cell r="AQ2141" t="str">
            <v/>
          </cell>
          <cell r="AZ2141" t="str">
            <v/>
          </cell>
          <cell r="BA2141" t="str">
            <v/>
          </cell>
          <cell r="BB2141" t="str">
            <v/>
          </cell>
          <cell r="BC2141" t="str">
            <v/>
          </cell>
        </row>
        <row r="2142">
          <cell r="AQ2142" t="str">
            <v/>
          </cell>
          <cell r="AZ2142" t="str">
            <v/>
          </cell>
          <cell r="BA2142" t="str">
            <v/>
          </cell>
          <cell r="BB2142" t="str">
            <v/>
          </cell>
          <cell r="BC2142" t="str">
            <v/>
          </cell>
        </row>
        <row r="2143">
          <cell r="AQ2143" t="str">
            <v/>
          </cell>
          <cell r="AZ2143" t="str">
            <v/>
          </cell>
          <cell r="BA2143" t="str">
            <v/>
          </cell>
          <cell r="BB2143" t="str">
            <v/>
          </cell>
          <cell r="BC2143" t="str">
            <v/>
          </cell>
        </row>
        <row r="2144">
          <cell r="AQ2144" t="str">
            <v/>
          </cell>
          <cell r="AZ2144" t="str">
            <v/>
          </cell>
          <cell r="BA2144" t="str">
            <v/>
          </cell>
          <cell r="BB2144" t="str">
            <v/>
          </cell>
          <cell r="BC2144" t="str">
            <v/>
          </cell>
        </row>
        <row r="2145">
          <cell r="AQ2145" t="str">
            <v/>
          </cell>
          <cell r="AZ2145" t="str">
            <v/>
          </cell>
          <cell r="BA2145" t="str">
            <v/>
          </cell>
          <cell r="BB2145" t="str">
            <v/>
          </cell>
          <cell r="BC2145" t="str">
            <v/>
          </cell>
        </row>
        <row r="2146">
          <cell r="AQ2146" t="str">
            <v/>
          </cell>
          <cell r="AZ2146" t="str">
            <v/>
          </cell>
          <cell r="BA2146" t="str">
            <v/>
          </cell>
          <cell r="BB2146" t="str">
            <v/>
          </cell>
          <cell r="BC2146" t="str">
            <v/>
          </cell>
        </row>
        <row r="2147">
          <cell r="AQ2147" t="str">
            <v/>
          </cell>
          <cell r="AZ2147" t="str">
            <v/>
          </cell>
          <cell r="BA2147" t="str">
            <v/>
          </cell>
          <cell r="BB2147" t="str">
            <v/>
          </cell>
          <cell r="BC2147" t="str">
            <v/>
          </cell>
        </row>
        <row r="2148">
          <cell r="AQ2148" t="str">
            <v/>
          </cell>
          <cell r="AZ2148" t="str">
            <v/>
          </cell>
          <cell r="BA2148" t="str">
            <v/>
          </cell>
          <cell r="BB2148" t="str">
            <v/>
          </cell>
          <cell r="BC2148" t="str">
            <v/>
          </cell>
        </row>
        <row r="2149">
          <cell r="AQ2149" t="str">
            <v/>
          </cell>
          <cell r="AZ2149" t="str">
            <v/>
          </cell>
          <cell r="BA2149" t="str">
            <v/>
          </cell>
          <cell r="BB2149" t="str">
            <v/>
          </cell>
          <cell r="BC2149" t="str">
            <v/>
          </cell>
        </row>
        <row r="2150">
          <cell r="AQ2150" t="str">
            <v/>
          </cell>
          <cell r="AZ2150" t="str">
            <v/>
          </cell>
          <cell r="BA2150" t="str">
            <v/>
          </cell>
          <cell r="BB2150" t="str">
            <v/>
          </cell>
          <cell r="BC2150" t="str">
            <v/>
          </cell>
        </row>
        <row r="2151">
          <cell r="AQ2151" t="str">
            <v/>
          </cell>
          <cell r="AZ2151" t="str">
            <v/>
          </cell>
          <cell r="BA2151" t="str">
            <v/>
          </cell>
          <cell r="BB2151" t="str">
            <v/>
          </cell>
          <cell r="BC2151" t="str">
            <v/>
          </cell>
        </row>
        <row r="2152">
          <cell r="AQ2152" t="str">
            <v/>
          </cell>
          <cell r="AZ2152" t="str">
            <v/>
          </cell>
          <cell r="BA2152" t="str">
            <v/>
          </cell>
          <cell r="BB2152" t="str">
            <v/>
          </cell>
          <cell r="BC2152" t="str">
            <v/>
          </cell>
        </row>
        <row r="2153">
          <cell r="AQ2153" t="str">
            <v/>
          </cell>
          <cell r="AZ2153" t="str">
            <v/>
          </cell>
          <cell r="BA2153" t="str">
            <v/>
          </cell>
          <cell r="BB2153" t="str">
            <v/>
          </cell>
          <cell r="BC2153" t="str">
            <v/>
          </cell>
        </row>
        <row r="2154">
          <cell r="AQ2154" t="str">
            <v/>
          </cell>
          <cell r="AZ2154" t="str">
            <v/>
          </cell>
          <cell r="BA2154" t="str">
            <v/>
          </cell>
          <cell r="BB2154" t="str">
            <v/>
          </cell>
          <cell r="BC2154" t="str">
            <v/>
          </cell>
        </row>
        <row r="2155">
          <cell r="AQ2155" t="str">
            <v/>
          </cell>
          <cell r="AZ2155" t="str">
            <v/>
          </cell>
          <cell r="BA2155" t="str">
            <v/>
          </cell>
          <cell r="BB2155" t="str">
            <v/>
          </cell>
          <cell r="BC2155" t="str">
            <v/>
          </cell>
        </row>
        <row r="2156">
          <cell r="AQ2156" t="str">
            <v/>
          </cell>
          <cell r="AZ2156" t="str">
            <v/>
          </cell>
          <cell r="BA2156" t="str">
            <v/>
          </cell>
          <cell r="BB2156" t="str">
            <v/>
          </cell>
          <cell r="BC2156" t="str">
            <v/>
          </cell>
        </row>
        <row r="2157">
          <cell r="AQ2157" t="str">
            <v/>
          </cell>
          <cell r="AZ2157" t="str">
            <v/>
          </cell>
          <cell r="BA2157" t="str">
            <v/>
          </cell>
          <cell r="BB2157" t="str">
            <v/>
          </cell>
          <cell r="BC2157" t="str">
            <v/>
          </cell>
        </row>
        <row r="2158">
          <cell r="AQ2158" t="str">
            <v/>
          </cell>
          <cell r="AZ2158" t="str">
            <v/>
          </cell>
          <cell r="BA2158" t="str">
            <v/>
          </cell>
          <cell r="BB2158" t="str">
            <v/>
          </cell>
          <cell r="BC2158" t="str">
            <v/>
          </cell>
        </row>
        <row r="2159">
          <cell r="AQ2159" t="str">
            <v/>
          </cell>
          <cell r="AZ2159" t="str">
            <v/>
          </cell>
          <cell r="BA2159" t="str">
            <v/>
          </cell>
          <cell r="BB2159" t="str">
            <v/>
          </cell>
          <cell r="BC2159" t="str">
            <v/>
          </cell>
        </row>
        <row r="2160">
          <cell r="AQ2160" t="str">
            <v/>
          </cell>
          <cell r="AZ2160" t="str">
            <v/>
          </cell>
          <cell r="BA2160" t="str">
            <v/>
          </cell>
          <cell r="BB2160" t="str">
            <v/>
          </cell>
          <cell r="BC2160" t="str">
            <v/>
          </cell>
        </row>
        <row r="2161">
          <cell r="AQ2161" t="str">
            <v/>
          </cell>
          <cell r="AZ2161" t="str">
            <v/>
          </cell>
          <cell r="BA2161" t="str">
            <v/>
          </cell>
          <cell r="BB2161" t="str">
            <v/>
          </cell>
          <cell r="BC2161" t="str">
            <v/>
          </cell>
        </row>
        <row r="2162">
          <cell r="AQ2162" t="str">
            <v/>
          </cell>
          <cell r="AZ2162" t="str">
            <v/>
          </cell>
          <cell r="BA2162" t="str">
            <v/>
          </cell>
          <cell r="BB2162" t="str">
            <v/>
          </cell>
          <cell r="BC2162" t="str">
            <v/>
          </cell>
        </row>
        <row r="2163">
          <cell r="AQ2163" t="str">
            <v/>
          </cell>
          <cell r="AZ2163" t="str">
            <v/>
          </cell>
          <cell r="BA2163" t="str">
            <v/>
          </cell>
          <cell r="BB2163" t="str">
            <v/>
          </cell>
          <cell r="BC2163" t="str">
            <v/>
          </cell>
        </row>
        <row r="2164">
          <cell r="AQ2164" t="str">
            <v/>
          </cell>
          <cell r="AZ2164" t="str">
            <v/>
          </cell>
          <cell r="BA2164" t="str">
            <v/>
          </cell>
          <cell r="BB2164" t="str">
            <v/>
          </cell>
          <cell r="BC2164" t="str">
            <v/>
          </cell>
        </row>
        <row r="2165">
          <cell r="AQ2165" t="str">
            <v/>
          </cell>
          <cell r="AZ2165" t="str">
            <v/>
          </cell>
          <cell r="BA2165" t="str">
            <v/>
          </cell>
          <cell r="BB2165" t="str">
            <v/>
          </cell>
          <cell r="BC2165" t="str">
            <v/>
          </cell>
        </row>
        <row r="2166">
          <cell r="AQ2166" t="str">
            <v/>
          </cell>
          <cell r="AZ2166" t="str">
            <v/>
          </cell>
          <cell r="BA2166" t="str">
            <v/>
          </cell>
          <cell r="BB2166" t="str">
            <v/>
          </cell>
          <cell r="BC2166" t="str">
            <v/>
          </cell>
        </row>
        <row r="2167">
          <cell r="AQ2167" t="str">
            <v/>
          </cell>
          <cell r="AZ2167" t="str">
            <v/>
          </cell>
          <cell r="BA2167" t="str">
            <v/>
          </cell>
          <cell r="BB2167" t="str">
            <v/>
          </cell>
          <cell r="BC2167" t="str">
            <v/>
          </cell>
        </row>
        <row r="2168">
          <cell r="AQ2168" t="str">
            <v/>
          </cell>
          <cell r="AZ2168" t="str">
            <v/>
          </cell>
          <cell r="BA2168" t="str">
            <v/>
          </cell>
          <cell r="BB2168" t="str">
            <v/>
          </cell>
          <cell r="BC2168" t="str">
            <v/>
          </cell>
        </row>
        <row r="2169">
          <cell r="AQ2169" t="str">
            <v/>
          </cell>
          <cell r="AZ2169" t="str">
            <v/>
          </cell>
          <cell r="BA2169" t="str">
            <v/>
          </cell>
          <cell r="BB2169" t="str">
            <v/>
          </cell>
          <cell r="BC2169" t="str">
            <v/>
          </cell>
        </row>
        <row r="2170">
          <cell r="AQ2170" t="str">
            <v/>
          </cell>
          <cell r="AZ2170" t="str">
            <v/>
          </cell>
          <cell r="BA2170" t="str">
            <v/>
          </cell>
          <cell r="BB2170" t="str">
            <v/>
          </cell>
          <cell r="BC2170" t="str">
            <v/>
          </cell>
        </row>
        <row r="2171">
          <cell r="AQ2171" t="str">
            <v/>
          </cell>
          <cell r="AZ2171" t="str">
            <v/>
          </cell>
          <cell r="BA2171" t="str">
            <v/>
          </cell>
          <cell r="BB2171" t="str">
            <v/>
          </cell>
          <cell r="BC2171" t="str">
            <v/>
          </cell>
        </row>
        <row r="2172">
          <cell r="AQ2172" t="str">
            <v/>
          </cell>
          <cell r="AZ2172" t="str">
            <v/>
          </cell>
          <cell r="BA2172" t="str">
            <v/>
          </cell>
          <cell r="BB2172" t="str">
            <v/>
          </cell>
          <cell r="BC2172" t="str">
            <v/>
          </cell>
        </row>
        <row r="2173">
          <cell r="AQ2173" t="str">
            <v/>
          </cell>
          <cell r="AZ2173" t="str">
            <v/>
          </cell>
          <cell r="BA2173" t="str">
            <v/>
          </cell>
          <cell r="BB2173" t="str">
            <v/>
          </cell>
          <cell r="BC2173" t="str">
            <v/>
          </cell>
        </row>
        <row r="2174">
          <cell r="AQ2174" t="str">
            <v/>
          </cell>
          <cell r="AZ2174" t="str">
            <v/>
          </cell>
          <cell r="BA2174" t="str">
            <v/>
          </cell>
          <cell r="BB2174" t="str">
            <v/>
          </cell>
          <cell r="BC2174" t="str">
            <v/>
          </cell>
        </row>
        <row r="2175">
          <cell r="AQ2175" t="str">
            <v/>
          </cell>
          <cell r="AZ2175" t="str">
            <v/>
          </cell>
          <cell r="BA2175" t="str">
            <v/>
          </cell>
          <cell r="BB2175" t="str">
            <v/>
          </cell>
          <cell r="BC2175" t="str">
            <v/>
          </cell>
        </row>
        <row r="2176">
          <cell r="AQ2176" t="str">
            <v/>
          </cell>
          <cell r="AZ2176" t="str">
            <v/>
          </cell>
          <cell r="BA2176" t="str">
            <v/>
          </cell>
          <cell r="BB2176" t="str">
            <v/>
          </cell>
          <cell r="BC2176" t="str">
            <v/>
          </cell>
        </row>
        <row r="2177">
          <cell r="AQ2177" t="str">
            <v/>
          </cell>
          <cell r="AZ2177" t="str">
            <v/>
          </cell>
          <cell r="BA2177" t="str">
            <v/>
          </cell>
          <cell r="BB2177" t="str">
            <v/>
          </cell>
          <cell r="BC2177" t="str">
            <v/>
          </cell>
        </row>
        <row r="2178">
          <cell r="AQ2178" t="str">
            <v/>
          </cell>
          <cell r="AZ2178" t="str">
            <v/>
          </cell>
          <cell r="BA2178" t="str">
            <v/>
          </cell>
          <cell r="BB2178" t="str">
            <v/>
          </cell>
          <cell r="BC2178" t="str">
            <v/>
          </cell>
        </row>
        <row r="2179">
          <cell r="AQ2179" t="str">
            <v/>
          </cell>
          <cell r="AZ2179" t="str">
            <v/>
          </cell>
          <cell r="BA2179" t="str">
            <v/>
          </cell>
          <cell r="BB2179" t="str">
            <v/>
          </cell>
          <cell r="BC2179" t="str">
            <v/>
          </cell>
        </row>
        <row r="2180">
          <cell r="AQ2180" t="str">
            <v/>
          </cell>
          <cell r="AZ2180" t="str">
            <v/>
          </cell>
          <cell r="BA2180" t="str">
            <v/>
          </cell>
          <cell r="BB2180" t="str">
            <v/>
          </cell>
          <cell r="BC2180" t="str">
            <v/>
          </cell>
        </row>
        <row r="2181">
          <cell r="AQ2181" t="str">
            <v/>
          </cell>
          <cell r="AZ2181" t="str">
            <v/>
          </cell>
          <cell r="BA2181" t="str">
            <v/>
          </cell>
          <cell r="BB2181" t="str">
            <v/>
          </cell>
          <cell r="BC2181" t="str">
            <v/>
          </cell>
        </row>
        <row r="2182">
          <cell r="AQ2182" t="str">
            <v/>
          </cell>
          <cell r="AZ2182" t="str">
            <v/>
          </cell>
          <cell r="BA2182" t="str">
            <v/>
          </cell>
          <cell r="BB2182" t="str">
            <v/>
          </cell>
          <cell r="BC2182" t="str">
            <v/>
          </cell>
        </row>
        <row r="2183">
          <cell r="AQ2183" t="str">
            <v/>
          </cell>
          <cell r="AZ2183" t="str">
            <v/>
          </cell>
          <cell r="BA2183" t="str">
            <v/>
          </cell>
          <cell r="BB2183" t="str">
            <v/>
          </cell>
          <cell r="BC2183" t="str">
            <v/>
          </cell>
        </row>
        <row r="2184">
          <cell r="AQ2184" t="str">
            <v/>
          </cell>
          <cell r="AZ2184" t="str">
            <v/>
          </cell>
          <cell r="BA2184" t="str">
            <v/>
          </cell>
          <cell r="BB2184" t="str">
            <v/>
          </cell>
          <cell r="BC2184" t="str">
            <v/>
          </cell>
        </row>
        <row r="2185">
          <cell r="AQ2185" t="str">
            <v/>
          </cell>
          <cell r="AZ2185" t="str">
            <v/>
          </cell>
          <cell r="BA2185" t="str">
            <v/>
          </cell>
          <cell r="BB2185" t="str">
            <v/>
          </cell>
          <cell r="BC2185" t="str">
            <v/>
          </cell>
        </row>
        <row r="2186">
          <cell r="AQ2186" t="str">
            <v/>
          </cell>
          <cell r="AZ2186" t="str">
            <v/>
          </cell>
          <cell r="BA2186" t="str">
            <v/>
          </cell>
          <cell r="BB2186" t="str">
            <v/>
          </cell>
          <cell r="BC2186" t="str">
            <v/>
          </cell>
        </row>
        <row r="2187">
          <cell r="AQ2187" t="str">
            <v/>
          </cell>
          <cell r="AZ2187" t="str">
            <v/>
          </cell>
          <cell r="BA2187" t="str">
            <v/>
          </cell>
          <cell r="BB2187" t="str">
            <v/>
          </cell>
          <cell r="BC2187" t="str">
            <v/>
          </cell>
        </row>
        <row r="2188">
          <cell r="AQ2188" t="str">
            <v/>
          </cell>
          <cell r="AZ2188" t="str">
            <v/>
          </cell>
          <cell r="BA2188" t="str">
            <v/>
          </cell>
          <cell r="BB2188" t="str">
            <v/>
          </cell>
          <cell r="BC2188" t="str">
            <v/>
          </cell>
        </row>
        <row r="2189">
          <cell r="AQ2189" t="str">
            <v/>
          </cell>
          <cell r="AZ2189" t="str">
            <v/>
          </cell>
          <cell r="BA2189" t="str">
            <v/>
          </cell>
          <cell r="BB2189" t="str">
            <v/>
          </cell>
          <cell r="BC2189" t="str">
            <v/>
          </cell>
        </row>
        <row r="2190">
          <cell r="AQ2190" t="str">
            <v/>
          </cell>
          <cell r="AZ2190" t="str">
            <v/>
          </cell>
          <cell r="BA2190" t="str">
            <v/>
          </cell>
          <cell r="BB2190" t="str">
            <v/>
          </cell>
          <cell r="BC2190" t="str">
            <v/>
          </cell>
        </row>
        <row r="2191">
          <cell r="AQ2191" t="str">
            <v/>
          </cell>
          <cell r="AZ2191" t="str">
            <v/>
          </cell>
          <cell r="BA2191" t="str">
            <v/>
          </cell>
          <cell r="BB2191" t="str">
            <v/>
          </cell>
          <cell r="BC2191" t="str">
            <v/>
          </cell>
        </row>
        <row r="2192">
          <cell r="AQ2192" t="str">
            <v/>
          </cell>
          <cell r="AZ2192" t="str">
            <v/>
          </cell>
          <cell r="BA2192" t="str">
            <v/>
          </cell>
          <cell r="BB2192" t="str">
            <v/>
          </cell>
          <cell r="BC2192" t="str">
            <v/>
          </cell>
        </row>
        <row r="2193">
          <cell r="AQ2193" t="str">
            <v/>
          </cell>
          <cell r="AZ2193" t="str">
            <v/>
          </cell>
          <cell r="BA2193" t="str">
            <v/>
          </cell>
          <cell r="BB2193" t="str">
            <v/>
          </cell>
          <cell r="BC2193" t="str">
            <v/>
          </cell>
        </row>
        <row r="2194">
          <cell r="AQ2194" t="str">
            <v/>
          </cell>
          <cell r="AZ2194" t="str">
            <v/>
          </cell>
          <cell r="BA2194" t="str">
            <v/>
          </cell>
          <cell r="BB2194" t="str">
            <v/>
          </cell>
          <cell r="BC2194" t="str">
            <v/>
          </cell>
        </row>
        <row r="2195">
          <cell r="AQ2195" t="str">
            <v/>
          </cell>
          <cell r="AZ2195" t="str">
            <v/>
          </cell>
          <cell r="BA2195" t="str">
            <v/>
          </cell>
          <cell r="BB2195" t="str">
            <v/>
          </cell>
          <cell r="BC2195" t="str">
            <v/>
          </cell>
        </row>
        <row r="2196">
          <cell r="AQ2196" t="str">
            <v/>
          </cell>
          <cell r="AZ2196" t="str">
            <v/>
          </cell>
          <cell r="BA2196" t="str">
            <v/>
          </cell>
          <cell r="BB2196" t="str">
            <v/>
          </cell>
          <cell r="BC2196" t="str">
            <v/>
          </cell>
        </row>
        <row r="2197">
          <cell r="AQ2197" t="str">
            <v/>
          </cell>
          <cell r="AZ2197" t="str">
            <v/>
          </cell>
          <cell r="BA2197" t="str">
            <v/>
          </cell>
          <cell r="BB2197" t="str">
            <v/>
          </cell>
          <cell r="BC2197" t="str">
            <v/>
          </cell>
        </row>
        <row r="2198">
          <cell r="AQ2198" t="str">
            <v/>
          </cell>
          <cell r="AZ2198" t="str">
            <v/>
          </cell>
          <cell r="BA2198" t="str">
            <v/>
          </cell>
          <cell r="BB2198" t="str">
            <v/>
          </cell>
          <cell r="BC2198" t="str">
            <v/>
          </cell>
        </row>
        <row r="2199">
          <cell r="AQ2199" t="str">
            <v/>
          </cell>
          <cell r="AZ2199" t="str">
            <v/>
          </cell>
          <cell r="BA2199" t="str">
            <v/>
          </cell>
          <cell r="BB2199" t="str">
            <v/>
          </cell>
          <cell r="BC2199" t="str">
            <v/>
          </cell>
        </row>
        <row r="2200">
          <cell r="AQ2200" t="str">
            <v/>
          </cell>
          <cell r="AZ2200" t="str">
            <v/>
          </cell>
          <cell r="BA2200" t="str">
            <v/>
          </cell>
          <cell r="BB2200" t="str">
            <v/>
          </cell>
          <cell r="BC2200" t="str">
            <v/>
          </cell>
        </row>
        <row r="2201">
          <cell r="AQ2201" t="str">
            <v/>
          </cell>
          <cell r="AZ2201" t="str">
            <v/>
          </cell>
          <cell r="BA2201" t="str">
            <v/>
          </cell>
          <cell r="BB2201" t="str">
            <v/>
          </cell>
          <cell r="BC2201" t="str">
            <v/>
          </cell>
        </row>
        <row r="2202">
          <cell r="AQ2202" t="str">
            <v/>
          </cell>
          <cell r="AZ2202" t="str">
            <v/>
          </cell>
          <cell r="BA2202" t="str">
            <v/>
          </cell>
          <cell r="BB2202" t="str">
            <v/>
          </cell>
          <cell r="BC2202" t="str">
            <v/>
          </cell>
        </row>
        <row r="2203">
          <cell r="AQ2203" t="str">
            <v/>
          </cell>
          <cell r="AZ2203" t="str">
            <v/>
          </cell>
          <cell r="BA2203" t="str">
            <v/>
          </cell>
          <cell r="BB2203" t="str">
            <v/>
          </cell>
          <cell r="BC2203" t="str">
            <v/>
          </cell>
        </row>
        <row r="2204">
          <cell r="AQ2204" t="str">
            <v/>
          </cell>
          <cell r="AZ2204" t="str">
            <v/>
          </cell>
          <cell r="BA2204" t="str">
            <v/>
          </cell>
          <cell r="BB2204" t="str">
            <v/>
          </cell>
          <cell r="BC2204" t="str">
            <v/>
          </cell>
        </row>
        <row r="2205">
          <cell r="AQ2205" t="str">
            <v/>
          </cell>
          <cell r="AZ2205" t="str">
            <v/>
          </cell>
          <cell r="BA2205" t="str">
            <v/>
          </cell>
          <cell r="BB2205" t="str">
            <v/>
          </cell>
          <cell r="BC2205" t="str">
            <v/>
          </cell>
        </row>
        <row r="2206">
          <cell r="AQ2206" t="str">
            <v/>
          </cell>
          <cell r="AZ2206" t="str">
            <v/>
          </cell>
          <cell r="BA2206" t="str">
            <v/>
          </cell>
          <cell r="BB2206" t="str">
            <v/>
          </cell>
          <cell r="BC2206" t="str">
            <v/>
          </cell>
        </row>
        <row r="2207">
          <cell r="AQ2207" t="str">
            <v/>
          </cell>
          <cell r="AZ2207" t="str">
            <v/>
          </cell>
          <cell r="BA2207" t="str">
            <v/>
          </cell>
          <cell r="BB2207" t="str">
            <v/>
          </cell>
          <cell r="BC2207" t="str">
            <v/>
          </cell>
        </row>
        <row r="2208">
          <cell r="AQ2208" t="str">
            <v/>
          </cell>
          <cell r="AZ2208" t="str">
            <v/>
          </cell>
          <cell r="BA2208" t="str">
            <v/>
          </cell>
          <cell r="BB2208" t="str">
            <v/>
          </cell>
          <cell r="BC2208" t="str">
            <v/>
          </cell>
        </row>
        <row r="2209">
          <cell r="AQ2209" t="str">
            <v/>
          </cell>
          <cell r="AZ2209" t="str">
            <v/>
          </cell>
          <cell r="BA2209" t="str">
            <v/>
          </cell>
          <cell r="BB2209" t="str">
            <v/>
          </cell>
          <cell r="BC2209" t="str">
            <v/>
          </cell>
        </row>
        <row r="2210">
          <cell r="AQ2210" t="str">
            <v/>
          </cell>
          <cell r="AZ2210" t="str">
            <v/>
          </cell>
          <cell r="BA2210" t="str">
            <v/>
          </cell>
          <cell r="BB2210" t="str">
            <v/>
          </cell>
          <cell r="BC2210" t="str">
            <v/>
          </cell>
        </row>
        <row r="2211">
          <cell r="AQ2211" t="str">
            <v/>
          </cell>
          <cell r="AZ2211" t="str">
            <v/>
          </cell>
          <cell r="BA2211" t="str">
            <v/>
          </cell>
          <cell r="BB2211" t="str">
            <v/>
          </cell>
          <cell r="BC2211" t="str">
            <v/>
          </cell>
        </row>
        <row r="2212">
          <cell r="AQ2212" t="str">
            <v/>
          </cell>
          <cell r="AZ2212" t="str">
            <v/>
          </cell>
          <cell r="BA2212" t="str">
            <v/>
          </cell>
          <cell r="BB2212" t="str">
            <v/>
          </cell>
          <cell r="BC2212" t="str">
            <v/>
          </cell>
        </row>
        <row r="2213">
          <cell r="AQ2213" t="str">
            <v/>
          </cell>
          <cell r="AZ2213" t="str">
            <v/>
          </cell>
          <cell r="BA2213" t="str">
            <v/>
          </cell>
          <cell r="BB2213" t="str">
            <v/>
          </cell>
          <cell r="BC2213" t="str">
            <v/>
          </cell>
        </row>
        <row r="2214">
          <cell r="AQ2214" t="str">
            <v/>
          </cell>
          <cell r="AZ2214" t="str">
            <v/>
          </cell>
          <cell r="BA2214" t="str">
            <v/>
          </cell>
          <cell r="BB2214" t="str">
            <v/>
          </cell>
          <cell r="BC2214" t="str">
            <v/>
          </cell>
        </row>
        <row r="2215">
          <cell r="AQ2215" t="str">
            <v/>
          </cell>
          <cell r="AZ2215" t="str">
            <v/>
          </cell>
          <cell r="BA2215" t="str">
            <v/>
          </cell>
          <cell r="BB2215" t="str">
            <v/>
          </cell>
          <cell r="BC2215" t="str">
            <v/>
          </cell>
        </row>
        <row r="2216">
          <cell r="AQ2216" t="str">
            <v/>
          </cell>
          <cell r="AZ2216" t="str">
            <v/>
          </cell>
          <cell r="BA2216" t="str">
            <v/>
          </cell>
          <cell r="BB2216" t="str">
            <v/>
          </cell>
          <cell r="BC2216" t="str">
            <v/>
          </cell>
        </row>
        <row r="2217">
          <cell r="AQ2217" t="str">
            <v/>
          </cell>
          <cell r="AZ2217" t="str">
            <v/>
          </cell>
          <cell r="BA2217" t="str">
            <v/>
          </cell>
          <cell r="BB2217" t="str">
            <v/>
          </cell>
          <cell r="BC2217" t="str">
            <v/>
          </cell>
        </row>
        <row r="2218">
          <cell r="AQ2218" t="str">
            <v/>
          </cell>
          <cell r="AZ2218" t="str">
            <v/>
          </cell>
          <cell r="BA2218" t="str">
            <v/>
          </cell>
          <cell r="BB2218" t="str">
            <v/>
          </cell>
          <cell r="BC2218" t="str">
            <v/>
          </cell>
        </row>
        <row r="2219">
          <cell r="AQ2219" t="str">
            <v/>
          </cell>
          <cell r="AZ2219" t="str">
            <v/>
          </cell>
          <cell r="BA2219" t="str">
            <v/>
          </cell>
          <cell r="BB2219" t="str">
            <v/>
          </cell>
          <cell r="BC2219" t="str">
            <v/>
          </cell>
        </row>
        <row r="2220">
          <cell r="AQ2220" t="str">
            <v/>
          </cell>
          <cell r="AZ2220" t="str">
            <v/>
          </cell>
          <cell r="BA2220" t="str">
            <v/>
          </cell>
          <cell r="BB2220" t="str">
            <v/>
          </cell>
          <cell r="BC2220" t="str">
            <v/>
          </cell>
        </row>
        <row r="2221">
          <cell r="AM2221" t="str">
            <v/>
          </cell>
          <cell r="AQ2221" t="str">
            <v/>
          </cell>
          <cell r="AT2221" t="str">
            <v/>
          </cell>
          <cell r="AW2221" t="str">
            <v/>
          </cell>
          <cell r="AZ2221" t="str">
            <v/>
          </cell>
          <cell r="BA2221" t="str">
            <v/>
          </cell>
          <cell r="BB2221" t="str">
            <v/>
          </cell>
          <cell r="BC2221" t="str">
            <v/>
          </cell>
        </row>
        <row r="2222">
          <cell r="AM2222" t="str">
            <v/>
          </cell>
          <cell r="AQ2222" t="str">
            <v/>
          </cell>
          <cell r="AT2222" t="str">
            <v/>
          </cell>
          <cell r="AW2222" t="str">
            <v/>
          </cell>
          <cell r="AZ2222" t="str">
            <v/>
          </cell>
          <cell r="BA2222" t="str">
            <v/>
          </cell>
          <cell r="BB2222" t="str">
            <v/>
          </cell>
          <cell r="BC2222" t="str">
            <v/>
          </cell>
        </row>
        <row r="2223">
          <cell r="AM2223" t="str">
            <v/>
          </cell>
          <cell r="AQ2223" t="str">
            <v/>
          </cell>
          <cell r="AT2223" t="str">
            <v/>
          </cell>
          <cell r="AW2223" t="str">
            <v/>
          </cell>
          <cell r="AZ2223" t="str">
            <v/>
          </cell>
          <cell r="BA2223" t="str">
            <v/>
          </cell>
          <cell r="BB2223" t="str">
            <v/>
          </cell>
          <cell r="BC2223" t="str">
            <v/>
          </cell>
        </row>
        <row r="2224">
          <cell r="AM2224" t="str">
            <v/>
          </cell>
          <cell r="AQ2224" t="str">
            <v/>
          </cell>
          <cell r="AT2224" t="str">
            <v/>
          </cell>
          <cell r="AW2224" t="str">
            <v/>
          </cell>
          <cell r="AZ2224" t="str">
            <v/>
          </cell>
          <cell r="BA2224" t="str">
            <v/>
          </cell>
          <cell r="BB2224" t="str">
            <v/>
          </cell>
          <cell r="BC2224" t="str">
            <v/>
          </cell>
        </row>
        <row r="2225">
          <cell r="AM2225" t="str">
            <v/>
          </cell>
          <cell r="AQ2225" t="str">
            <v/>
          </cell>
          <cell r="AT2225" t="str">
            <v/>
          </cell>
          <cell r="AW2225" t="str">
            <v/>
          </cell>
          <cell r="AZ2225" t="str">
            <v/>
          </cell>
          <cell r="BA2225" t="str">
            <v/>
          </cell>
          <cell r="BB2225" t="str">
            <v/>
          </cell>
          <cell r="BC2225" t="str">
            <v/>
          </cell>
        </row>
        <row r="2226">
          <cell r="AQ2226" t="str">
            <v/>
          </cell>
          <cell r="AZ2226" t="str">
            <v/>
          </cell>
          <cell r="BA2226" t="str">
            <v/>
          </cell>
          <cell r="BB2226" t="str">
            <v/>
          </cell>
          <cell r="BC2226" t="str">
            <v/>
          </cell>
        </row>
        <row r="2227">
          <cell r="AQ2227" t="str">
            <v/>
          </cell>
          <cell r="AZ2227" t="str">
            <v/>
          </cell>
          <cell r="BA2227" t="str">
            <v/>
          </cell>
          <cell r="BB2227" t="str">
            <v/>
          </cell>
          <cell r="BC2227" t="str">
            <v/>
          </cell>
        </row>
        <row r="2228">
          <cell r="AQ2228" t="str">
            <v/>
          </cell>
          <cell r="AZ2228" t="str">
            <v/>
          </cell>
          <cell r="BA2228" t="str">
            <v/>
          </cell>
          <cell r="BB2228" t="str">
            <v/>
          </cell>
          <cell r="BC2228" t="str">
            <v/>
          </cell>
        </row>
        <row r="2229">
          <cell r="AQ2229" t="str">
            <v/>
          </cell>
          <cell r="AZ2229" t="str">
            <v/>
          </cell>
          <cell r="BA2229" t="str">
            <v/>
          </cell>
          <cell r="BB2229" t="str">
            <v/>
          </cell>
          <cell r="BC2229" t="str">
            <v/>
          </cell>
        </row>
        <row r="2230">
          <cell r="AQ2230" t="str">
            <v/>
          </cell>
          <cell r="AZ2230" t="str">
            <v/>
          </cell>
          <cell r="BA2230" t="str">
            <v/>
          </cell>
          <cell r="BB2230" t="str">
            <v/>
          </cell>
          <cell r="BC2230" t="str">
            <v/>
          </cell>
        </row>
        <row r="2231">
          <cell r="AQ2231" t="str">
            <v/>
          </cell>
          <cell r="AZ2231" t="str">
            <v/>
          </cell>
          <cell r="BA2231" t="str">
            <v/>
          </cell>
          <cell r="BB2231" t="str">
            <v/>
          </cell>
          <cell r="BC2231" t="str">
            <v/>
          </cell>
        </row>
        <row r="2232">
          <cell r="AQ2232" t="str">
            <v/>
          </cell>
          <cell r="AZ2232" t="str">
            <v/>
          </cell>
          <cell r="BA2232" t="str">
            <v/>
          </cell>
          <cell r="BB2232" t="str">
            <v/>
          </cell>
          <cell r="BC2232" t="str">
            <v/>
          </cell>
        </row>
        <row r="2233">
          <cell r="AQ2233" t="str">
            <v/>
          </cell>
          <cell r="AZ2233" t="str">
            <v/>
          </cell>
          <cell r="BA2233" t="str">
            <v/>
          </cell>
          <cell r="BB2233" t="str">
            <v/>
          </cell>
          <cell r="BC2233" t="str">
            <v/>
          </cell>
        </row>
        <row r="2234">
          <cell r="AQ2234" t="str">
            <v/>
          </cell>
          <cell r="AZ2234" t="str">
            <v/>
          </cell>
          <cell r="BA2234" t="str">
            <v/>
          </cell>
          <cell r="BB2234" t="str">
            <v/>
          </cell>
          <cell r="BC2234" t="str">
            <v/>
          </cell>
        </row>
        <row r="2235">
          <cell r="AQ2235" t="str">
            <v/>
          </cell>
          <cell r="AZ2235" t="str">
            <v/>
          </cell>
          <cell r="BA2235" t="str">
            <v/>
          </cell>
          <cell r="BB2235" t="str">
            <v/>
          </cell>
          <cell r="BC2235" t="str">
            <v/>
          </cell>
        </row>
        <row r="2236">
          <cell r="AQ2236" t="str">
            <v/>
          </cell>
          <cell r="AZ2236" t="str">
            <v/>
          </cell>
          <cell r="BA2236" t="str">
            <v/>
          </cell>
          <cell r="BB2236" t="str">
            <v/>
          </cell>
          <cell r="BC2236" t="str">
            <v/>
          </cell>
        </row>
        <row r="2237">
          <cell r="AQ2237" t="str">
            <v/>
          </cell>
          <cell r="AZ2237" t="str">
            <v/>
          </cell>
          <cell r="BA2237" t="str">
            <v/>
          </cell>
          <cell r="BB2237" t="str">
            <v/>
          </cell>
          <cell r="BC2237" t="str">
            <v/>
          </cell>
        </row>
        <row r="2238">
          <cell r="AQ2238" t="str">
            <v/>
          </cell>
          <cell r="AZ2238" t="str">
            <v/>
          </cell>
          <cell r="BA2238" t="str">
            <v/>
          </cell>
          <cell r="BB2238" t="str">
            <v/>
          </cell>
          <cell r="BC2238" t="str">
            <v/>
          </cell>
        </row>
        <row r="2239">
          <cell r="AQ2239" t="str">
            <v/>
          </cell>
          <cell r="AZ2239" t="str">
            <v/>
          </cell>
          <cell r="BA2239" t="str">
            <v/>
          </cell>
          <cell r="BB2239" t="str">
            <v/>
          </cell>
          <cell r="BC2239" t="str">
            <v/>
          </cell>
        </row>
        <row r="2240">
          <cell r="AQ2240" t="str">
            <v/>
          </cell>
          <cell r="AZ2240" t="str">
            <v/>
          </cell>
          <cell r="BA2240" t="str">
            <v/>
          </cell>
          <cell r="BB2240" t="str">
            <v/>
          </cell>
          <cell r="BC2240" t="str">
            <v/>
          </cell>
        </row>
        <row r="2241">
          <cell r="AQ2241" t="str">
            <v/>
          </cell>
          <cell r="AZ2241" t="str">
            <v/>
          </cell>
          <cell r="BA2241" t="str">
            <v/>
          </cell>
          <cell r="BB2241" t="str">
            <v/>
          </cell>
          <cell r="BC2241" t="str">
            <v/>
          </cell>
        </row>
        <row r="2242">
          <cell r="AQ2242" t="str">
            <v/>
          </cell>
          <cell r="AZ2242" t="str">
            <v/>
          </cell>
          <cell r="BA2242" t="str">
            <v/>
          </cell>
          <cell r="BB2242" t="str">
            <v/>
          </cell>
          <cell r="BC2242" t="str">
            <v/>
          </cell>
        </row>
        <row r="2243">
          <cell r="AQ2243" t="str">
            <v/>
          </cell>
          <cell r="AZ2243" t="str">
            <v/>
          </cell>
          <cell r="BA2243" t="str">
            <v/>
          </cell>
          <cell r="BB2243" t="str">
            <v/>
          </cell>
          <cell r="BC2243" t="str">
            <v/>
          </cell>
        </row>
        <row r="2244">
          <cell r="AQ2244" t="str">
            <v/>
          </cell>
          <cell r="AZ2244" t="str">
            <v/>
          </cell>
          <cell r="BA2244" t="str">
            <v/>
          </cell>
          <cell r="BB2244" t="str">
            <v/>
          </cell>
          <cell r="BC2244" t="str">
            <v/>
          </cell>
        </row>
        <row r="2245">
          <cell r="AQ2245" t="str">
            <v/>
          </cell>
          <cell r="AZ2245" t="str">
            <v/>
          </cell>
          <cell r="BA2245" t="str">
            <v/>
          </cell>
          <cell r="BB2245" t="str">
            <v/>
          </cell>
          <cell r="BC2245" t="str">
            <v/>
          </cell>
        </row>
        <row r="2246">
          <cell r="AQ2246" t="str">
            <v/>
          </cell>
          <cell r="AZ2246" t="str">
            <v/>
          </cell>
          <cell r="BA2246" t="str">
            <v/>
          </cell>
          <cell r="BB2246" t="str">
            <v/>
          </cell>
          <cell r="BC2246" t="str">
            <v/>
          </cell>
        </row>
        <row r="2247">
          <cell r="AQ2247" t="str">
            <v/>
          </cell>
          <cell r="AZ2247" t="str">
            <v/>
          </cell>
          <cell r="BA2247" t="str">
            <v/>
          </cell>
          <cell r="BB2247" t="str">
            <v/>
          </cell>
          <cell r="BC2247" t="str">
            <v/>
          </cell>
        </row>
        <row r="2248">
          <cell r="AQ2248" t="str">
            <v/>
          </cell>
          <cell r="AZ2248" t="str">
            <v/>
          </cell>
          <cell r="BA2248" t="str">
            <v/>
          </cell>
          <cell r="BB2248" t="str">
            <v/>
          </cell>
          <cell r="BC2248" t="str">
            <v/>
          </cell>
        </row>
        <row r="2249">
          <cell r="AQ2249" t="str">
            <v/>
          </cell>
          <cell r="AZ2249" t="str">
            <v/>
          </cell>
          <cell r="BA2249" t="str">
            <v/>
          </cell>
          <cell r="BB2249" t="str">
            <v/>
          </cell>
          <cell r="BC2249" t="str">
            <v/>
          </cell>
        </row>
        <row r="2250">
          <cell r="AQ2250" t="str">
            <v/>
          </cell>
          <cell r="AZ2250" t="str">
            <v/>
          </cell>
          <cell r="BA2250" t="str">
            <v/>
          </cell>
          <cell r="BB2250" t="str">
            <v/>
          </cell>
          <cell r="BC2250" t="str">
            <v/>
          </cell>
        </row>
        <row r="2251">
          <cell r="AQ2251" t="str">
            <v/>
          </cell>
          <cell r="AZ2251" t="str">
            <v/>
          </cell>
          <cell r="BA2251" t="str">
            <v/>
          </cell>
          <cell r="BB2251" t="str">
            <v/>
          </cell>
          <cell r="BC2251" t="str">
            <v/>
          </cell>
        </row>
        <row r="2252">
          <cell r="AQ2252" t="str">
            <v/>
          </cell>
          <cell r="AZ2252" t="str">
            <v/>
          </cell>
          <cell r="BA2252" t="str">
            <v/>
          </cell>
          <cell r="BB2252" t="str">
            <v/>
          </cell>
          <cell r="BC2252" t="str">
            <v/>
          </cell>
        </row>
        <row r="2253">
          <cell r="AQ2253" t="str">
            <v/>
          </cell>
          <cell r="AZ2253" t="str">
            <v/>
          </cell>
          <cell r="BA2253" t="str">
            <v/>
          </cell>
          <cell r="BB2253" t="str">
            <v/>
          </cell>
          <cell r="BC2253" t="str">
            <v/>
          </cell>
        </row>
        <row r="2254">
          <cell r="AQ2254" t="str">
            <v/>
          </cell>
          <cell r="AZ2254" t="str">
            <v/>
          </cell>
          <cell r="BA2254" t="str">
            <v/>
          </cell>
          <cell r="BB2254" t="str">
            <v/>
          </cell>
          <cell r="BC2254" t="str">
            <v/>
          </cell>
        </row>
        <row r="2255">
          <cell r="AQ2255" t="str">
            <v/>
          </cell>
          <cell r="AZ2255" t="str">
            <v/>
          </cell>
          <cell r="BA2255" t="str">
            <v/>
          </cell>
          <cell r="BB2255" t="str">
            <v/>
          </cell>
          <cell r="BC2255" t="str">
            <v/>
          </cell>
        </row>
        <row r="2256">
          <cell r="AQ2256" t="str">
            <v/>
          </cell>
          <cell r="AZ2256" t="str">
            <v/>
          </cell>
          <cell r="BA2256" t="str">
            <v/>
          </cell>
          <cell r="BB2256" t="str">
            <v/>
          </cell>
          <cell r="BC2256" t="str">
            <v/>
          </cell>
        </row>
        <row r="2257">
          <cell r="AQ2257" t="str">
            <v/>
          </cell>
          <cell r="AZ2257" t="str">
            <v/>
          </cell>
          <cell r="BA2257" t="str">
            <v/>
          </cell>
          <cell r="BB2257" t="str">
            <v/>
          </cell>
          <cell r="BC2257" t="str">
            <v/>
          </cell>
        </row>
        <row r="2258">
          <cell r="AQ2258" t="str">
            <v/>
          </cell>
          <cell r="AZ2258" t="str">
            <v/>
          </cell>
          <cell r="BA2258" t="str">
            <v/>
          </cell>
          <cell r="BB2258" t="str">
            <v/>
          </cell>
          <cell r="BC2258" t="str">
            <v/>
          </cell>
        </row>
        <row r="2259">
          <cell r="AQ2259" t="str">
            <v/>
          </cell>
          <cell r="AZ2259" t="str">
            <v/>
          </cell>
          <cell r="BA2259" t="str">
            <v/>
          </cell>
          <cell r="BB2259" t="str">
            <v/>
          </cell>
          <cell r="BC2259" t="str">
            <v/>
          </cell>
        </row>
        <row r="2260">
          <cell r="AQ2260" t="str">
            <v/>
          </cell>
          <cell r="AZ2260" t="str">
            <v/>
          </cell>
          <cell r="BA2260" t="str">
            <v/>
          </cell>
          <cell r="BB2260" t="str">
            <v/>
          </cell>
          <cell r="BC2260" t="str">
            <v/>
          </cell>
        </row>
        <row r="2261">
          <cell r="AQ2261" t="str">
            <v/>
          </cell>
          <cell r="AZ2261" t="str">
            <v/>
          </cell>
          <cell r="BA2261" t="str">
            <v/>
          </cell>
          <cell r="BB2261" t="str">
            <v/>
          </cell>
          <cell r="BC2261" t="str">
            <v/>
          </cell>
        </row>
        <row r="2262">
          <cell r="AQ2262" t="str">
            <v/>
          </cell>
          <cell r="AZ2262" t="str">
            <v/>
          </cell>
          <cell r="BA2262" t="str">
            <v/>
          </cell>
          <cell r="BB2262" t="str">
            <v/>
          </cell>
          <cell r="BC2262" t="str">
            <v/>
          </cell>
        </row>
        <row r="2263">
          <cell r="AQ2263" t="str">
            <v/>
          </cell>
          <cell r="AZ2263" t="str">
            <v/>
          </cell>
          <cell r="BA2263" t="str">
            <v/>
          </cell>
          <cell r="BB2263" t="str">
            <v/>
          </cell>
          <cell r="BC2263" t="str">
            <v/>
          </cell>
        </row>
        <row r="2264">
          <cell r="AQ2264" t="str">
            <v/>
          </cell>
          <cell r="AZ2264" t="str">
            <v/>
          </cell>
          <cell r="BA2264" t="str">
            <v/>
          </cell>
          <cell r="BB2264" t="str">
            <v/>
          </cell>
          <cell r="BC2264" t="str">
            <v/>
          </cell>
        </row>
        <row r="2265">
          <cell r="AM2265" t="str">
            <v/>
          </cell>
          <cell r="AQ2265" t="str">
            <v/>
          </cell>
          <cell r="AT2265" t="str">
            <v/>
          </cell>
          <cell r="AW2265" t="str">
            <v/>
          </cell>
          <cell r="AZ2265" t="str">
            <v/>
          </cell>
          <cell r="BA2265" t="str">
            <v/>
          </cell>
          <cell r="BB2265" t="str">
            <v/>
          </cell>
          <cell r="BC2265" t="str">
            <v/>
          </cell>
        </row>
        <row r="2266">
          <cell r="AM2266">
            <v>2213244</v>
          </cell>
          <cell r="AQ2266" t="str">
            <v/>
          </cell>
          <cell r="AT2266" t="str">
            <v>Оборудование</v>
          </cell>
          <cell r="AW2266">
            <v>40708</v>
          </cell>
          <cell r="AZ2266" t="str">
            <v>6.2011</v>
          </cell>
          <cell r="BA2266" t="str">
            <v>6.2011</v>
          </cell>
          <cell r="BB2266" t="str">
            <v>6.2011</v>
          </cell>
          <cell r="BC2266" t="str">
            <v>2.2011</v>
          </cell>
        </row>
        <row r="2267">
          <cell r="AM2267">
            <v>2213244</v>
          </cell>
          <cell r="AQ2267" t="str">
            <v/>
          </cell>
          <cell r="AT2267" t="str">
            <v>Оборудование</v>
          </cell>
          <cell r="AW2267">
            <v>40708</v>
          </cell>
          <cell r="AZ2267" t="str">
            <v>6.2011</v>
          </cell>
          <cell r="BA2267" t="str">
            <v>6.2011</v>
          </cell>
          <cell r="BB2267" t="str">
            <v>6.2011</v>
          </cell>
          <cell r="BC2267" t="str">
            <v>2.2011</v>
          </cell>
        </row>
        <row r="2268">
          <cell r="AM2268">
            <v>2213244</v>
          </cell>
          <cell r="AQ2268" t="str">
            <v/>
          </cell>
          <cell r="AT2268" t="str">
            <v>Оборудование</v>
          </cell>
          <cell r="AW2268">
            <v>40708</v>
          </cell>
          <cell r="AZ2268" t="str">
            <v>6.2011</v>
          </cell>
          <cell r="BA2268" t="str">
            <v>6.2011</v>
          </cell>
          <cell r="BB2268" t="str">
            <v>6.2011</v>
          </cell>
          <cell r="BC2268" t="str">
            <v>2.2011</v>
          </cell>
        </row>
        <row r="2269">
          <cell r="AM2269">
            <v>2213244</v>
          </cell>
          <cell r="AQ2269" t="str">
            <v/>
          </cell>
          <cell r="AT2269" t="str">
            <v>Оборудование</v>
          </cell>
          <cell r="AW2269">
            <v>40708</v>
          </cell>
          <cell r="AZ2269" t="str">
            <v>6.2011</v>
          </cell>
          <cell r="BA2269" t="str">
            <v>6.2011</v>
          </cell>
          <cell r="BB2269" t="str">
            <v>6.2011</v>
          </cell>
          <cell r="BC2269" t="str">
            <v>2.2011</v>
          </cell>
        </row>
        <row r="2270">
          <cell r="AM2270">
            <v>5573173.0800000001</v>
          </cell>
          <cell r="AQ2270" t="str">
            <v/>
          </cell>
          <cell r="AT2270" t="str">
            <v>Оборудование</v>
          </cell>
          <cell r="AW2270">
            <v>40722</v>
          </cell>
          <cell r="AZ2270" t="str">
            <v>6.2011</v>
          </cell>
          <cell r="BA2270" t="str">
            <v>6.2011</v>
          </cell>
          <cell r="BB2270" t="str">
            <v>1.1900</v>
          </cell>
          <cell r="BC2270" t="str">
            <v>2.2011</v>
          </cell>
        </row>
        <row r="2271">
          <cell r="AM2271">
            <v>7656148.3200000003</v>
          </cell>
          <cell r="AQ2271" t="str">
            <v/>
          </cell>
          <cell r="AT2271" t="str">
            <v>Оборудование</v>
          </cell>
          <cell r="AW2271">
            <v>40722</v>
          </cell>
          <cell r="AZ2271" t="str">
            <v>6.2011</v>
          </cell>
          <cell r="BA2271" t="str">
            <v>6.2011</v>
          </cell>
          <cell r="BB2271" t="str">
            <v>1.1900</v>
          </cell>
          <cell r="BC2271" t="str">
            <v>2.2011</v>
          </cell>
        </row>
        <row r="2272">
          <cell r="AM2272">
            <v>171485.4</v>
          </cell>
          <cell r="AQ2272" t="str">
            <v/>
          </cell>
          <cell r="AT2272" t="str">
            <v>Оборудование</v>
          </cell>
          <cell r="AW2272">
            <v>40722</v>
          </cell>
          <cell r="AZ2272" t="str">
            <v>6.2011</v>
          </cell>
          <cell r="BA2272" t="str">
            <v>6.2011</v>
          </cell>
          <cell r="BB2272" t="str">
            <v>1.1900</v>
          </cell>
          <cell r="BC2272" t="str">
            <v>2.2011</v>
          </cell>
        </row>
        <row r="2273">
          <cell r="AM2273" t="str">
            <v/>
          </cell>
          <cell r="AQ2273" t="str">
            <v/>
          </cell>
          <cell r="AT2273" t="str">
            <v/>
          </cell>
          <cell r="AW2273" t="str">
            <v/>
          </cell>
          <cell r="AZ2273" t="str">
            <v/>
          </cell>
          <cell r="BA2273" t="str">
            <v/>
          </cell>
          <cell r="BB2273" t="str">
            <v/>
          </cell>
          <cell r="BC2273" t="str">
            <v/>
          </cell>
        </row>
        <row r="2274">
          <cell r="AM2274">
            <v>1523087.1</v>
          </cell>
          <cell r="AQ2274" t="str">
            <v/>
          </cell>
          <cell r="AT2274" t="str">
            <v>Оборудование</v>
          </cell>
          <cell r="AW2274">
            <v>40708</v>
          </cell>
          <cell r="AZ2274" t="str">
            <v>6.2011</v>
          </cell>
          <cell r="BA2274" t="str">
            <v>6.2011</v>
          </cell>
          <cell r="BB2274" t="str">
            <v>6.2011</v>
          </cell>
          <cell r="BC2274" t="str">
            <v>2.2011</v>
          </cell>
        </row>
        <row r="2275">
          <cell r="AM2275">
            <v>1523087.1</v>
          </cell>
          <cell r="AQ2275" t="str">
            <v/>
          </cell>
          <cell r="AT2275" t="str">
            <v>Оборудование</v>
          </cell>
          <cell r="AW2275">
            <v>40708</v>
          </cell>
          <cell r="AZ2275" t="str">
            <v>6.2011</v>
          </cell>
          <cell r="BA2275" t="str">
            <v>6.2011</v>
          </cell>
          <cell r="BB2275" t="str">
            <v>6.2011</v>
          </cell>
          <cell r="BC2275" t="str">
            <v>2.2011</v>
          </cell>
        </row>
        <row r="2276">
          <cell r="AM2276">
            <v>1523087.1</v>
          </cell>
          <cell r="AQ2276" t="str">
            <v/>
          </cell>
          <cell r="AT2276" t="str">
            <v>Оборудование</v>
          </cell>
          <cell r="AW2276">
            <v>40708</v>
          </cell>
          <cell r="AZ2276" t="str">
            <v>6.2011</v>
          </cell>
          <cell r="BA2276" t="str">
            <v>6.2011</v>
          </cell>
          <cell r="BB2276" t="str">
            <v>6.2011</v>
          </cell>
          <cell r="BC2276" t="str">
            <v>2.2011</v>
          </cell>
        </row>
        <row r="2277">
          <cell r="AM2277">
            <v>1523087.1</v>
          </cell>
          <cell r="AQ2277" t="str">
            <v/>
          </cell>
          <cell r="AT2277" t="str">
            <v>Оборудование</v>
          </cell>
          <cell r="AW2277">
            <v>40708</v>
          </cell>
          <cell r="AZ2277" t="str">
            <v>6.2011</v>
          </cell>
          <cell r="BA2277" t="str">
            <v>6.2011</v>
          </cell>
          <cell r="BB2277" t="str">
            <v>6.2011</v>
          </cell>
          <cell r="BC2277" t="str">
            <v>2.2011</v>
          </cell>
        </row>
        <row r="2278">
          <cell r="AM2278">
            <v>4229982</v>
          </cell>
          <cell r="AQ2278" t="str">
            <v/>
          </cell>
          <cell r="AT2278" t="str">
            <v>Оборудование</v>
          </cell>
          <cell r="AW2278">
            <v>40708</v>
          </cell>
          <cell r="AZ2278" t="str">
            <v>6.2011</v>
          </cell>
          <cell r="BA2278" t="str">
            <v>6.2011</v>
          </cell>
          <cell r="BB2278" t="str">
            <v>6.2011</v>
          </cell>
          <cell r="BC2278" t="str">
            <v>2.2011</v>
          </cell>
        </row>
        <row r="2279">
          <cell r="AM2279">
            <v>3965532.15</v>
          </cell>
          <cell r="AQ2279" t="str">
            <v/>
          </cell>
          <cell r="AT2279" t="str">
            <v>Оборудование</v>
          </cell>
          <cell r="AW2279">
            <v>40722</v>
          </cell>
          <cell r="AZ2279" t="str">
            <v>6.2011</v>
          </cell>
          <cell r="BA2279" t="str">
            <v>6.2011</v>
          </cell>
          <cell r="BB2279" t="str">
            <v>1.1900</v>
          </cell>
          <cell r="BC2279" t="str">
            <v>2.2011</v>
          </cell>
        </row>
        <row r="2280">
          <cell r="AM2280">
            <v>3646676.25</v>
          </cell>
          <cell r="AQ2280" t="str">
            <v/>
          </cell>
          <cell r="AT2280" t="str">
            <v>Оборудование</v>
          </cell>
          <cell r="AW2280">
            <v>40722</v>
          </cell>
          <cell r="AZ2280" t="str">
            <v>6.2011</v>
          </cell>
          <cell r="BA2280" t="str">
            <v>6.2011</v>
          </cell>
          <cell r="BB2280" t="str">
            <v>1.1900</v>
          </cell>
          <cell r="BC2280" t="str">
            <v>2.2011</v>
          </cell>
        </row>
        <row r="2281">
          <cell r="AM2281">
            <v>214356.75</v>
          </cell>
          <cell r="AQ2281" t="str">
            <v/>
          </cell>
          <cell r="AT2281" t="str">
            <v>Оборудование</v>
          </cell>
          <cell r="AW2281">
            <v>40722</v>
          </cell>
          <cell r="AZ2281" t="str">
            <v>6.2011</v>
          </cell>
          <cell r="BA2281" t="str">
            <v>6.2011</v>
          </cell>
          <cell r="BB2281" t="str">
            <v>1.1900</v>
          </cell>
          <cell r="BC2281" t="str">
            <v>2.2011</v>
          </cell>
        </row>
        <row r="2282">
          <cell r="AM2282" t="str">
            <v/>
          </cell>
          <cell r="AQ2282" t="str">
            <v/>
          </cell>
          <cell r="AT2282" t="str">
            <v/>
          </cell>
          <cell r="AW2282" t="str">
            <v/>
          </cell>
          <cell r="AZ2282" t="str">
            <v/>
          </cell>
          <cell r="BA2282" t="str">
            <v/>
          </cell>
          <cell r="BB2282" t="str">
            <v/>
          </cell>
          <cell r="BC2282" t="str">
            <v/>
          </cell>
        </row>
        <row r="2283">
          <cell r="AM2283" t="str">
            <v/>
          </cell>
          <cell r="AQ2283" t="str">
            <v/>
          </cell>
          <cell r="AT2283" t="str">
            <v/>
          </cell>
          <cell r="AW2283" t="str">
            <v/>
          </cell>
          <cell r="AZ2283" t="str">
            <v/>
          </cell>
          <cell r="BA2283" t="str">
            <v/>
          </cell>
          <cell r="BB2283" t="str">
            <v/>
          </cell>
          <cell r="BC2283" t="str">
            <v/>
          </cell>
        </row>
        <row r="2284">
          <cell r="AM2284" t="str">
            <v/>
          </cell>
          <cell r="AQ2284" t="str">
            <v/>
          </cell>
          <cell r="AT2284" t="str">
            <v/>
          </cell>
          <cell r="AW2284" t="str">
            <v/>
          </cell>
          <cell r="AZ2284" t="str">
            <v/>
          </cell>
          <cell r="BA2284" t="str">
            <v/>
          </cell>
          <cell r="BB2284" t="str">
            <v/>
          </cell>
          <cell r="BC2284" t="str">
            <v/>
          </cell>
        </row>
        <row r="2285">
          <cell r="AM2285">
            <v>1230059.3500000001</v>
          </cell>
          <cell r="AQ2285" t="str">
            <v/>
          </cell>
          <cell r="AT2285" t="str">
            <v>Оборудование</v>
          </cell>
          <cell r="AW2285">
            <v>40724</v>
          </cell>
          <cell r="AZ2285" t="str">
            <v>6.2011</v>
          </cell>
          <cell r="BA2285" t="str">
            <v>6.2011</v>
          </cell>
          <cell r="BB2285" t="str">
            <v>1.1900</v>
          </cell>
          <cell r="BC2285" t="str">
            <v>2.2011</v>
          </cell>
        </row>
        <row r="2286">
          <cell r="AM2286" t="str">
            <v/>
          </cell>
          <cell r="AQ2286" t="str">
            <v/>
          </cell>
          <cell r="AT2286" t="str">
            <v/>
          </cell>
          <cell r="AW2286" t="str">
            <v/>
          </cell>
          <cell r="AZ2286" t="str">
            <v/>
          </cell>
          <cell r="BA2286" t="str">
            <v/>
          </cell>
          <cell r="BB2286" t="str">
            <v/>
          </cell>
          <cell r="BC2286" t="str">
            <v/>
          </cell>
        </row>
        <row r="2287">
          <cell r="AM2287" t="str">
            <v/>
          </cell>
          <cell r="AQ2287" t="str">
            <v/>
          </cell>
          <cell r="AT2287" t="str">
            <v/>
          </cell>
          <cell r="AW2287" t="str">
            <v/>
          </cell>
          <cell r="AZ2287" t="str">
            <v/>
          </cell>
          <cell r="BA2287" t="str">
            <v/>
          </cell>
          <cell r="BB2287" t="str">
            <v/>
          </cell>
          <cell r="BC2287" t="str">
            <v/>
          </cell>
        </row>
        <row r="2288">
          <cell r="AM2288" t="str">
            <v/>
          </cell>
          <cell r="AQ2288" t="str">
            <v/>
          </cell>
          <cell r="AT2288" t="str">
            <v/>
          </cell>
          <cell r="AW2288" t="str">
            <v/>
          </cell>
          <cell r="AZ2288" t="str">
            <v/>
          </cell>
          <cell r="BA2288" t="str">
            <v/>
          </cell>
          <cell r="BB2288" t="str">
            <v/>
          </cell>
          <cell r="BC2288" t="str">
            <v/>
          </cell>
        </row>
        <row r="2289">
          <cell r="AM2289" t="str">
            <v/>
          </cell>
          <cell r="AQ2289" t="str">
            <v/>
          </cell>
          <cell r="AT2289" t="str">
            <v/>
          </cell>
          <cell r="AW2289" t="str">
            <v/>
          </cell>
          <cell r="AZ2289" t="str">
            <v/>
          </cell>
          <cell r="BA2289" t="str">
            <v/>
          </cell>
          <cell r="BB2289" t="str">
            <v/>
          </cell>
          <cell r="BC2289" t="str">
            <v/>
          </cell>
        </row>
        <row r="2290">
          <cell r="AM2290" t="str">
            <v/>
          </cell>
          <cell r="AQ2290" t="str">
            <v/>
          </cell>
          <cell r="AT2290" t="str">
            <v/>
          </cell>
          <cell r="AW2290" t="str">
            <v/>
          </cell>
          <cell r="AZ2290" t="str">
            <v/>
          </cell>
          <cell r="BA2290" t="str">
            <v/>
          </cell>
          <cell r="BB2290" t="str">
            <v/>
          </cell>
          <cell r="BC2290" t="str">
            <v/>
          </cell>
        </row>
        <row r="2291">
          <cell r="AM2291" t="str">
            <v/>
          </cell>
          <cell r="AQ2291" t="str">
            <v/>
          </cell>
          <cell r="AT2291" t="str">
            <v/>
          </cell>
          <cell r="AW2291" t="str">
            <v/>
          </cell>
          <cell r="AZ2291" t="str">
            <v/>
          </cell>
          <cell r="BA2291" t="str">
            <v/>
          </cell>
          <cell r="BB2291" t="str">
            <v/>
          </cell>
          <cell r="BC2291" t="str">
            <v/>
          </cell>
        </row>
        <row r="2292">
          <cell r="AM2292" t="str">
            <v/>
          </cell>
          <cell r="AQ2292" t="str">
            <v/>
          </cell>
          <cell r="AT2292" t="str">
            <v/>
          </cell>
          <cell r="AW2292" t="str">
            <v/>
          </cell>
          <cell r="AZ2292" t="str">
            <v/>
          </cell>
          <cell r="BA2292" t="str">
            <v/>
          </cell>
          <cell r="BB2292" t="str">
            <v/>
          </cell>
          <cell r="BC2292" t="str">
            <v/>
          </cell>
        </row>
        <row r="2293">
          <cell r="AM2293" t="str">
            <v/>
          </cell>
          <cell r="AQ2293" t="str">
            <v/>
          </cell>
          <cell r="AT2293" t="str">
            <v/>
          </cell>
          <cell r="AW2293" t="str">
            <v/>
          </cell>
          <cell r="AZ2293" t="str">
            <v/>
          </cell>
          <cell r="BA2293" t="str">
            <v/>
          </cell>
          <cell r="BB2293" t="str">
            <v/>
          </cell>
          <cell r="BC2293" t="str">
            <v/>
          </cell>
        </row>
        <row r="2294">
          <cell r="AM2294" t="str">
            <v/>
          </cell>
          <cell r="AQ2294" t="str">
            <v/>
          </cell>
          <cell r="AT2294" t="str">
            <v/>
          </cell>
          <cell r="AW2294" t="str">
            <v/>
          </cell>
          <cell r="AZ2294" t="str">
            <v/>
          </cell>
          <cell r="BA2294" t="str">
            <v/>
          </cell>
          <cell r="BB2294" t="str">
            <v/>
          </cell>
          <cell r="BC2294" t="str">
            <v/>
          </cell>
        </row>
        <row r="2295">
          <cell r="AM2295" t="str">
            <v/>
          </cell>
          <cell r="AQ2295" t="str">
            <v/>
          </cell>
          <cell r="AT2295" t="str">
            <v/>
          </cell>
          <cell r="AW2295" t="str">
            <v/>
          </cell>
          <cell r="AZ2295" t="str">
            <v/>
          </cell>
          <cell r="BA2295" t="str">
            <v/>
          </cell>
          <cell r="BB2295" t="str">
            <v/>
          </cell>
          <cell r="BC2295" t="str">
            <v/>
          </cell>
        </row>
        <row r="2296">
          <cell r="AM2296" t="str">
            <v/>
          </cell>
          <cell r="AQ2296" t="str">
            <v/>
          </cell>
          <cell r="AT2296" t="str">
            <v/>
          </cell>
          <cell r="AW2296" t="str">
            <v/>
          </cell>
          <cell r="AZ2296" t="str">
            <v/>
          </cell>
          <cell r="BA2296" t="str">
            <v/>
          </cell>
          <cell r="BB2296" t="str">
            <v/>
          </cell>
          <cell r="BC2296" t="str">
            <v/>
          </cell>
        </row>
        <row r="2297">
          <cell r="AM2297" t="str">
            <v/>
          </cell>
          <cell r="AQ2297" t="str">
            <v/>
          </cell>
          <cell r="AT2297" t="str">
            <v/>
          </cell>
          <cell r="AW2297" t="str">
            <v/>
          </cell>
          <cell r="AZ2297" t="str">
            <v/>
          </cell>
          <cell r="BA2297" t="str">
            <v/>
          </cell>
          <cell r="BB2297" t="str">
            <v/>
          </cell>
          <cell r="BC2297" t="str">
            <v/>
          </cell>
        </row>
        <row r="2298">
          <cell r="AM2298" t="str">
            <v/>
          </cell>
          <cell r="AQ2298" t="str">
            <v/>
          </cell>
          <cell r="AT2298" t="str">
            <v/>
          </cell>
          <cell r="AW2298" t="str">
            <v/>
          </cell>
          <cell r="AZ2298" t="str">
            <v/>
          </cell>
          <cell r="BA2298" t="str">
            <v/>
          </cell>
          <cell r="BB2298" t="str">
            <v/>
          </cell>
          <cell r="BC2298" t="str">
            <v/>
          </cell>
        </row>
        <row r="2299">
          <cell r="AM2299" t="str">
            <v/>
          </cell>
          <cell r="AQ2299" t="str">
            <v/>
          </cell>
          <cell r="AT2299" t="str">
            <v/>
          </cell>
          <cell r="AW2299" t="str">
            <v/>
          </cell>
          <cell r="AZ2299" t="str">
            <v/>
          </cell>
          <cell r="BA2299" t="str">
            <v/>
          </cell>
          <cell r="BB2299" t="str">
            <v/>
          </cell>
          <cell r="BC2299" t="str">
            <v/>
          </cell>
        </row>
        <row r="2300">
          <cell r="AM2300" t="str">
            <v/>
          </cell>
          <cell r="AQ2300" t="str">
            <v/>
          </cell>
          <cell r="AT2300" t="str">
            <v/>
          </cell>
          <cell r="AW2300" t="str">
            <v/>
          </cell>
          <cell r="AZ2300" t="str">
            <v/>
          </cell>
          <cell r="BA2300" t="str">
            <v/>
          </cell>
          <cell r="BB2300" t="str">
            <v/>
          </cell>
          <cell r="BC2300" t="str">
            <v/>
          </cell>
        </row>
        <row r="2301">
          <cell r="AM2301" t="str">
            <v/>
          </cell>
          <cell r="AQ2301" t="str">
            <v/>
          </cell>
          <cell r="AT2301" t="str">
            <v/>
          </cell>
          <cell r="AW2301" t="str">
            <v/>
          </cell>
          <cell r="AZ2301" t="str">
            <v/>
          </cell>
          <cell r="BA2301" t="str">
            <v/>
          </cell>
          <cell r="BB2301" t="str">
            <v/>
          </cell>
          <cell r="BC2301" t="str">
            <v/>
          </cell>
        </row>
        <row r="2302">
          <cell r="AM2302" t="str">
            <v/>
          </cell>
          <cell r="AQ2302" t="str">
            <v/>
          </cell>
          <cell r="AT2302" t="str">
            <v/>
          </cell>
          <cell r="AW2302" t="str">
            <v/>
          </cell>
          <cell r="AZ2302" t="str">
            <v/>
          </cell>
          <cell r="BA2302" t="str">
            <v/>
          </cell>
          <cell r="BB2302" t="str">
            <v/>
          </cell>
          <cell r="BC2302" t="str">
            <v/>
          </cell>
        </row>
        <row r="2303">
          <cell r="AM2303" t="str">
            <v/>
          </cell>
          <cell r="AQ2303" t="str">
            <v/>
          </cell>
          <cell r="AT2303" t="str">
            <v/>
          </cell>
          <cell r="AW2303" t="str">
            <v/>
          </cell>
          <cell r="AZ2303" t="str">
            <v/>
          </cell>
          <cell r="BA2303" t="str">
            <v/>
          </cell>
          <cell r="BB2303" t="str">
            <v/>
          </cell>
          <cell r="BC2303" t="str">
            <v/>
          </cell>
        </row>
        <row r="2304">
          <cell r="AM2304" t="str">
            <v/>
          </cell>
          <cell r="AQ2304" t="str">
            <v/>
          </cell>
          <cell r="AT2304" t="str">
            <v/>
          </cell>
          <cell r="AW2304" t="str">
            <v/>
          </cell>
          <cell r="AZ2304" t="str">
            <v/>
          </cell>
          <cell r="BA2304" t="str">
            <v/>
          </cell>
          <cell r="BB2304" t="str">
            <v/>
          </cell>
          <cell r="BC2304" t="str">
            <v/>
          </cell>
        </row>
        <row r="2305">
          <cell r="AM2305" t="str">
            <v/>
          </cell>
          <cell r="AQ2305" t="str">
            <v/>
          </cell>
          <cell r="AT2305" t="str">
            <v/>
          </cell>
          <cell r="AW2305" t="str">
            <v/>
          </cell>
          <cell r="AZ2305" t="str">
            <v/>
          </cell>
          <cell r="BA2305" t="str">
            <v/>
          </cell>
          <cell r="BB2305" t="str">
            <v/>
          </cell>
          <cell r="BC2305" t="str">
            <v/>
          </cell>
        </row>
        <row r="2306">
          <cell r="AM2306" t="str">
            <v/>
          </cell>
          <cell r="AQ2306" t="str">
            <v/>
          </cell>
          <cell r="AT2306" t="str">
            <v/>
          </cell>
          <cell r="AW2306" t="str">
            <v/>
          </cell>
          <cell r="AZ2306" t="str">
            <v/>
          </cell>
          <cell r="BA2306" t="str">
            <v/>
          </cell>
          <cell r="BB2306" t="str">
            <v/>
          </cell>
          <cell r="BC2306" t="str">
            <v/>
          </cell>
        </row>
        <row r="2307">
          <cell r="AM2307" t="str">
            <v/>
          </cell>
          <cell r="AQ2307" t="str">
            <v/>
          </cell>
          <cell r="AT2307" t="str">
            <v/>
          </cell>
          <cell r="AW2307" t="str">
            <v/>
          </cell>
          <cell r="AZ2307" t="str">
            <v/>
          </cell>
          <cell r="BA2307" t="str">
            <v/>
          </cell>
          <cell r="BB2307" t="str">
            <v/>
          </cell>
          <cell r="BC2307" t="str">
            <v/>
          </cell>
        </row>
        <row r="2308">
          <cell r="AM2308" t="str">
            <v/>
          </cell>
          <cell r="AQ2308" t="str">
            <v/>
          </cell>
          <cell r="AT2308" t="str">
            <v/>
          </cell>
          <cell r="AW2308" t="str">
            <v/>
          </cell>
          <cell r="AZ2308" t="str">
            <v/>
          </cell>
          <cell r="BA2308" t="str">
            <v/>
          </cell>
          <cell r="BB2308" t="str">
            <v/>
          </cell>
          <cell r="BC2308" t="str">
            <v/>
          </cell>
        </row>
        <row r="2309">
          <cell r="AM2309" t="str">
            <v/>
          </cell>
          <cell r="AQ2309" t="str">
            <v/>
          </cell>
          <cell r="AT2309" t="str">
            <v/>
          </cell>
          <cell r="AW2309" t="str">
            <v/>
          </cell>
          <cell r="AZ2309" t="str">
            <v/>
          </cell>
          <cell r="BA2309" t="str">
            <v/>
          </cell>
          <cell r="BB2309" t="str">
            <v/>
          </cell>
          <cell r="BC2309" t="str">
            <v/>
          </cell>
        </row>
        <row r="2310">
          <cell r="AM2310" t="str">
            <v/>
          </cell>
          <cell r="AQ2310" t="str">
            <v/>
          </cell>
          <cell r="AT2310" t="str">
            <v/>
          </cell>
          <cell r="AW2310" t="str">
            <v/>
          </cell>
          <cell r="AZ2310" t="str">
            <v/>
          </cell>
          <cell r="BA2310" t="str">
            <v/>
          </cell>
          <cell r="BB2310" t="str">
            <v/>
          </cell>
          <cell r="BC2310" t="str">
            <v/>
          </cell>
        </row>
        <row r="2311">
          <cell r="AM2311" t="str">
            <v/>
          </cell>
          <cell r="AQ2311" t="str">
            <v/>
          </cell>
          <cell r="AT2311" t="str">
            <v/>
          </cell>
          <cell r="AW2311" t="str">
            <v/>
          </cell>
          <cell r="AZ2311" t="str">
            <v/>
          </cell>
          <cell r="BA2311" t="str">
            <v/>
          </cell>
          <cell r="BB2311" t="str">
            <v/>
          </cell>
          <cell r="BC2311" t="str">
            <v/>
          </cell>
        </row>
        <row r="2312">
          <cell r="AM2312" t="str">
            <v/>
          </cell>
          <cell r="AQ2312" t="str">
            <v/>
          </cell>
          <cell r="AT2312" t="str">
            <v/>
          </cell>
          <cell r="AW2312" t="str">
            <v/>
          </cell>
          <cell r="AZ2312" t="str">
            <v/>
          </cell>
          <cell r="BA2312" t="str">
            <v/>
          </cell>
          <cell r="BB2312" t="str">
            <v/>
          </cell>
          <cell r="BC2312" t="str">
            <v/>
          </cell>
        </row>
        <row r="2313">
          <cell r="AM2313" t="str">
            <v/>
          </cell>
          <cell r="AQ2313" t="str">
            <v/>
          </cell>
          <cell r="AT2313" t="str">
            <v/>
          </cell>
          <cell r="AW2313" t="str">
            <v/>
          </cell>
          <cell r="AZ2313" t="str">
            <v/>
          </cell>
          <cell r="BA2313" t="str">
            <v/>
          </cell>
          <cell r="BB2313" t="str">
            <v/>
          </cell>
          <cell r="BC2313" t="str">
            <v/>
          </cell>
        </row>
        <row r="2314">
          <cell r="AM2314" t="str">
            <v/>
          </cell>
          <cell r="AQ2314" t="str">
            <v/>
          </cell>
          <cell r="AT2314" t="str">
            <v/>
          </cell>
          <cell r="AW2314" t="str">
            <v/>
          </cell>
          <cell r="AZ2314" t="str">
            <v/>
          </cell>
          <cell r="BA2314" t="str">
            <v/>
          </cell>
          <cell r="BB2314" t="str">
            <v/>
          </cell>
          <cell r="BC2314" t="str">
            <v/>
          </cell>
        </row>
        <row r="2315">
          <cell r="AM2315" t="str">
            <v/>
          </cell>
          <cell r="AQ2315" t="str">
            <v/>
          </cell>
          <cell r="AT2315" t="str">
            <v/>
          </cell>
          <cell r="AW2315" t="str">
            <v/>
          </cell>
          <cell r="AZ2315" t="str">
            <v/>
          </cell>
          <cell r="BA2315" t="str">
            <v/>
          </cell>
          <cell r="BB2315" t="str">
            <v/>
          </cell>
          <cell r="BC2315" t="str">
            <v/>
          </cell>
        </row>
        <row r="2316">
          <cell r="AM2316" t="str">
            <v/>
          </cell>
          <cell r="AQ2316" t="str">
            <v/>
          </cell>
          <cell r="AT2316" t="str">
            <v/>
          </cell>
          <cell r="AW2316" t="str">
            <v/>
          </cell>
          <cell r="AZ2316" t="str">
            <v/>
          </cell>
          <cell r="BA2316" t="str">
            <v/>
          </cell>
          <cell r="BB2316" t="str">
            <v/>
          </cell>
          <cell r="BC2316" t="str">
            <v/>
          </cell>
        </row>
        <row r="2317">
          <cell r="AM2317" t="str">
            <v/>
          </cell>
          <cell r="AQ2317" t="str">
            <v/>
          </cell>
          <cell r="AT2317" t="str">
            <v/>
          </cell>
          <cell r="AW2317" t="str">
            <v/>
          </cell>
          <cell r="AZ2317" t="str">
            <v/>
          </cell>
          <cell r="BA2317" t="str">
            <v/>
          </cell>
          <cell r="BB2317" t="str">
            <v/>
          </cell>
          <cell r="BC2317" t="str">
            <v/>
          </cell>
        </row>
        <row r="2318">
          <cell r="AM2318" t="str">
            <v/>
          </cell>
          <cell r="AQ2318" t="str">
            <v/>
          </cell>
          <cell r="AT2318" t="str">
            <v/>
          </cell>
          <cell r="AW2318" t="str">
            <v/>
          </cell>
          <cell r="AZ2318" t="str">
            <v/>
          </cell>
          <cell r="BA2318" t="str">
            <v/>
          </cell>
          <cell r="BB2318" t="str">
            <v/>
          </cell>
          <cell r="BC2318" t="str">
            <v/>
          </cell>
        </row>
        <row r="2319">
          <cell r="AM2319" t="str">
            <v/>
          </cell>
          <cell r="AQ2319" t="str">
            <v/>
          </cell>
          <cell r="AT2319" t="str">
            <v/>
          </cell>
          <cell r="AW2319" t="str">
            <v/>
          </cell>
          <cell r="AZ2319" t="str">
            <v/>
          </cell>
          <cell r="BA2319" t="str">
            <v/>
          </cell>
          <cell r="BB2319" t="str">
            <v/>
          </cell>
          <cell r="BC2319" t="str">
            <v/>
          </cell>
        </row>
        <row r="2320">
          <cell r="AM2320" t="str">
            <v/>
          </cell>
          <cell r="AQ2320" t="str">
            <v/>
          </cell>
          <cell r="AT2320" t="str">
            <v/>
          </cell>
          <cell r="AW2320" t="str">
            <v/>
          </cell>
          <cell r="AZ2320" t="str">
            <v/>
          </cell>
          <cell r="BA2320" t="str">
            <v/>
          </cell>
          <cell r="BB2320" t="str">
            <v/>
          </cell>
          <cell r="BC2320" t="str">
            <v/>
          </cell>
        </row>
        <row r="2321">
          <cell r="AM2321" t="str">
            <v/>
          </cell>
          <cell r="AQ2321" t="str">
            <v/>
          </cell>
          <cell r="AT2321" t="str">
            <v/>
          </cell>
          <cell r="AW2321" t="str">
            <v/>
          </cell>
          <cell r="AZ2321" t="str">
            <v/>
          </cell>
          <cell r="BA2321" t="str">
            <v/>
          </cell>
          <cell r="BB2321" t="str">
            <v/>
          </cell>
          <cell r="BC2321" t="str">
            <v/>
          </cell>
        </row>
        <row r="2322">
          <cell r="AM2322" t="str">
            <v/>
          </cell>
          <cell r="AQ2322" t="str">
            <v/>
          </cell>
          <cell r="AT2322" t="str">
            <v/>
          </cell>
          <cell r="AW2322" t="str">
            <v/>
          </cell>
          <cell r="AZ2322" t="str">
            <v/>
          </cell>
          <cell r="BA2322" t="str">
            <v/>
          </cell>
          <cell r="BB2322" t="str">
            <v/>
          </cell>
          <cell r="BC2322" t="str">
            <v/>
          </cell>
        </row>
        <row r="2323">
          <cell r="AM2323" t="str">
            <v/>
          </cell>
          <cell r="AQ2323" t="str">
            <v/>
          </cell>
          <cell r="AT2323" t="str">
            <v/>
          </cell>
          <cell r="AW2323" t="str">
            <v/>
          </cell>
          <cell r="AZ2323" t="str">
            <v/>
          </cell>
          <cell r="BA2323" t="str">
            <v/>
          </cell>
          <cell r="BB2323" t="str">
            <v/>
          </cell>
          <cell r="BC2323" t="str">
            <v/>
          </cell>
        </row>
        <row r="2324">
          <cell r="AM2324" t="str">
            <v/>
          </cell>
          <cell r="AQ2324" t="str">
            <v/>
          </cell>
          <cell r="AT2324" t="str">
            <v/>
          </cell>
          <cell r="AW2324" t="str">
            <v/>
          </cell>
          <cell r="AZ2324" t="str">
            <v/>
          </cell>
          <cell r="BA2324" t="str">
            <v/>
          </cell>
          <cell r="BB2324" t="str">
            <v/>
          </cell>
          <cell r="BC2324" t="str">
            <v/>
          </cell>
        </row>
        <row r="2325">
          <cell r="AM2325" t="str">
            <v/>
          </cell>
          <cell r="AQ2325" t="str">
            <v/>
          </cell>
          <cell r="AT2325" t="str">
            <v/>
          </cell>
          <cell r="AW2325" t="str">
            <v/>
          </cell>
          <cell r="AZ2325" t="str">
            <v/>
          </cell>
          <cell r="BA2325" t="str">
            <v/>
          </cell>
          <cell r="BB2325" t="str">
            <v/>
          </cell>
          <cell r="BC2325" t="str">
            <v/>
          </cell>
        </row>
        <row r="2326">
          <cell r="AM2326" t="str">
            <v/>
          </cell>
          <cell r="AQ2326" t="str">
            <v/>
          </cell>
          <cell r="AT2326" t="str">
            <v/>
          </cell>
          <cell r="AW2326" t="str">
            <v/>
          </cell>
          <cell r="AZ2326" t="str">
            <v/>
          </cell>
          <cell r="BA2326" t="str">
            <v/>
          </cell>
          <cell r="BB2326" t="str">
            <v/>
          </cell>
          <cell r="BC2326" t="str">
            <v/>
          </cell>
        </row>
        <row r="2327">
          <cell r="AM2327" t="str">
            <v/>
          </cell>
          <cell r="AQ2327" t="str">
            <v/>
          </cell>
          <cell r="AT2327" t="str">
            <v/>
          </cell>
          <cell r="AW2327" t="str">
            <v/>
          </cell>
          <cell r="AZ2327" t="str">
            <v/>
          </cell>
          <cell r="BA2327" t="str">
            <v/>
          </cell>
          <cell r="BB2327" t="str">
            <v/>
          </cell>
          <cell r="BC2327" t="str">
            <v/>
          </cell>
        </row>
        <row r="2328">
          <cell r="AM2328" t="str">
            <v/>
          </cell>
          <cell r="AQ2328" t="str">
            <v/>
          </cell>
          <cell r="AT2328" t="str">
            <v/>
          </cell>
          <cell r="AW2328" t="str">
            <v/>
          </cell>
          <cell r="AZ2328" t="str">
            <v/>
          </cell>
          <cell r="BA2328" t="str">
            <v/>
          </cell>
          <cell r="BB2328" t="str">
            <v/>
          </cell>
          <cell r="BC2328" t="str">
            <v/>
          </cell>
        </row>
        <row r="2329">
          <cell r="AM2329" t="str">
            <v/>
          </cell>
          <cell r="AQ2329" t="str">
            <v/>
          </cell>
          <cell r="AT2329" t="str">
            <v/>
          </cell>
          <cell r="AW2329" t="str">
            <v/>
          </cell>
          <cell r="AZ2329" t="str">
            <v/>
          </cell>
          <cell r="BA2329" t="str">
            <v/>
          </cell>
          <cell r="BB2329" t="str">
            <v/>
          </cell>
          <cell r="BC2329" t="str">
            <v/>
          </cell>
        </row>
        <row r="2330">
          <cell r="AM2330" t="str">
            <v/>
          </cell>
          <cell r="AQ2330" t="str">
            <v/>
          </cell>
          <cell r="AT2330" t="str">
            <v/>
          </cell>
          <cell r="AW2330" t="str">
            <v/>
          </cell>
          <cell r="AZ2330" t="str">
            <v/>
          </cell>
          <cell r="BA2330" t="str">
            <v/>
          </cell>
          <cell r="BB2330" t="str">
            <v/>
          </cell>
          <cell r="BC2330" t="str">
            <v/>
          </cell>
        </row>
        <row r="2331">
          <cell r="AM2331" t="str">
            <v/>
          </cell>
          <cell r="AQ2331" t="str">
            <v/>
          </cell>
          <cell r="AT2331" t="str">
            <v/>
          </cell>
          <cell r="AW2331" t="str">
            <v/>
          </cell>
          <cell r="AZ2331" t="str">
            <v/>
          </cell>
          <cell r="BA2331" t="str">
            <v/>
          </cell>
          <cell r="BB2331" t="str">
            <v/>
          </cell>
          <cell r="BC2331" t="str">
            <v/>
          </cell>
        </row>
        <row r="2332">
          <cell r="AM2332" t="str">
            <v/>
          </cell>
          <cell r="AQ2332" t="str">
            <v/>
          </cell>
          <cell r="AT2332" t="str">
            <v/>
          </cell>
          <cell r="AW2332" t="str">
            <v/>
          </cell>
          <cell r="AZ2332" t="str">
            <v/>
          </cell>
          <cell r="BA2332" t="str">
            <v/>
          </cell>
          <cell r="BB2332" t="str">
            <v/>
          </cell>
          <cell r="BC2332" t="str">
            <v/>
          </cell>
        </row>
        <row r="2333">
          <cell r="AM2333" t="str">
            <v/>
          </cell>
          <cell r="AQ2333" t="str">
            <v/>
          </cell>
          <cell r="AT2333" t="str">
            <v/>
          </cell>
          <cell r="AW2333" t="str">
            <v/>
          </cell>
          <cell r="AZ2333" t="str">
            <v/>
          </cell>
          <cell r="BA2333" t="str">
            <v/>
          </cell>
          <cell r="BB2333" t="str">
            <v/>
          </cell>
          <cell r="BC2333" t="str">
            <v/>
          </cell>
        </row>
        <row r="2334">
          <cell r="AM2334" t="str">
            <v/>
          </cell>
          <cell r="AQ2334" t="str">
            <v/>
          </cell>
          <cell r="AT2334" t="str">
            <v/>
          </cell>
          <cell r="AW2334" t="str">
            <v/>
          </cell>
          <cell r="AZ2334" t="str">
            <v/>
          </cell>
          <cell r="BA2334" t="str">
            <v/>
          </cell>
          <cell r="BB2334" t="str">
            <v/>
          </cell>
          <cell r="BC2334" t="str">
            <v/>
          </cell>
        </row>
        <row r="2335">
          <cell r="AM2335" t="str">
            <v/>
          </cell>
          <cell r="AQ2335" t="str">
            <v/>
          </cell>
          <cell r="AT2335" t="str">
            <v/>
          </cell>
          <cell r="AW2335" t="str">
            <v/>
          </cell>
          <cell r="AZ2335" t="str">
            <v/>
          </cell>
          <cell r="BA2335" t="str">
            <v/>
          </cell>
          <cell r="BB2335" t="str">
            <v/>
          </cell>
          <cell r="BC2335" t="str">
            <v/>
          </cell>
        </row>
        <row r="2336">
          <cell r="AM2336" t="str">
            <v/>
          </cell>
          <cell r="AQ2336" t="str">
            <v/>
          </cell>
          <cell r="AT2336" t="str">
            <v/>
          </cell>
          <cell r="AW2336" t="str">
            <v/>
          </cell>
          <cell r="AZ2336" t="str">
            <v/>
          </cell>
          <cell r="BA2336" t="str">
            <v/>
          </cell>
          <cell r="BB2336" t="str">
            <v/>
          </cell>
          <cell r="BC2336" t="str">
            <v/>
          </cell>
        </row>
        <row r="2337">
          <cell r="AM2337" t="str">
            <v/>
          </cell>
          <cell r="AQ2337" t="str">
            <v/>
          </cell>
          <cell r="AT2337" t="str">
            <v/>
          </cell>
          <cell r="AW2337" t="str">
            <v/>
          </cell>
          <cell r="AZ2337" t="str">
            <v/>
          </cell>
          <cell r="BA2337" t="str">
            <v/>
          </cell>
          <cell r="BB2337" t="str">
            <v/>
          </cell>
          <cell r="BC2337" t="str">
            <v/>
          </cell>
        </row>
        <row r="2338">
          <cell r="AM2338" t="str">
            <v/>
          </cell>
          <cell r="AQ2338" t="str">
            <v/>
          </cell>
          <cell r="AT2338" t="str">
            <v/>
          </cell>
          <cell r="AW2338" t="str">
            <v/>
          </cell>
          <cell r="AZ2338" t="str">
            <v/>
          </cell>
          <cell r="BA2338" t="str">
            <v/>
          </cell>
          <cell r="BB2338" t="str">
            <v/>
          </cell>
          <cell r="BC2338" t="str">
            <v/>
          </cell>
        </row>
        <row r="2339">
          <cell r="AM2339" t="str">
            <v/>
          </cell>
          <cell r="AQ2339" t="str">
            <v/>
          </cell>
          <cell r="AT2339" t="str">
            <v/>
          </cell>
          <cell r="AW2339" t="str">
            <v/>
          </cell>
          <cell r="AZ2339" t="str">
            <v/>
          </cell>
          <cell r="BA2339" t="str">
            <v/>
          </cell>
          <cell r="BB2339" t="str">
            <v/>
          </cell>
          <cell r="BC2339" t="str">
            <v/>
          </cell>
        </row>
        <row r="2340">
          <cell r="AM2340" t="str">
            <v/>
          </cell>
          <cell r="AQ2340" t="str">
            <v/>
          </cell>
          <cell r="AT2340" t="str">
            <v/>
          </cell>
          <cell r="AW2340" t="str">
            <v/>
          </cell>
          <cell r="AZ2340" t="str">
            <v/>
          </cell>
          <cell r="BA2340" t="str">
            <v/>
          </cell>
          <cell r="BB2340" t="str">
            <v/>
          </cell>
          <cell r="BC2340" t="str">
            <v/>
          </cell>
        </row>
        <row r="2341">
          <cell r="AM2341" t="str">
            <v/>
          </cell>
          <cell r="AQ2341" t="str">
            <v/>
          </cell>
          <cell r="AT2341" t="str">
            <v/>
          </cell>
          <cell r="AW2341" t="str">
            <v/>
          </cell>
          <cell r="AZ2341" t="str">
            <v/>
          </cell>
          <cell r="BA2341" t="str">
            <v/>
          </cell>
          <cell r="BB2341" t="str">
            <v/>
          </cell>
          <cell r="BC2341" t="str">
            <v/>
          </cell>
        </row>
        <row r="2342">
          <cell r="AM2342" t="str">
            <v/>
          </cell>
          <cell r="AQ2342" t="str">
            <v/>
          </cell>
          <cell r="AT2342" t="str">
            <v/>
          </cell>
          <cell r="AW2342" t="str">
            <v/>
          </cell>
          <cell r="AZ2342" t="str">
            <v/>
          </cell>
          <cell r="BA2342" t="str">
            <v/>
          </cell>
          <cell r="BB2342" t="str">
            <v/>
          </cell>
          <cell r="BC2342" t="str">
            <v/>
          </cell>
        </row>
        <row r="2343">
          <cell r="AM2343" t="str">
            <v/>
          </cell>
          <cell r="AQ2343" t="str">
            <v/>
          </cell>
          <cell r="AT2343" t="str">
            <v/>
          </cell>
          <cell r="AW2343" t="str">
            <v/>
          </cell>
          <cell r="AZ2343" t="str">
            <v/>
          </cell>
          <cell r="BA2343" t="str">
            <v/>
          </cell>
          <cell r="BB2343" t="str">
            <v/>
          </cell>
          <cell r="BC2343" t="str">
            <v/>
          </cell>
        </row>
        <row r="2344">
          <cell r="AM2344" t="str">
            <v/>
          </cell>
          <cell r="AQ2344" t="str">
            <v/>
          </cell>
          <cell r="AT2344" t="str">
            <v/>
          </cell>
          <cell r="AW2344" t="str">
            <v/>
          </cell>
          <cell r="AZ2344" t="str">
            <v/>
          </cell>
          <cell r="BA2344" t="str">
            <v/>
          </cell>
          <cell r="BB2344" t="str">
            <v/>
          </cell>
          <cell r="BC2344" t="str">
            <v/>
          </cell>
        </row>
        <row r="2345">
          <cell r="AM2345" t="str">
            <v/>
          </cell>
          <cell r="AQ2345" t="str">
            <v/>
          </cell>
          <cell r="AT2345" t="str">
            <v/>
          </cell>
          <cell r="AW2345" t="str">
            <v/>
          </cell>
          <cell r="AZ2345" t="str">
            <v/>
          </cell>
          <cell r="BA2345" t="str">
            <v/>
          </cell>
          <cell r="BB2345" t="str">
            <v/>
          </cell>
          <cell r="BC2345" t="str">
            <v/>
          </cell>
        </row>
        <row r="2346">
          <cell r="AM2346" t="str">
            <v/>
          </cell>
          <cell r="AQ2346" t="str">
            <v/>
          </cell>
          <cell r="AT2346" t="str">
            <v/>
          </cell>
          <cell r="AW2346" t="str">
            <v/>
          </cell>
          <cell r="AZ2346" t="str">
            <v/>
          </cell>
          <cell r="BA2346" t="str">
            <v/>
          </cell>
          <cell r="BB2346" t="str">
            <v/>
          </cell>
          <cell r="BC2346" t="str">
            <v/>
          </cell>
        </row>
        <row r="2347">
          <cell r="AM2347" t="str">
            <v/>
          </cell>
          <cell r="AQ2347" t="str">
            <v/>
          </cell>
          <cell r="AT2347" t="str">
            <v/>
          </cell>
          <cell r="AW2347" t="str">
            <v/>
          </cell>
          <cell r="AZ2347" t="str">
            <v/>
          </cell>
          <cell r="BA2347" t="str">
            <v/>
          </cell>
          <cell r="BB2347" t="str">
            <v/>
          </cell>
          <cell r="BC2347" t="str">
            <v/>
          </cell>
        </row>
        <row r="2348">
          <cell r="AM2348" t="str">
            <v/>
          </cell>
          <cell r="AQ2348" t="str">
            <v/>
          </cell>
          <cell r="AT2348" t="str">
            <v/>
          </cell>
          <cell r="AW2348" t="str">
            <v/>
          </cell>
          <cell r="AZ2348" t="str">
            <v/>
          </cell>
          <cell r="BA2348" t="str">
            <v/>
          </cell>
          <cell r="BB2348" t="str">
            <v/>
          </cell>
          <cell r="BC2348" t="str">
            <v/>
          </cell>
        </row>
        <row r="2349">
          <cell r="AM2349" t="str">
            <v/>
          </cell>
          <cell r="AQ2349" t="str">
            <v/>
          </cell>
          <cell r="AT2349" t="str">
            <v/>
          </cell>
          <cell r="AW2349" t="str">
            <v/>
          </cell>
          <cell r="AZ2349" t="str">
            <v/>
          </cell>
          <cell r="BA2349" t="str">
            <v/>
          </cell>
          <cell r="BB2349" t="str">
            <v/>
          </cell>
          <cell r="BC2349" t="str">
            <v/>
          </cell>
        </row>
        <row r="2350">
          <cell r="AM2350" t="str">
            <v/>
          </cell>
          <cell r="AQ2350" t="str">
            <v/>
          </cell>
          <cell r="AT2350" t="str">
            <v/>
          </cell>
          <cell r="AW2350" t="str">
            <v/>
          </cell>
          <cell r="AZ2350" t="str">
            <v/>
          </cell>
          <cell r="BA2350" t="str">
            <v/>
          </cell>
          <cell r="BB2350" t="str">
            <v/>
          </cell>
          <cell r="BC2350" t="str">
            <v/>
          </cell>
        </row>
        <row r="2351">
          <cell r="AM2351" t="str">
            <v/>
          </cell>
          <cell r="AQ2351" t="str">
            <v/>
          </cell>
          <cell r="AT2351" t="str">
            <v/>
          </cell>
          <cell r="AW2351" t="str">
            <v/>
          </cell>
          <cell r="AZ2351" t="str">
            <v/>
          </cell>
          <cell r="BA2351" t="str">
            <v/>
          </cell>
          <cell r="BB2351" t="str">
            <v/>
          </cell>
          <cell r="BC2351" t="str">
            <v/>
          </cell>
        </row>
        <row r="2352">
          <cell r="AM2352" t="str">
            <v/>
          </cell>
          <cell r="AQ2352" t="str">
            <v/>
          </cell>
          <cell r="AT2352" t="str">
            <v/>
          </cell>
          <cell r="AW2352" t="str">
            <v/>
          </cell>
          <cell r="AZ2352" t="str">
            <v/>
          </cell>
          <cell r="BA2352" t="str">
            <v/>
          </cell>
          <cell r="BB2352" t="str">
            <v/>
          </cell>
          <cell r="BC2352" t="str">
            <v/>
          </cell>
        </row>
        <row r="2353">
          <cell r="AM2353" t="str">
            <v/>
          </cell>
          <cell r="AQ2353" t="str">
            <v/>
          </cell>
          <cell r="AT2353" t="str">
            <v/>
          </cell>
          <cell r="AW2353" t="str">
            <v/>
          </cell>
          <cell r="AZ2353" t="str">
            <v/>
          </cell>
          <cell r="BA2353" t="str">
            <v/>
          </cell>
          <cell r="BB2353" t="str">
            <v/>
          </cell>
          <cell r="BC2353" t="str">
            <v/>
          </cell>
        </row>
        <row r="2354">
          <cell r="AM2354" t="str">
            <v/>
          </cell>
          <cell r="AQ2354" t="str">
            <v/>
          </cell>
          <cell r="AT2354" t="str">
            <v/>
          </cell>
          <cell r="AW2354" t="str">
            <v/>
          </cell>
          <cell r="AZ2354" t="str">
            <v/>
          </cell>
          <cell r="BA2354" t="str">
            <v/>
          </cell>
          <cell r="BB2354" t="str">
            <v/>
          </cell>
          <cell r="BC2354" t="str">
            <v/>
          </cell>
        </row>
        <row r="2355">
          <cell r="AM2355" t="str">
            <v/>
          </cell>
          <cell r="AQ2355" t="str">
            <v/>
          </cell>
          <cell r="AT2355" t="str">
            <v/>
          </cell>
          <cell r="AW2355" t="str">
            <v/>
          </cell>
          <cell r="AZ2355" t="str">
            <v/>
          </cell>
          <cell r="BA2355" t="str">
            <v/>
          </cell>
          <cell r="BB2355" t="str">
            <v/>
          </cell>
          <cell r="BC2355" t="str">
            <v/>
          </cell>
        </row>
        <row r="2356">
          <cell r="AM2356" t="str">
            <v/>
          </cell>
          <cell r="AQ2356" t="str">
            <v/>
          </cell>
          <cell r="AT2356" t="str">
            <v/>
          </cell>
          <cell r="AW2356" t="str">
            <v/>
          </cell>
          <cell r="AZ2356" t="str">
            <v/>
          </cell>
          <cell r="BA2356" t="str">
            <v/>
          </cell>
          <cell r="BB2356" t="str">
            <v/>
          </cell>
          <cell r="BC2356" t="str">
            <v/>
          </cell>
        </row>
        <row r="2357">
          <cell r="AM2357" t="str">
            <v/>
          </cell>
          <cell r="AQ2357" t="str">
            <v/>
          </cell>
          <cell r="AT2357" t="str">
            <v/>
          </cell>
          <cell r="AW2357" t="str">
            <v/>
          </cell>
          <cell r="AZ2357" t="str">
            <v/>
          </cell>
          <cell r="BA2357" t="str">
            <v/>
          </cell>
          <cell r="BB2357" t="str">
            <v/>
          </cell>
          <cell r="BC2357" t="str">
            <v/>
          </cell>
        </row>
        <row r="2358">
          <cell r="AM2358" t="str">
            <v/>
          </cell>
          <cell r="AQ2358" t="str">
            <v/>
          </cell>
          <cell r="AT2358" t="str">
            <v/>
          </cell>
          <cell r="AW2358" t="str">
            <v/>
          </cell>
          <cell r="AZ2358" t="str">
            <v/>
          </cell>
          <cell r="BA2358" t="str">
            <v/>
          </cell>
          <cell r="BB2358" t="str">
            <v/>
          </cell>
          <cell r="BC2358" t="str">
            <v/>
          </cell>
        </row>
        <row r="2359">
          <cell r="AM2359" t="str">
            <v/>
          </cell>
          <cell r="AQ2359" t="str">
            <v/>
          </cell>
          <cell r="AT2359" t="str">
            <v/>
          </cell>
          <cell r="AW2359" t="str">
            <v/>
          </cell>
          <cell r="AZ2359" t="str">
            <v/>
          </cell>
          <cell r="BA2359" t="str">
            <v/>
          </cell>
          <cell r="BB2359" t="str">
            <v/>
          </cell>
          <cell r="BC2359" t="str">
            <v/>
          </cell>
        </row>
        <row r="2360">
          <cell r="AM2360" t="str">
            <v/>
          </cell>
          <cell r="AQ2360" t="str">
            <v/>
          </cell>
          <cell r="AT2360" t="str">
            <v/>
          </cell>
          <cell r="AW2360" t="str">
            <v/>
          </cell>
          <cell r="AZ2360" t="str">
            <v/>
          </cell>
          <cell r="BA2360" t="str">
            <v/>
          </cell>
          <cell r="BB2360" t="str">
            <v/>
          </cell>
          <cell r="BC2360" t="str">
            <v/>
          </cell>
        </row>
        <row r="2361">
          <cell r="AM2361" t="str">
            <v/>
          </cell>
          <cell r="AQ2361" t="str">
            <v/>
          </cell>
          <cell r="AT2361" t="str">
            <v/>
          </cell>
          <cell r="AW2361" t="str">
            <v/>
          </cell>
          <cell r="AZ2361" t="str">
            <v/>
          </cell>
          <cell r="BA2361" t="str">
            <v/>
          </cell>
          <cell r="BB2361" t="str">
            <v/>
          </cell>
          <cell r="BC2361" t="str">
            <v/>
          </cell>
        </row>
        <row r="2362">
          <cell r="AM2362" t="str">
            <v/>
          </cell>
          <cell r="AQ2362" t="str">
            <v/>
          </cell>
          <cell r="AT2362" t="str">
            <v/>
          </cell>
          <cell r="AW2362" t="str">
            <v/>
          </cell>
          <cell r="AZ2362" t="str">
            <v/>
          </cell>
          <cell r="BA2362" t="str">
            <v/>
          </cell>
          <cell r="BB2362" t="str">
            <v/>
          </cell>
          <cell r="BC2362" t="str">
            <v/>
          </cell>
        </row>
        <row r="2363">
          <cell r="AM2363" t="str">
            <v/>
          </cell>
          <cell r="AQ2363" t="str">
            <v/>
          </cell>
          <cell r="AT2363" t="str">
            <v/>
          </cell>
          <cell r="AW2363" t="str">
            <v/>
          </cell>
          <cell r="AZ2363" t="str">
            <v/>
          </cell>
          <cell r="BA2363" t="str">
            <v/>
          </cell>
          <cell r="BB2363" t="str">
            <v/>
          </cell>
          <cell r="BC2363" t="str">
            <v/>
          </cell>
        </row>
        <row r="2364">
          <cell r="AM2364" t="str">
            <v/>
          </cell>
          <cell r="AQ2364" t="str">
            <v/>
          </cell>
          <cell r="AT2364" t="str">
            <v/>
          </cell>
          <cell r="AW2364" t="str">
            <v/>
          </cell>
          <cell r="AZ2364" t="str">
            <v/>
          </cell>
          <cell r="BA2364" t="str">
            <v/>
          </cell>
          <cell r="BB2364" t="str">
            <v/>
          </cell>
          <cell r="BC2364" t="str">
            <v/>
          </cell>
        </row>
        <row r="2365">
          <cell r="AM2365" t="str">
            <v/>
          </cell>
          <cell r="AQ2365" t="str">
            <v/>
          </cell>
          <cell r="AT2365" t="str">
            <v/>
          </cell>
          <cell r="AW2365" t="str">
            <v/>
          </cell>
          <cell r="AZ2365" t="str">
            <v/>
          </cell>
          <cell r="BA2365" t="str">
            <v/>
          </cell>
          <cell r="BB2365" t="str">
            <v/>
          </cell>
          <cell r="BC2365" t="str">
            <v/>
          </cell>
        </row>
        <row r="2366">
          <cell r="AM2366" t="str">
            <v/>
          </cell>
          <cell r="AQ2366" t="str">
            <v/>
          </cell>
          <cell r="AT2366" t="str">
            <v/>
          </cell>
          <cell r="AW2366" t="str">
            <v/>
          </cell>
          <cell r="AZ2366" t="str">
            <v/>
          </cell>
          <cell r="BA2366" t="str">
            <v/>
          </cell>
          <cell r="BB2366" t="str">
            <v/>
          </cell>
          <cell r="BC2366" t="str">
            <v/>
          </cell>
        </row>
        <row r="2367">
          <cell r="AM2367" t="str">
            <v/>
          </cell>
          <cell r="AQ2367" t="str">
            <v/>
          </cell>
          <cell r="AT2367" t="str">
            <v/>
          </cell>
          <cell r="AW2367" t="str">
            <v/>
          </cell>
          <cell r="AZ2367" t="str">
            <v/>
          </cell>
          <cell r="BA2367" t="str">
            <v/>
          </cell>
          <cell r="BB2367" t="str">
            <v/>
          </cell>
          <cell r="BC2367" t="str">
            <v/>
          </cell>
        </row>
        <row r="2368">
          <cell r="AM2368" t="str">
            <v/>
          </cell>
          <cell r="AQ2368" t="str">
            <v/>
          </cell>
          <cell r="AT2368" t="str">
            <v/>
          </cell>
          <cell r="AW2368" t="str">
            <v/>
          </cell>
          <cell r="AZ2368" t="str">
            <v/>
          </cell>
          <cell r="BA2368" t="str">
            <v/>
          </cell>
          <cell r="BB2368" t="str">
            <v/>
          </cell>
          <cell r="BC2368" t="str">
            <v/>
          </cell>
        </row>
        <row r="2369">
          <cell r="AM2369" t="str">
            <v/>
          </cell>
          <cell r="AQ2369" t="str">
            <v/>
          </cell>
          <cell r="AT2369" t="str">
            <v/>
          </cell>
          <cell r="AW2369" t="str">
            <v/>
          </cell>
          <cell r="AZ2369" t="str">
            <v/>
          </cell>
          <cell r="BA2369" t="str">
            <v/>
          </cell>
          <cell r="BB2369" t="str">
            <v/>
          </cell>
          <cell r="BC2369" t="str">
            <v/>
          </cell>
        </row>
        <row r="2370">
          <cell r="AM2370" t="str">
            <v/>
          </cell>
          <cell r="AQ2370" t="str">
            <v/>
          </cell>
          <cell r="AT2370" t="str">
            <v/>
          </cell>
          <cell r="AW2370" t="str">
            <v/>
          </cell>
          <cell r="AZ2370" t="str">
            <v/>
          </cell>
          <cell r="BA2370" t="str">
            <v/>
          </cell>
          <cell r="BB2370" t="str">
            <v/>
          </cell>
          <cell r="BC2370" t="str">
            <v/>
          </cell>
        </row>
        <row r="2371">
          <cell r="AM2371" t="str">
            <v/>
          </cell>
          <cell r="AQ2371" t="str">
            <v/>
          </cell>
          <cell r="AT2371" t="str">
            <v/>
          </cell>
          <cell r="AW2371" t="str">
            <v/>
          </cell>
          <cell r="AZ2371" t="str">
            <v/>
          </cell>
          <cell r="BA2371" t="str">
            <v/>
          </cell>
          <cell r="BB2371" t="str">
            <v/>
          </cell>
          <cell r="BC2371" t="str">
            <v/>
          </cell>
        </row>
        <row r="2372">
          <cell r="AM2372" t="str">
            <v/>
          </cell>
          <cell r="AQ2372" t="str">
            <v/>
          </cell>
          <cell r="AT2372" t="str">
            <v/>
          </cell>
          <cell r="AW2372" t="str">
            <v/>
          </cell>
          <cell r="AZ2372" t="str">
            <v/>
          </cell>
          <cell r="BA2372" t="str">
            <v/>
          </cell>
          <cell r="BB2372" t="str">
            <v/>
          </cell>
          <cell r="BC2372" t="str">
            <v/>
          </cell>
        </row>
        <row r="2373">
          <cell r="AM2373" t="str">
            <v/>
          </cell>
          <cell r="AQ2373" t="str">
            <v/>
          </cell>
          <cell r="AT2373" t="str">
            <v/>
          </cell>
          <cell r="AW2373" t="str">
            <v/>
          </cell>
          <cell r="AZ2373" t="str">
            <v/>
          </cell>
          <cell r="BA2373" t="str">
            <v/>
          </cell>
          <cell r="BB2373" t="str">
            <v/>
          </cell>
          <cell r="BC2373" t="str">
            <v/>
          </cell>
        </row>
        <row r="2374">
          <cell r="AM2374" t="str">
            <v/>
          </cell>
          <cell r="AQ2374" t="str">
            <v/>
          </cell>
          <cell r="AT2374" t="str">
            <v/>
          </cell>
          <cell r="AW2374" t="str">
            <v/>
          </cell>
          <cell r="AZ2374" t="str">
            <v/>
          </cell>
          <cell r="BA2374" t="str">
            <v/>
          </cell>
          <cell r="BB2374" t="str">
            <v/>
          </cell>
          <cell r="BC2374" t="str">
            <v/>
          </cell>
        </row>
        <row r="2375">
          <cell r="AM2375" t="str">
            <v/>
          </cell>
          <cell r="AQ2375" t="str">
            <v/>
          </cell>
          <cell r="AT2375" t="str">
            <v/>
          </cell>
          <cell r="AW2375" t="str">
            <v/>
          </cell>
          <cell r="AZ2375" t="str">
            <v/>
          </cell>
          <cell r="BA2375" t="str">
            <v/>
          </cell>
          <cell r="BB2375" t="str">
            <v/>
          </cell>
          <cell r="BC2375" t="str">
            <v/>
          </cell>
        </row>
        <row r="2376">
          <cell r="AM2376" t="str">
            <v/>
          </cell>
          <cell r="AQ2376" t="str">
            <v/>
          </cell>
          <cell r="AT2376" t="str">
            <v/>
          </cell>
          <cell r="AW2376" t="str">
            <v/>
          </cell>
          <cell r="AZ2376" t="str">
            <v/>
          </cell>
          <cell r="BA2376" t="str">
            <v/>
          </cell>
          <cell r="BB2376" t="str">
            <v/>
          </cell>
          <cell r="BC2376" t="str">
            <v/>
          </cell>
        </row>
        <row r="2377">
          <cell r="AM2377" t="str">
            <v/>
          </cell>
          <cell r="AQ2377" t="str">
            <v/>
          </cell>
          <cell r="AT2377" t="str">
            <v/>
          </cell>
          <cell r="AW2377" t="str">
            <v/>
          </cell>
          <cell r="AZ2377" t="str">
            <v/>
          </cell>
          <cell r="BA2377" t="str">
            <v/>
          </cell>
          <cell r="BB2377" t="str">
            <v/>
          </cell>
          <cell r="BC2377" t="str">
            <v/>
          </cell>
        </row>
        <row r="2378">
          <cell r="AM2378" t="str">
            <v/>
          </cell>
          <cell r="AQ2378" t="str">
            <v/>
          </cell>
          <cell r="AT2378" t="str">
            <v/>
          </cell>
          <cell r="AW2378" t="str">
            <v/>
          </cell>
          <cell r="AZ2378" t="str">
            <v/>
          </cell>
          <cell r="BA2378" t="str">
            <v/>
          </cell>
          <cell r="BB2378" t="str">
            <v/>
          </cell>
          <cell r="BC2378" t="str">
            <v/>
          </cell>
        </row>
        <row r="2379">
          <cell r="AM2379" t="str">
            <v/>
          </cell>
          <cell r="AQ2379" t="str">
            <v/>
          </cell>
          <cell r="AT2379" t="str">
            <v/>
          </cell>
          <cell r="AW2379" t="str">
            <v/>
          </cell>
          <cell r="AZ2379" t="str">
            <v/>
          </cell>
          <cell r="BA2379" t="str">
            <v/>
          </cell>
          <cell r="BB2379" t="str">
            <v/>
          </cell>
          <cell r="BC2379" t="str">
            <v/>
          </cell>
        </row>
        <row r="2380">
          <cell r="AM2380" t="str">
            <v/>
          </cell>
          <cell r="AQ2380" t="str">
            <v/>
          </cell>
          <cell r="AT2380" t="str">
            <v/>
          </cell>
          <cell r="AW2380" t="str">
            <v/>
          </cell>
          <cell r="AZ2380" t="str">
            <v/>
          </cell>
          <cell r="BA2380" t="str">
            <v/>
          </cell>
          <cell r="BB2380" t="str">
            <v/>
          </cell>
          <cell r="BC2380" t="str">
            <v/>
          </cell>
        </row>
        <row r="2381">
          <cell r="AM2381" t="str">
            <v/>
          </cell>
          <cell r="AQ2381" t="str">
            <v/>
          </cell>
          <cell r="AT2381" t="str">
            <v/>
          </cell>
          <cell r="AW2381" t="str">
            <v/>
          </cell>
          <cell r="AZ2381" t="str">
            <v/>
          </cell>
          <cell r="BA2381" t="str">
            <v/>
          </cell>
          <cell r="BB2381" t="str">
            <v/>
          </cell>
          <cell r="BC2381" t="str">
            <v/>
          </cell>
        </row>
        <row r="2382">
          <cell r="AM2382" t="str">
            <v/>
          </cell>
          <cell r="AQ2382" t="str">
            <v/>
          </cell>
          <cell r="AT2382" t="str">
            <v/>
          </cell>
          <cell r="AW2382" t="str">
            <v/>
          </cell>
          <cell r="AZ2382" t="str">
            <v/>
          </cell>
          <cell r="BA2382" t="str">
            <v/>
          </cell>
          <cell r="BB2382" t="str">
            <v/>
          </cell>
          <cell r="BC2382" t="str">
            <v/>
          </cell>
        </row>
        <row r="2383">
          <cell r="AM2383" t="str">
            <v/>
          </cell>
          <cell r="AQ2383" t="str">
            <v/>
          </cell>
          <cell r="AT2383" t="str">
            <v/>
          </cell>
          <cell r="AW2383" t="str">
            <v/>
          </cell>
          <cell r="AZ2383" t="str">
            <v/>
          </cell>
          <cell r="BA2383" t="str">
            <v/>
          </cell>
          <cell r="BB2383" t="str">
            <v/>
          </cell>
          <cell r="BC2383" t="str">
            <v/>
          </cell>
        </row>
        <row r="2384">
          <cell r="AM2384" t="str">
            <v/>
          </cell>
          <cell r="AQ2384" t="str">
            <v/>
          </cell>
          <cell r="AT2384" t="str">
            <v/>
          </cell>
          <cell r="AW2384" t="str">
            <v/>
          </cell>
          <cell r="AZ2384" t="str">
            <v/>
          </cell>
          <cell r="BA2384" t="str">
            <v/>
          </cell>
          <cell r="BB2384" t="str">
            <v/>
          </cell>
          <cell r="BC2384" t="str">
            <v/>
          </cell>
        </row>
        <row r="2385">
          <cell r="AM2385" t="str">
            <v/>
          </cell>
          <cell r="AQ2385" t="str">
            <v/>
          </cell>
          <cell r="AT2385" t="str">
            <v/>
          </cell>
          <cell r="AW2385" t="str">
            <v/>
          </cell>
          <cell r="AZ2385" t="str">
            <v/>
          </cell>
          <cell r="BA2385" t="str">
            <v/>
          </cell>
          <cell r="BB2385" t="str">
            <v/>
          </cell>
          <cell r="BC2385" t="str">
            <v/>
          </cell>
        </row>
        <row r="2386">
          <cell r="AM2386" t="str">
            <v/>
          </cell>
          <cell r="AQ2386" t="str">
            <v/>
          </cell>
          <cell r="AT2386" t="str">
            <v/>
          </cell>
          <cell r="AW2386" t="str">
            <v/>
          </cell>
          <cell r="AZ2386" t="str">
            <v/>
          </cell>
          <cell r="BA2386" t="str">
            <v/>
          </cell>
          <cell r="BB2386" t="str">
            <v/>
          </cell>
          <cell r="BC2386" t="str">
            <v/>
          </cell>
        </row>
        <row r="2387">
          <cell r="AM2387" t="str">
            <v/>
          </cell>
          <cell r="AQ2387" t="str">
            <v/>
          </cell>
          <cell r="AT2387" t="str">
            <v/>
          </cell>
          <cell r="AW2387" t="str">
            <v/>
          </cell>
          <cell r="AZ2387" t="str">
            <v/>
          </cell>
          <cell r="BA2387" t="str">
            <v/>
          </cell>
          <cell r="BB2387" t="str">
            <v/>
          </cell>
          <cell r="BC2387" t="str">
            <v/>
          </cell>
        </row>
        <row r="2388">
          <cell r="AM2388" t="str">
            <v/>
          </cell>
          <cell r="AQ2388" t="str">
            <v/>
          </cell>
          <cell r="AT2388" t="str">
            <v/>
          </cell>
          <cell r="AW2388" t="str">
            <v/>
          </cell>
          <cell r="AZ2388" t="str">
            <v/>
          </cell>
          <cell r="BA2388" t="str">
            <v/>
          </cell>
          <cell r="BB2388" t="str">
            <v/>
          </cell>
          <cell r="BC2388" t="str">
            <v/>
          </cell>
        </row>
        <row r="2389">
          <cell r="AM2389" t="str">
            <v/>
          </cell>
          <cell r="AQ2389" t="str">
            <v/>
          </cell>
          <cell r="AT2389" t="str">
            <v/>
          </cell>
          <cell r="AW2389" t="str">
            <v/>
          </cell>
          <cell r="AZ2389" t="str">
            <v/>
          </cell>
          <cell r="BA2389" t="str">
            <v/>
          </cell>
          <cell r="BB2389" t="str">
            <v/>
          </cell>
          <cell r="BC2389" t="str">
            <v/>
          </cell>
        </row>
        <row r="2390">
          <cell r="AM2390" t="str">
            <v/>
          </cell>
          <cell r="AQ2390" t="str">
            <v/>
          </cell>
          <cell r="AT2390" t="str">
            <v/>
          </cell>
          <cell r="AW2390" t="str">
            <v/>
          </cell>
          <cell r="AZ2390" t="str">
            <v/>
          </cell>
          <cell r="BA2390" t="str">
            <v/>
          </cell>
          <cell r="BB2390" t="str">
            <v/>
          </cell>
          <cell r="BC2390" t="str">
            <v/>
          </cell>
        </row>
        <row r="2391">
          <cell r="AM2391" t="str">
            <v/>
          </cell>
          <cell r="AQ2391" t="str">
            <v/>
          </cell>
          <cell r="AT2391" t="str">
            <v/>
          </cell>
          <cell r="AW2391" t="str">
            <v/>
          </cell>
          <cell r="AZ2391" t="str">
            <v/>
          </cell>
          <cell r="BA2391" t="str">
            <v/>
          </cell>
          <cell r="BB2391" t="str">
            <v/>
          </cell>
          <cell r="BC2391" t="str">
            <v/>
          </cell>
        </row>
        <row r="2392">
          <cell r="AM2392" t="str">
            <v/>
          </cell>
          <cell r="AQ2392" t="str">
            <v/>
          </cell>
          <cell r="AT2392" t="str">
            <v/>
          </cell>
          <cell r="AW2392" t="str">
            <v/>
          </cell>
          <cell r="AZ2392" t="str">
            <v/>
          </cell>
          <cell r="BA2392" t="str">
            <v/>
          </cell>
          <cell r="BB2392" t="str">
            <v/>
          </cell>
          <cell r="BC2392" t="str">
            <v/>
          </cell>
        </row>
        <row r="2393">
          <cell r="AM2393" t="str">
            <v/>
          </cell>
          <cell r="AQ2393" t="str">
            <v/>
          </cell>
          <cell r="AT2393" t="str">
            <v/>
          </cell>
          <cell r="AW2393" t="str">
            <v/>
          </cell>
          <cell r="AZ2393" t="str">
            <v/>
          </cell>
          <cell r="BA2393" t="str">
            <v/>
          </cell>
          <cell r="BB2393" t="str">
            <v/>
          </cell>
          <cell r="BC2393" t="str">
            <v/>
          </cell>
        </row>
        <row r="2394">
          <cell r="AM2394" t="str">
            <v/>
          </cell>
          <cell r="AQ2394" t="str">
            <v/>
          </cell>
          <cell r="AT2394" t="str">
            <v/>
          </cell>
          <cell r="AW2394" t="str">
            <v/>
          </cell>
          <cell r="AZ2394" t="str">
            <v/>
          </cell>
          <cell r="BA2394" t="str">
            <v/>
          </cell>
          <cell r="BB2394" t="str">
            <v/>
          </cell>
          <cell r="BC2394" t="str">
            <v/>
          </cell>
        </row>
        <row r="2395">
          <cell r="AM2395" t="str">
            <v/>
          </cell>
          <cell r="AQ2395" t="str">
            <v/>
          </cell>
          <cell r="AT2395" t="str">
            <v/>
          </cell>
          <cell r="AW2395" t="str">
            <v/>
          </cell>
          <cell r="AZ2395" t="str">
            <v/>
          </cell>
          <cell r="BA2395" t="str">
            <v/>
          </cell>
          <cell r="BB2395" t="str">
            <v/>
          </cell>
          <cell r="BC2395" t="str">
            <v/>
          </cell>
        </row>
        <row r="2396">
          <cell r="AM2396" t="str">
            <v/>
          </cell>
          <cell r="AQ2396" t="str">
            <v/>
          </cell>
          <cell r="AT2396" t="str">
            <v/>
          </cell>
          <cell r="AW2396" t="str">
            <v/>
          </cell>
          <cell r="AZ2396" t="str">
            <v/>
          </cell>
          <cell r="BA2396" t="str">
            <v/>
          </cell>
          <cell r="BB2396" t="str">
            <v/>
          </cell>
          <cell r="BC2396" t="str">
            <v/>
          </cell>
        </row>
        <row r="2397">
          <cell r="AM2397" t="str">
            <v/>
          </cell>
          <cell r="AQ2397" t="str">
            <v/>
          </cell>
          <cell r="AT2397" t="str">
            <v/>
          </cell>
          <cell r="AW2397" t="str">
            <v/>
          </cell>
          <cell r="AZ2397" t="str">
            <v/>
          </cell>
          <cell r="BA2397" t="str">
            <v/>
          </cell>
          <cell r="BB2397" t="str">
            <v/>
          </cell>
          <cell r="BC2397" t="str">
            <v/>
          </cell>
        </row>
        <row r="2398">
          <cell r="AM2398" t="str">
            <v/>
          </cell>
          <cell r="AQ2398" t="str">
            <v/>
          </cell>
          <cell r="AT2398" t="str">
            <v/>
          </cell>
          <cell r="AW2398" t="str">
            <v/>
          </cell>
          <cell r="AZ2398" t="str">
            <v/>
          </cell>
          <cell r="BA2398" t="str">
            <v/>
          </cell>
          <cell r="BB2398" t="str">
            <v/>
          </cell>
          <cell r="BC2398" t="str">
            <v/>
          </cell>
        </row>
        <row r="2399">
          <cell r="AM2399" t="str">
            <v/>
          </cell>
          <cell r="AQ2399" t="str">
            <v/>
          </cell>
          <cell r="AT2399" t="str">
            <v/>
          </cell>
          <cell r="AW2399" t="str">
            <v/>
          </cell>
          <cell r="AZ2399" t="str">
            <v/>
          </cell>
          <cell r="BA2399" t="str">
            <v/>
          </cell>
          <cell r="BB2399" t="str">
            <v/>
          </cell>
          <cell r="BC2399" t="str">
            <v/>
          </cell>
        </row>
        <row r="2400">
          <cell r="AM2400" t="str">
            <v/>
          </cell>
          <cell r="AQ2400" t="str">
            <v/>
          </cell>
          <cell r="AT2400" t="str">
            <v/>
          </cell>
          <cell r="AW2400" t="str">
            <v/>
          </cell>
          <cell r="AZ2400" t="str">
            <v/>
          </cell>
          <cell r="BA2400" t="str">
            <v/>
          </cell>
          <cell r="BB2400" t="str">
            <v/>
          </cell>
          <cell r="BC2400" t="str">
            <v/>
          </cell>
        </row>
        <row r="2401">
          <cell r="AM2401" t="str">
            <v/>
          </cell>
          <cell r="AQ2401" t="str">
            <v/>
          </cell>
          <cell r="AT2401" t="str">
            <v/>
          </cell>
          <cell r="AW2401" t="str">
            <v/>
          </cell>
          <cell r="AZ2401" t="str">
            <v/>
          </cell>
          <cell r="BA2401" t="str">
            <v/>
          </cell>
          <cell r="BB2401" t="str">
            <v/>
          </cell>
          <cell r="BC2401" t="str">
            <v/>
          </cell>
        </row>
        <row r="2402">
          <cell r="AM2402" t="str">
            <v/>
          </cell>
          <cell r="AQ2402" t="str">
            <v/>
          </cell>
          <cell r="AT2402" t="str">
            <v/>
          </cell>
          <cell r="AW2402" t="str">
            <v/>
          </cell>
          <cell r="AZ2402" t="str">
            <v/>
          </cell>
          <cell r="BA2402" t="str">
            <v/>
          </cell>
          <cell r="BB2402" t="str">
            <v/>
          </cell>
          <cell r="BC2402" t="str">
            <v/>
          </cell>
        </row>
        <row r="2403">
          <cell r="AM2403" t="str">
            <v/>
          </cell>
          <cell r="AQ2403" t="str">
            <v/>
          </cell>
          <cell r="AT2403" t="str">
            <v/>
          </cell>
          <cell r="AW2403" t="str">
            <v/>
          </cell>
          <cell r="AZ2403" t="str">
            <v/>
          </cell>
          <cell r="BA2403" t="str">
            <v/>
          </cell>
          <cell r="BB2403" t="str">
            <v/>
          </cell>
          <cell r="BC2403" t="str">
            <v/>
          </cell>
        </row>
        <row r="2404">
          <cell r="AM2404" t="str">
            <v/>
          </cell>
          <cell r="AQ2404" t="str">
            <v/>
          </cell>
          <cell r="AT2404" t="str">
            <v/>
          </cell>
          <cell r="AW2404" t="str">
            <v/>
          </cell>
          <cell r="AZ2404" t="str">
            <v/>
          </cell>
          <cell r="BA2404" t="str">
            <v/>
          </cell>
          <cell r="BB2404" t="str">
            <v/>
          </cell>
          <cell r="BC2404" t="str">
            <v/>
          </cell>
        </row>
        <row r="2405">
          <cell r="AM2405" t="str">
            <v/>
          </cell>
          <cell r="AQ2405" t="str">
            <v/>
          </cell>
          <cell r="AT2405" t="str">
            <v/>
          </cell>
          <cell r="AW2405" t="str">
            <v/>
          </cell>
          <cell r="AZ2405" t="str">
            <v/>
          </cell>
          <cell r="BA2405" t="str">
            <v/>
          </cell>
          <cell r="BB2405" t="str">
            <v/>
          </cell>
          <cell r="BC2405" t="str">
            <v/>
          </cell>
        </row>
        <row r="2406">
          <cell r="AM2406" t="str">
            <v/>
          </cell>
          <cell r="AQ2406" t="str">
            <v/>
          </cell>
          <cell r="AT2406" t="str">
            <v/>
          </cell>
          <cell r="AW2406" t="str">
            <v/>
          </cell>
          <cell r="AZ2406" t="str">
            <v/>
          </cell>
          <cell r="BA2406" t="str">
            <v/>
          </cell>
          <cell r="BB2406" t="str">
            <v/>
          </cell>
          <cell r="BC2406" t="str">
            <v/>
          </cell>
        </row>
        <row r="2407">
          <cell r="AM2407" t="str">
            <v/>
          </cell>
          <cell r="AQ2407" t="str">
            <v/>
          </cell>
          <cell r="AT2407" t="str">
            <v/>
          </cell>
          <cell r="AW2407" t="str">
            <v/>
          </cell>
          <cell r="AZ2407" t="str">
            <v/>
          </cell>
          <cell r="BA2407" t="str">
            <v/>
          </cell>
          <cell r="BB2407" t="str">
            <v/>
          </cell>
          <cell r="BC2407" t="str">
            <v/>
          </cell>
        </row>
        <row r="2408">
          <cell r="AM2408" t="str">
            <v/>
          </cell>
          <cell r="AQ2408" t="str">
            <v/>
          </cell>
          <cell r="AT2408" t="str">
            <v/>
          </cell>
          <cell r="AW2408" t="str">
            <v/>
          </cell>
          <cell r="AZ2408" t="str">
            <v/>
          </cell>
          <cell r="BA2408" t="str">
            <v/>
          </cell>
          <cell r="BB2408" t="str">
            <v/>
          </cell>
          <cell r="BC2408" t="str">
            <v/>
          </cell>
        </row>
        <row r="2409">
          <cell r="AM2409" t="str">
            <v/>
          </cell>
          <cell r="AQ2409" t="str">
            <v/>
          </cell>
          <cell r="AT2409" t="str">
            <v/>
          </cell>
          <cell r="AW2409" t="str">
            <v/>
          </cell>
          <cell r="AZ2409" t="str">
            <v/>
          </cell>
          <cell r="BA2409" t="str">
            <v/>
          </cell>
          <cell r="BB2409" t="str">
            <v/>
          </cell>
          <cell r="BC2409" t="str">
            <v/>
          </cell>
        </row>
        <row r="2410">
          <cell r="AM2410" t="str">
            <v/>
          </cell>
          <cell r="AQ2410" t="str">
            <v/>
          </cell>
          <cell r="AT2410" t="str">
            <v/>
          </cell>
          <cell r="AW2410" t="str">
            <v/>
          </cell>
          <cell r="AZ2410" t="str">
            <v/>
          </cell>
          <cell r="BA2410" t="str">
            <v/>
          </cell>
          <cell r="BB2410" t="str">
            <v/>
          </cell>
          <cell r="BC2410" t="str">
            <v/>
          </cell>
        </row>
        <row r="2411">
          <cell r="AM2411" t="str">
            <v/>
          </cell>
          <cell r="AQ2411" t="str">
            <v/>
          </cell>
          <cell r="AT2411" t="str">
            <v/>
          </cell>
          <cell r="AW2411" t="str">
            <v/>
          </cell>
          <cell r="AZ2411" t="str">
            <v/>
          </cell>
          <cell r="BA2411" t="str">
            <v/>
          </cell>
          <cell r="BB2411" t="str">
            <v/>
          </cell>
          <cell r="BC2411" t="str">
            <v/>
          </cell>
        </row>
        <row r="2412">
          <cell r="AM2412" t="str">
            <v/>
          </cell>
          <cell r="AQ2412" t="str">
            <v/>
          </cell>
          <cell r="AT2412" t="str">
            <v/>
          </cell>
          <cell r="AW2412" t="str">
            <v/>
          </cell>
          <cell r="AZ2412" t="str">
            <v/>
          </cell>
          <cell r="BA2412" t="str">
            <v/>
          </cell>
          <cell r="BB2412" t="str">
            <v/>
          </cell>
          <cell r="BC2412" t="str">
            <v/>
          </cell>
        </row>
        <row r="2413">
          <cell r="AM2413" t="str">
            <v/>
          </cell>
          <cell r="AQ2413" t="str">
            <v/>
          </cell>
          <cell r="AT2413" t="str">
            <v/>
          </cell>
          <cell r="AW2413" t="str">
            <v/>
          </cell>
          <cell r="AZ2413" t="str">
            <v/>
          </cell>
          <cell r="BA2413" t="str">
            <v/>
          </cell>
          <cell r="BB2413" t="str">
            <v/>
          </cell>
          <cell r="BC2413" t="str">
            <v/>
          </cell>
        </row>
        <row r="2414">
          <cell r="AQ2414" t="str">
            <v/>
          </cell>
          <cell r="AZ2414" t="str">
            <v/>
          </cell>
          <cell r="BA2414" t="str">
            <v/>
          </cell>
          <cell r="BB2414" t="str">
            <v/>
          </cell>
          <cell r="BC2414" t="str">
            <v/>
          </cell>
        </row>
        <row r="2415">
          <cell r="AQ2415" t="str">
            <v/>
          </cell>
          <cell r="AZ2415" t="str">
            <v/>
          </cell>
          <cell r="BA2415" t="str">
            <v/>
          </cell>
          <cell r="BB2415" t="str">
            <v/>
          </cell>
          <cell r="BC2415" t="str">
            <v/>
          </cell>
        </row>
        <row r="2416">
          <cell r="AM2416" t="str">
            <v/>
          </cell>
          <cell r="AQ2416" t="str">
            <v/>
          </cell>
          <cell r="AT2416" t="str">
            <v/>
          </cell>
          <cell r="AW2416" t="str">
            <v/>
          </cell>
          <cell r="AZ2416" t="str">
            <v/>
          </cell>
          <cell r="BA2416" t="str">
            <v/>
          </cell>
          <cell r="BB2416" t="str">
            <v/>
          </cell>
          <cell r="BC2416" t="str">
            <v/>
          </cell>
        </row>
        <row r="2417">
          <cell r="AM2417">
            <v>876767.41</v>
          </cell>
          <cell r="AQ2417">
            <v>10</v>
          </cell>
          <cell r="AT2417" t="str">
            <v>Оборудование</v>
          </cell>
          <cell r="AZ2417" t="str">
            <v>7.2011</v>
          </cell>
          <cell r="BA2417" t="str">
            <v/>
          </cell>
          <cell r="BB2417" t="str">
            <v/>
          </cell>
          <cell r="BC2417" t="str">
            <v/>
          </cell>
        </row>
        <row r="2418">
          <cell r="AM2418">
            <v>198883.22</v>
          </cell>
          <cell r="AQ2418">
            <v>10</v>
          </cell>
          <cell r="AT2418" t="str">
            <v>Оборудование</v>
          </cell>
          <cell r="AW2418">
            <v>40686</v>
          </cell>
          <cell r="AZ2418" t="str">
            <v>4.2011</v>
          </cell>
          <cell r="BA2418" t="str">
            <v>5.2011</v>
          </cell>
          <cell r="BB2418" t="str">
            <v>6.2011</v>
          </cell>
          <cell r="BC2418" t="str">
            <v>2.2011</v>
          </cell>
        </row>
        <row r="2419">
          <cell r="AM2419">
            <v>31129.29</v>
          </cell>
          <cell r="AQ2419">
            <v>10</v>
          </cell>
          <cell r="AT2419" t="str">
            <v>Оборудование</v>
          </cell>
          <cell r="AW2419">
            <v>40681</v>
          </cell>
          <cell r="AZ2419" t="str">
            <v>4.2011</v>
          </cell>
          <cell r="BA2419" t="str">
            <v>5.2011</v>
          </cell>
          <cell r="BB2419" t="str">
            <v>5.2011</v>
          </cell>
          <cell r="BC2419" t="str">
            <v>2.2011</v>
          </cell>
        </row>
        <row r="2420">
          <cell r="AM2420">
            <v>1079484.78</v>
          </cell>
          <cell r="AQ2420">
            <v>10</v>
          </cell>
          <cell r="AT2420" t="str">
            <v>Оборудование</v>
          </cell>
          <cell r="AZ2420" t="str">
            <v>7.2011</v>
          </cell>
          <cell r="BA2420" t="str">
            <v/>
          </cell>
          <cell r="BB2420" t="str">
            <v/>
          </cell>
          <cell r="BC2420" t="str">
            <v/>
          </cell>
        </row>
        <row r="2421">
          <cell r="AM2421">
            <v>198883.22</v>
          </cell>
          <cell r="AQ2421">
            <v>10</v>
          </cell>
          <cell r="AT2421" t="str">
            <v>Оборудование</v>
          </cell>
          <cell r="AW2421">
            <v>40686</v>
          </cell>
          <cell r="AZ2421" t="str">
            <v>4.2011</v>
          </cell>
          <cell r="BA2421" t="str">
            <v>5.2011</v>
          </cell>
          <cell r="BB2421" t="str">
            <v>6.2011</v>
          </cell>
          <cell r="BC2421" t="str">
            <v>2.2011</v>
          </cell>
        </row>
        <row r="2422">
          <cell r="AM2422">
            <v>31129.29</v>
          </cell>
          <cell r="AQ2422">
            <v>10</v>
          </cell>
          <cell r="AT2422" t="str">
            <v>Оборудование</v>
          </cell>
          <cell r="AW2422">
            <v>40681</v>
          </cell>
          <cell r="AZ2422" t="str">
            <v>4.2011</v>
          </cell>
          <cell r="BA2422" t="str">
            <v>5.2011</v>
          </cell>
          <cell r="BB2422" t="str">
            <v>5.2011</v>
          </cell>
          <cell r="BC2422" t="str">
            <v>2.2011</v>
          </cell>
        </row>
        <row r="2423">
          <cell r="AM2423" t="str">
            <v/>
          </cell>
          <cell r="AQ2423" t="str">
            <v/>
          </cell>
          <cell r="AT2423" t="str">
            <v/>
          </cell>
          <cell r="AW2423" t="str">
            <v/>
          </cell>
          <cell r="AZ2423" t="str">
            <v/>
          </cell>
          <cell r="BA2423" t="str">
            <v/>
          </cell>
          <cell r="BB2423" t="str">
            <v/>
          </cell>
          <cell r="BC2423" t="str">
            <v/>
          </cell>
        </row>
        <row r="2424">
          <cell r="AM2424" t="str">
            <v/>
          </cell>
          <cell r="AQ2424" t="str">
            <v/>
          </cell>
          <cell r="AT2424" t="str">
            <v/>
          </cell>
          <cell r="AW2424" t="str">
            <v/>
          </cell>
          <cell r="AZ2424" t="str">
            <v/>
          </cell>
          <cell r="BA2424" t="str">
            <v/>
          </cell>
          <cell r="BB2424" t="str">
            <v/>
          </cell>
          <cell r="BC2424" t="str">
            <v/>
          </cell>
        </row>
        <row r="2425">
          <cell r="AM2425">
            <v>62258.58</v>
          </cell>
          <cell r="AQ2425">
            <v>10</v>
          </cell>
          <cell r="AT2425" t="str">
            <v>Оборудование</v>
          </cell>
          <cell r="AW2425">
            <v>40681</v>
          </cell>
          <cell r="AZ2425" t="str">
            <v>4.2011</v>
          </cell>
          <cell r="BA2425" t="str">
            <v>5.2011</v>
          </cell>
          <cell r="BB2425" t="str">
            <v>5.2011</v>
          </cell>
          <cell r="BC2425" t="str">
            <v>2.2011</v>
          </cell>
        </row>
        <row r="2426">
          <cell r="AM2426" t="str">
            <v/>
          </cell>
          <cell r="AQ2426" t="str">
            <v/>
          </cell>
          <cell r="AT2426" t="str">
            <v/>
          </cell>
          <cell r="AW2426" t="str">
            <v/>
          </cell>
          <cell r="AZ2426" t="str">
            <v/>
          </cell>
          <cell r="BA2426" t="str">
            <v/>
          </cell>
          <cell r="BB2426" t="str">
            <v/>
          </cell>
          <cell r="BC2426" t="str">
            <v/>
          </cell>
        </row>
        <row r="2427">
          <cell r="AM2427" t="str">
            <v/>
          </cell>
          <cell r="AQ2427" t="str">
            <v/>
          </cell>
          <cell r="AT2427" t="str">
            <v/>
          </cell>
          <cell r="AW2427" t="str">
            <v/>
          </cell>
          <cell r="AZ2427" t="str">
            <v/>
          </cell>
          <cell r="BA2427" t="str">
            <v/>
          </cell>
          <cell r="BB2427" t="str">
            <v/>
          </cell>
          <cell r="BC2427" t="str">
            <v/>
          </cell>
        </row>
        <row r="2428">
          <cell r="AM2428" t="str">
            <v/>
          </cell>
          <cell r="AQ2428">
            <v>10</v>
          </cell>
          <cell r="AT2428" t="str">
            <v/>
          </cell>
          <cell r="AW2428" t="str">
            <v/>
          </cell>
          <cell r="AZ2428" t="str">
            <v/>
          </cell>
          <cell r="BA2428" t="str">
            <v/>
          </cell>
          <cell r="BB2428" t="str">
            <v/>
          </cell>
          <cell r="BC2428" t="str">
            <v/>
          </cell>
        </row>
        <row r="2429">
          <cell r="AM2429" t="str">
            <v/>
          </cell>
          <cell r="AQ2429" t="str">
            <v/>
          </cell>
          <cell r="AT2429" t="str">
            <v/>
          </cell>
          <cell r="AW2429" t="str">
            <v/>
          </cell>
          <cell r="AZ2429" t="str">
            <v/>
          </cell>
          <cell r="BA2429" t="str">
            <v/>
          </cell>
          <cell r="BB2429" t="str">
            <v/>
          </cell>
          <cell r="BC2429" t="str">
            <v/>
          </cell>
        </row>
        <row r="2430">
          <cell r="AQ2430" t="str">
            <v/>
          </cell>
          <cell r="AZ2430" t="str">
            <v/>
          </cell>
          <cell r="BA2430" t="str">
            <v/>
          </cell>
          <cell r="BB2430" t="str">
            <v/>
          </cell>
          <cell r="BC2430" t="str">
            <v/>
          </cell>
        </row>
        <row r="2431">
          <cell r="AM2431" t="str">
            <v/>
          </cell>
          <cell r="AQ2431" t="str">
            <v/>
          </cell>
          <cell r="AT2431" t="str">
            <v/>
          </cell>
          <cell r="AW2431" t="str">
            <v/>
          </cell>
          <cell r="AZ2431" t="str">
            <v/>
          </cell>
          <cell r="BA2431" t="str">
            <v/>
          </cell>
          <cell r="BB2431" t="str">
            <v/>
          </cell>
          <cell r="BC2431" t="str">
            <v/>
          </cell>
        </row>
        <row r="2432">
          <cell r="AM2432" t="str">
            <v/>
          </cell>
          <cell r="AQ2432" t="str">
            <v/>
          </cell>
          <cell r="AT2432" t="str">
            <v/>
          </cell>
          <cell r="AW2432" t="str">
            <v/>
          </cell>
          <cell r="AZ2432" t="str">
            <v/>
          </cell>
          <cell r="BA2432" t="str">
            <v/>
          </cell>
          <cell r="BB2432" t="str">
            <v/>
          </cell>
          <cell r="BC2432" t="str">
            <v/>
          </cell>
        </row>
        <row r="2433">
          <cell r="AM2433" t="str">
            <v/>
          </cell>
          <cell r="AQ2433" t="str">
            <v/>
          </cell>
          <cell r="AT2433" t="str">
            <v/>
          </cell>
          <cell r="AW2433" t="str">
            <v/>
          </cell>
          <cell r="AZ2433" t="str">
            <v/>
          </cell>
          <cell r="BA2433" t="str">
            <v/>
          </cell>
          <cell r="BB2433" t="str">
            <v/>
          </cell>
          <cell r="BC2433" t="str">
            <v/>
          </cell>
        </row>
        <row r="2434">
          <cell r="AM2434" t="str">
            <v/>
          </cell>
          <cell r="AQ2434" t="str">
            <v/>
          </cell>
          <cell r="AT2434" t="str">
            <v/>
          </cell>
          <cell r="AW2434" t="str">
            <v/>
          </cell>
          <cell r="AZ2434" t="str">
            <v/>
          </cell>
          <cell r="BA2434" t="str">
            <v/>
          </cell>
          <cell r="BB2434" t="str">
            <v/>
          </cell>
          <cell r="BC2434" t="str">
            <v/>
          </cell>
        </row>
        <row r="2435">
          <cell r="AM2435" t="str">
            <v/>
          </cell>
          <cell r="AQ2435" t="str">
            <v/>
          </cell>
          <cell r="AT2435" t="str">
            <v/>
          </cell>
          <cell r="AW2435" t="str">
            <v/>
          </cell>
          <cell r="AZ2435" t="str">
            <v/>
          </cell>
          <cell r="BA2435" t="str">
            <v/>
          </cell>
          <cell r="BB2435" t="str">
            <v/>
          </cell>
          <cell r="BC2435" t="str">
            <v/>
          </cell>
        </row>
        <row r="2436">
          <cell r="AM2436" t="str">
            <v/>
          </cell>
          <cell r="AQ2436" t="str">
            <v/>
          </cell>
          <cell r="AT2436" t="str">
            <v/>
          </cell>
          <cell r="AW2436" t="str">
            <v/>
          </cell>
          <cell r="AZ2436" t="str">
            <v/>
          </cell>
          <cell r="BA2436" t="str">
            <v/>
          </cell>
          <cell r="BB2436" t="str">
            <v/>
          </cell>
          <cell r="BC2436" t="str">
            <v/>
          </cell>
        </row>
        <row r="2437">
          <cell r="AM2437" t="str">
            <v/>
          </cell>
          <cell r="AQ2437" t="str">
            <v/>
          </cell>
          <cell r="AT2437" t="str">
            <v/>
          </cell>
          <cell r="AW2437" t="str">
            <v/>
          </cell>
          <cell r="AZ2437" t="str">
            <v/>
          </cell>
          <cell r="BA2437" t="str">
            <v/>
          </cell>
          <cell r="BB2437" t="str">
            <v/>
          </cell>
          <cell r="BC2437" t="str">
            <v/>
          </cell>
        </row>
        <row r="2438">
          <cell r="AM2438" t="str">
            <v/>
          </cell>
          <cell r="AQ2438" t="str">
            <v/>
          </cell>
          <cell r="AT2438" t="str">
            <v/>
          </cell>
          <cell r="AW2438" t="str">
            <v/>
          </cell>
          <cell r="AZ2438" t="str">
            <v/>
          </cell>
          <cell r="BA2438" t="str">
            <v/>
          </cell>
          <cell r="BB2438" t="str">
            <v/>
          </cell>
          <cell r="BC2438" t="str">
            <v/>
          </cell>
        </row>
        <row r="2439">
          <cell r="AM2439" t="str">
            <v/>
          </cell>
          <cell r="AQ2439" t="str">
            <v/>
          </cell>
          <cell r="AT2439" t="str">
            <v/>
          </cell>
          <cell r="AW2439" t="str">
            <v/>
          </cell>
          <cell r="AZ2439" t="str">
            <v/>
          </cell>
          <cell r="BA2439" t="str">
            <v/>
          </cell>
          <cell r="BB2439" t="str">
            <v/>
          </cell>
          <cell r="BC2439" t="str">
            <v/>
          </cell>
        </row>
        <row r="2440">
          <cell r="AM2440" t="str">
            <v/>
          </cell>
          <cell r="AQ2440" t="str">
            <v/>
          </cell>
          <cell r="AT2440" t="str">
            <v/>
          </cell>
          <cell r="AW2440" t="str">
            <v/>
          </cell>
          <cell r="AZ2440" t="str">
            <v/>
          </cell>
          <cell r="BA2440" t="str">
            <v/>
          </cell>
          <cell r="BB2440" t="str">
            <v/>
          </cell>
          <cell r="BC2440" t="str">
            <v/>
          </cell>
        </row>
        <row r="2441">
          <cell r="AM2441" t="str">
            <v/>
          </cell>
          <cell r="AQ2441" t="str">
            <v/>
          </cell>
          <cell r="AT2441" t="str">
            <v/>
          </cell>
          <cell r="AW2441" t="str">
            <v/>
          </cell>
          <cell r="AZ2441" t="str">
            <v/>
          </cell>
          <cell r="BA2441" t="str">
            <v/>
          </cell>
          <cell r="BB2441" t="str">
            <v/>
          </cell>
          <cell r="BC2441" t="str">
            <v/>
          </cell>
        </row>
        <row r="2442">
          <cell r="AM2442" t="str">
            <v/>
          </cell>
          <cell r="AQ2442" t="str">
            <v/>
          </cell>
          <cell r="AT2442" t="str">
            <v/>
          </cell>
          <cell r="AW2442" t="str">
            <v/>
          </cell>
          <cell r="AZ2442" t="str">
            <v/>
          </cell>
          <cell r="BA2442" t="str">
            <v/>
          </cell>
          <cell r="BB2442" t="str">
            <v/>
          </cell>
          <cell r="BC2442" t="str">
            <v/>
          </cell>
        </row>
        <row r="2443">
          <cell r="AM2443" t="str">
            <v/>
          </cell>
          <cell r="AQ2443" t="str">
            <v/>
          </cell>
          <cell r="AT2443" t="str">
            <v/>
          </cell>
          <cell r="AW2443" t="str">
            <v/>
          </cell>
          <cell r="AZ2443" t="str">
            <v/>
          </cell>
          <cell r="BA2443" t="str">
            <v/>
          </cell>
          <cell r="BB2443" t="str">
            <v/>
          </cell>
          <cell r="BC2443" t="str">
            <v/>
          </cell>
        </row>
        <row r="2444">
          <cell r="AM2444" t="str">
            <v/>
          </cell>
          <cell r="AQ2444" t="str">
            <v/>
          </cell>
          <cell r="AT2444" t="str">
            <v/>
          </cell>
          <cell r="AW2444" t="str">
            <v/>
          </cell>
          <cell r="AZ2444" t="str">
            <v/>
          </cell>
          <cell r="BA2444" t="str">
            <v/>
          </cell>
          <cell r="BB2444" t="str">
            <v/>
          </cell>
          <cell r="BC2444" t="str">
            <v/>
          </cell>
        </row>
        <row r="2445">
          <cell r="AM2445" t="str">
            <v/>
          </cell>
          <cell r="AQ2445" t="str">
            <v/>
          </cell>
          <cell r="AT2445" t="str">
            <v/>
          </cell>
          <cell r="AW2445" t="str">
            <v/>
          </cell>
          <cell r="AZ2445" t="str">
            <v/>
          </cell>
          <cell r="BA2445" t="str">
            <v/>
          </cell>
          <cell r="BB2445" t="str">
            <v/>
          </cell>
          <cell r="BC2445" t="str">
            <v/>
          </cell>
        </row>
        <row r="2446">
          <cell r="AM2446" t="str">
            <v/>
          </cell>
          <cell r="AQ2446" t="str">
            <v/>
          </cell>
          <cell r="AT2446" t="str">
            <v/>
          </cell>
          <cell r="AW2446" t="str">
            <v/>
          </cell>
          <cell r="AZ2446" t="str">
            <v/>
          </cell>
          <cell r="BA2446" t="str">
            <v/>
          </cell>
          <cell r="BB2446" t="str">
            <v/>
          </cell>
          <cell r="BC2446" t="str">
            <v/>
          </cell>
        </row>
        <row r="2447">
          <cell r="AM2447" t="str">
            <v/>
          </cell>
          <cell r="AQ2447" t="str">
            <v/>
          </cell>
          <cell r="AT2447" t="str">
            <v/>
          </cell>
          <cell r="AW2447" t="str">
            <v/>
          </cell>
          <cell r="AZ2447" t="str">
            <v/>
          </cell>
          <cell r="BA2447" t="str">
            <v/>
          </cell>
          <cell r="BB2447" t="str">
            <v/>
          </cell>
          <cell r="BC2447" t="str">
            <v/>
          </cell>
        </row>
        <row r="2448">
          <cell r="AM2448" t="str">
            <v/>
          </cell>
          <cell r="AQ2448" t="str">
            <v/>
          </cell>
          <cell r="AT2448" t="str">
            <v/>
          </cell>
          <cell r="AW2448" t="str">
            <v/>
          </cell>
          <cell r="AZ2448" t="str">
            <v/>
          </cell>
          <cell r="BA2448" t="str">
            <v/>
          </cell>
          <cell r="BB2448" t="str">
            <v/>
          </cell>
          <cell r="BC2448" t="str">
            <v/>
          </cell>
        </row>
        <row r="2449">
          <cell r="AM2449" t="str">
            <v/>
          </cell>
          <cell r="AQ2449" t="str">
            <v/>
          </cell>
          <cell r="AT2449" t="str">
            <v/>
          </cell>
          <cell r="AW2449" t="str">
            <v/>
          </cell>
          <cell r="AZ2449" t="str">
            <v/>
          </cell>
          <cell r="BA2449" t="str">
            <v/>
          </cell>
          <cell r="BB2449" t="str">
            <v/>
          </cell>
          <cell r="BC2449" t="str">
            <v/>
          </cell>
        </row>
        <row r="2450">
          <cell r="AM2450" t="str">
            <v/>
          </cell>
          <cell r="AQ2450" t="str">
            <v/>
          </cell>
          <cell r="AT2450" t="str">
            <v/>
          </cell>
          <cell r="AW2450" t="str">
            <v/>
          </cell>
          <cell r="AZ2450" t="str">
            <v/>
          </cell>
          <cell r="BA2450" t="str">
            <v/>
          </cell>
          <cell r="BB2450" t="str">
            <v/>
          </cell>
          <cell r="BC2450" t="str">
            <v/>
          </cell>
        </row>
        <row r="2451">
          <cell r="AM2451" t="str">
            <v/>
          </cell>
          <cell r="AQ2451" t="str">
            <v/>
          </cell>
          <cell r="AT2451" t="str">
            <v/>
          </cell>
          <cell r="AW2451" t="str">
            <v/>
          </cell>
          <cell r="AZ2451" t="str">
            <v/>
          </cell>
          <cell r="BA2451" t="str">
            <v/>
          </cell>
          <cell r="BB2451" t="str">
            <v/>
          </cell>
          <cell r="BC2451" t="str">
            <v/>
          </cell>
        </row>
        <row r="2452">
          <cell r="AM2452" t="str">
            <v/>
          </cell>
          <cell r="AQ2452" t="str">
            <v/>
          </cell>
          <cell r="AT2452" t="str">
            <v/>
          </cell>
          <cell r="AW2452" t="str">
            <v/>
          </cell>
          <cell r="AZ2452" t="str">
            <v/>
          </cell>
          <cell r="BA2452" t="str">
            <v/>
          </cell>
          <cell r="BB2452" t="str">
            <v/>
          </cell>
          <cell r="BC2452" t="str">
            <v/>
          </cell>
        </row>
        <row r="2453">
          <cell r="AM2453" t="str">
            <v/>
          </cell>
          <cell r="AQ2453" t="str">
            <v/>
          </cell>
          <cell r="AT2453" t="str">
            <v/>
          </cell>
          <cell r="AW2453" t="str">
            <v/>
          </cell>
          <cell r="AZ2453" t="str">
            <v/>
          </cell>
          <cell r="BA2453" t="str">
            <v/>
          </cell>
          <cell r="BB2453" t="str">
            <v/>
          </cell>
          <cell r="BC2453" t="str">
            <v/>
          </cell>
        </row>
        <row r="2454">
          <cell r="AM2454" t="str">
            <v/>
          </cell>
          <cell r="AQ2454" t="str">
            <v/>
          </cell>
          <cell r="AT2454" t="str">
            <v/>
          </cell>
          <cell r="AW2454" t="str">
            <v/>
          </cell>
          <cell r="AZ2454" t="str">
            <v/>
          </cell>
          <cell r="BA2454" t="str">
            <v/>
          </cell>
          <cell r="BB2454" t="str">
            <v/>
          </cell>
          <cell r="BC2454" t="str">
            <v/>
          </cell>
        </row>
        <row r="2455">
          <cell r="AM2455" t="str">
            <v/>
          </cell>
          <cell r="AQ2455" t="str">
            <v/>
          </cell>
          <cell r="AT2455" t="str">
            <v/>
          </cell>
          <cell r="AW2455" t="str">
            <v/>
          </cell>
          <cell r="AZ2455" t="str">
            <v/>
          </cell>
          <cell r="BA2455" t="str">
            <v/>
          </cell>
          <cell r="BB2455" t="str">
            <v/>
          </cell>
          <cell r="BC2455" t="str">
            <v/>
          </cell>
        </row>
        <row r="2456">
          <cell r="AM2456" t="str">
            <v/>
          </cell>
          <cell r="AQ2456" t="str">
            <v/>
          </cell>
          <cell r="AT2456" t="str">
            <v/>
          </cell>
          <cell r="AW2456" t="str">
            <v/>
          </cell>
          <cell r="AZ2456" t="str">
            <v/>
          </cell>
          <cell r="BA2456" t="str">
            <v/>
          </cell>
          <cell r="BB2456" t="str">
            <v/>
          </cell>
          <cell r="BC2456" t="str">
            <v/>
          </cell>
        </row>
        <row r="2457">
          <cell r="AM2457" t="str">
            <v/>
          </cell>
          <cell r="AQ2457" t="str">
            <v/>
          </cell>
          <cell r="AT2457" t="str">
            <v/>
          </cell>
          <cell r="AW2457" t="str">
            <v/>
          </cell>
          <cell r="AZ2457" t="str">
            <v/>
          </cell>
          <cell r="BA2457" t="str">
            <v/>
          </cell>
          <cell r="BB2457" t="str">
            <v/>
          </cell>
          <cell r="BC2457" t="str">
            <v/>
          </cell>
        </row>
        <row r="2458">
          <cell r="AM2458" t="str">
            <v/>
          </cell>
          <cell r="AQ2458" t="str">
            <v/>
          </cell>
          <cell r="AT2458" t="str">
            <v/>
          </cell>
          <cell r="AW2458" t="str">
            <v/>
          </cell>
          <cell r="AZ2458" t="str">
            <v/>
          </cell>
          <cell r="BA2458" t="str">
            <v/>
          </cell>
          <cell r="BB2458" t="str">
            <v/>
          </cell>
          <cell r="BC2458" t="str">
            <v/>
          </cell>
        </row>
        <row r="2459">
          <cell r="AM2459" t="str">
            <v/>
          </cell>
          <cell r="AQ2459" t="str">
            <v/>
          </cell>
          <cell r="AT2459" t="str">
            <v/>
          </cell>
          <cell r="AW2459" t="str">
            <v/>
          </cell>
          <cell r="AZ2459" t="str">
            <v/>
          </cell>
          <cell r="BA2459" t="str">
            <v/>
          </cell>
          <cell r="BB2459" t="str">
            <v/>
          </cell>
          <cell r="BC2459" t="str">
            <v/>
          </cell>
        </row>
        <row r="2460">
          <cell r="AM2460" t="str">
            <v/>
          </cell>
          <cell r="AQ2460" t="str">
            <v/>
          </cell>
          <cell r="AT2460" t="str">
            <v/>
          </cell>
          <cell r="AW2460" t="str">
            <v/>
          </cell>
          <cell r="AZ2460" t="str">
            <v/>
          </cell>
          <cell r="BA2460" t="str">
            <v/>
          </cell>
          <cell r="BB2460" t="str">
            <v/>
          </cell>
          <cell r="BC2460" t="str">
            <v/>
          </cell>
        </row>
        <row r="2461">
          <cell r="AM2461" t="str">
            <v/>
          </cell>
          <cell r="AQ2461" t="str">
            <v/>
          </cell>
          <cell r="AT2461" t="str">
            <v/>
          </cell>
          <cell r="AW2461" t="str">
            <v/>
          </cell>
          <cell r="AZ2461" t="str">
            <v/>
          </cell>
          <cell r="BA2461" t="str">
            <v/>
          </cell>
          <cell r="BB2461" t="str">
            <v/>
          </cell>
          <cell r="BC2461" t="str">
            <v/>
          </cell>
        </row>
        <row r="2462">
          <cell r="AM2462" t="str">
            <v/>
          </cell>
          <cell r="AQ2462" t="str">
            <v/>
          </cell>
          <cell r="AT2462" t="str">
            <v/>
          </cell>
          <cell r="AW2462" t="str">
            <v/>
          </cell>
          <cell r="AZ2462" t="str">
            <v/>
          </cell>
          <cell r="BA2462" t="str">
            <v/>
          </cell>
          <cell r="BB2462" t="str">
            <v/>
          </cell>
          <cell r="BC2462" t="str">
            <v/>
          </cell>
        </row>
        <row r="2463">
          <cell r="AM2463" t="str">
            <v/>
          </cell>
          <cell r="AQ2463" t="str">
            <v/>
          </cell>
          <cell r="AT2463" t="str">
            <v/>
          </cell>
          <cell r="AW2463" t="str">
            <v/>
          </cell>
          <cell r="AZ2463" t="str">
            <v/>
          </cell>
          <cell r="BA2463" t="str">
            <v/>
          </cell>
          <cell r="BB2463" t="str">
            <v/>
          </cell>
          <cell r="BC2463" t="str">
            <v/>
          </cell>
        </row>
        <row r="2464">
          <cell r="AM2464" t="str">
            <v/>
          </cell>
          <cell r="AQ2464" t="str">
            <v/>
          </cell>
          <cell r="AT2464" t="str">
            <v/>
          </cell>
          <cell r="AW2464" t="str">
            <v/>
          </cell>
          <cell r="AZ2464" t="str">
            <v/>
          </cell>
          <cell r="BA2464" t="str">
            <v/>
          </cell>
          <cell r="BB2464" t="str">
            <v/>
          </cell>
          <cell r="BC2464" t="str">
            <v/>
          </cell>
        </row>
        <row r="2465">
          <cell r="AM2465" t="str">
            <v/>
          </cell>
          <cell r="AQ2465" t="str">
            <v/>
          </cell>
          <cell r="AT2465" t="str">
            <v/>
          </cell>
          <cell r="AW2465" t="str">
            <v/>
          </cell>
          <cell r="AZ2465" t="str">
            <v/>
          </cell>
          <cell r="BA2465" t="str">
            <v/>
          </cell>
          <cell r="BB2465" t="str">
            <v/>
          </cell>
          <cell r="BC2465" t="str">
            <v/>
          </cell>
        </row>
        <row r="2466">
          <cell r="AM2466" t="str">
            <v/>
          </cell>
          <cell r="AQ2466" t="str">
            <v/>
          </cell>
          <cell r="AT2466" t="str">
            <v/>
          </cell>
          <cell r="AW2466" t="str">
            <v/>
          </cell>
          <cell r="AZ2466" t="str">
            <v/>
          </cell>
          <cell r="BA2466" t="str">
            <v/>
          </cell>
          <cell r="BB2466" t="str">
            <v/>
          </cell>
          <cell r="BC2466" t="str">
            <v/>
          </cell>
        </row>
        <row r="2467">
          <cell r="AM2467" t="str">
            <v/>
          </cell>
          <cell r="AQ2467" t="str">
            <v/>
          </cell>
          <cell r="AT2467" t="str">
            <v/>
          </cell>
          <cell r="AW2467" t="str">
            <v/>
          </cell>
          <cell r="AZ2467" t="str">
            <v/>
          </cell>
          <cell r="BA2467" t="str">
            <v/>
          </cell>
          <cell r="BB2467" t="str">
            <v/>
          </cell>
          <cell r="BC2467" t="str">
            <v/>
          </cell>
        </row>
        <row r="2468">
          <cell r="AM2468" t="str">
            <v/>
          </cell>
          <cell r="AQ2468" t="str">
            <v/>
          </cell>
          <cell r="AT2468" t="str">
            <v/>
          </cell>
          <cell r="AW2468" t="str">
            <v/>
          </cell>
          <cell r="AZ2468" t="str">
            <v/>
          </cell>
          <cell r="BA2468" t="str">
            <v/>
          </cell>
          <cell r="BB2468" t="str">
            <v/>
          </cell>
          <cell r="BC2468" t="str">
            <v/>
          </cell>
        </row>
        <row r="2469">
          <cell r="AM2469" t="str">
            <v/>
          </cell>
          <cell r="AQ2469" t="str">
            <v/>
          </cell>
          <cell r="AT2469" t="str">
            <v/>
          </cell>
          <cell r="AW2469" t="str">
            <v/>
          </cell>
          <cell r="AZ2469" t="str">
            <v/>
          </cell>
          <cell r="BA2469" t="str">
            <v/>
          </cell>
          <cell r="BB2469" t="str">
            <v/>
          </cell>
          <cell r="BC2469" t="str">
            <v/>
          </cell>
        </row>
        <row r="2470">
          <cell r="AM2470" t="str">
            <v/>
          </cell>
          <cell r="AQ2470" t="str">
            <v/>
          </cell>
          <cell r="AT2470" t="str">
            <v/>
          </cell>
          <cell r="AW2470" t="str">
            <v/>
          </cell>
          <cell r="AZ2470" t="str">
            <v/>
          </cell>
          <cell r="BA2470" t="str">
            <v/>
          </cell>
          <cell r="BB2470" t="str">
            <v/>
          </cell>
          <cell r="BC2470" t="str">
            <v/>
          </cell>
        </row>
        <row r="2471">
          <cell r="AM2471" t="str">
            <v/>
          </cell>
          <cell r="AQ2471" t="str">
            <v/>
          </cell>
          <cell r="AT2471" t="str">
            <v/>
          </cell>
          <cell r="AW2471" t="str">
            <v/>
          </cell>
          <cell r="AZ2471" t="str">
            <v/>
          </cell>
          <cell r="BA2471" t="str">
            <v/>
          </cell>
          <cell r="BB2471" t="str">
            <v/>
          </cell>
          <cell r="BC2471" t="str">
            <v/>
          </cell>
        </row>
        <row r="2472">
          <cell r="AM2472" t="str">
            <v/>
          </cell>
          <cell r="AQ2472" t="str">
            <v/>
          </cell>
          <cell r="AT2472" t="str">
            <v/>
          </cell>
          <cell r="AW2472" t="str">
            <v/>
          </cell>
          <cell r="AZ2472" t="str">
            <v/>
          </cell>
          <cell r="BA2472" t="str">
            <v/>
          </cell>
          <cell r="BB2472" t="str">
            <v/>
          </cell>
          <cell r="BC2472" t="str">
            <v/>
          </cell>
        </row>
        <row r="2473">
          <cell r="AM2473" t="str">
            <v/>
          </cell>
          <cell r="AQ2473" t="str">
            <v/>
          </cell>
          <cell r="AT2473" t="str">
            <v/>
          </cell>
          <cell r="AW2473" t="str">
            <v/>
          </cell>
          <cell r="AZ2473" t="str">
            <v/>
          </cell>
          <cell r="BA2473" t="str">
            <v/>
          </cell>
          <cell r="BB2473" t="str">
            <v/>
          </cell>
          <cell r="BC2473" t="str">
            <v/>
          </cell>
        </row>
        <row r="2474">
          <cell r="AM2474" t="str">
            <v/>
          </cell>
          <cell r="AQ2474" t="str">
            <v/>
          </cell>
          <cell r="AT2474" t="str">
            <v/>
          </cell>
          <cell r="AW2474" t="str">
            <v/>
          </cell>
          <cell r="AZ2474" t="str">
            <v/>
          </cell>
          <cell r="BA2474" t="str">
            <v/>
          </cell>
          <cell r="BB2474" t="str">
            <v/>
          </cell>
          <cell r="BC2474" t="str">
            <v/>
          </cell>
        </row>
        <row r="2475">
          <cell r="AM2475" t="str">
            <v/>
          </cell>
          <cell r="AQ2475" t="str">
            <v/>
          </cell>
          <cell r="AT2475" t="str">
            <v/>
          </cell>
          <cell r="AW2475" t="str">
            <v/>
          </cell>
          <cell r="AZ2475" t="str">
            <v/>
          </cell>
          <cell r="BA2475" t="str">
            <v/>
          </cell>
          <cell r="BB2475" t="str">
            <v/>
          </cell>
          <cell r="BC2475" t="str">
            <v/>
          </cell>
        </row>
        <row r="2476">
          <cell r="AM2476" t="str">
            <v/>
          </cell>
          <cell r="AQ2476" t="str">
            <v/>
          </cell>
          <cell r="AT2476" t="str">
            <v/>
          </cell>
          <cell r="AW2476" t="str">
            <v/>
          </cell>
          <cell r="AZ2476" t="str">
            <v/>
          </cell>
          <cell r="BA2476" t="str">
            <v/>
          </cell>
          <cell r="BB2476" t="str">
            <v/>
          </cell>
          <cell r="BC2476" t="str">
            <v/>
          </cell>
        </row>
        <row r="2477">
          <cell r="AM2477" t="str">
            <v/>
          </cell>
          <cell r="AQ2477" t="str">
            <v/>
          </cell>
          <cell r="AT2477" t="str">
            <v/>
          </cell>
          <cell r="AW2477" t="str">
            <v/>
          </cell>
          <cell r="AZ2477" t="str">
            <v/>
          </cell>
          <cell r="BA2477" t="str">
            <v/>
          </cell>
          <cell r="BB2477" t="str">
            <v/>
          </cell>
          <cell r="BC2477" t="str">
            <v/>
          </cell>
        </row>
        <row r="2478">
          <cell r="AM2478" t="str">
            <v/>
          </cell>
          <cell r="AQ2478" t="str">
            <v/>
          </cell>
          <cell r="AT2478" t="str">
            <v/>
          </cell>
          <cell r="AW2478" t="str">
            <v/>
          </cell>
          <cell r="AZ2478" t="str">
            <v/>
          </cell>
          <cell r="BA2478" t="str">
            <v/>
          </cell>
          <cell r="BB2478" t="str">
            <v/>
          </cell>
          <cell r="BC2478" t="str">
            <v/>
          </cell>
        </row>
        <row r="2479">
          <cell r="AM2479" t="str">
            <v/>
          </cell>
          <cell r="AQ2479" t="str">
            <v/>
          </cell>
          <cell r="AT2479" t="str">
            <v/>
          </cell>
          <cell r="AW2479" t="str">
            <v/>
          </cell>
          <cell r="AZ2479" t="str">
            <v/>
          </cell>
          <cell r="BA2479" t="str">
            <v/>
          </cell>
          <cell r="BB2479" t="str">
            <v/>
          </cell>
          <cell r="BC2479" t="str">
            <v/>
          </cell>
        </row>
        <row r="2480">
          <cell r="AM2480" t="str">
            <v/>
          </cell>
          <cell r="AQ2480" t="str">
            <v/>
          </cell>
          <cell r="AT2480" t="str">
            <v/>
          </cell>
          <cell r="AW2480" t="str">
            <v/>
          </cell>
          <cell r="AZ2480" t="str">
            <v/>
          </cell>
          <cell r="BA2480" t="str">
            <v/>
          </cell>
          <cell r="BB2480" t="str">
            <v/>
          </cell>
          <cell r="BC2480" t="str">
            <v/>
          </cell>
        </row>
        <row r="2481">
          <cell r="AM2481" t="str">
            <v/>
          </cell>
          <cell r="AQ2481" t="str">
            <v/>
          </cell>
          <cell r="AT2481" t="str">
            <v/>
          </cell>
          <cell r="AW2481" t="str">
            <v/>
          </cell>
          <cell r="AZ2481" t="str">
            <v/>
          </cell>
          <cell r="BA2481" t="str">
            <v/>
          </cell>
          <cell r="BB2481" t="str">
            <v/>
          </cell>
          <cell r="BC2481" t="str">
            <v/>
          </cell>
        </row>
        <row r="2482">
          <cell r="AM2482" t="str">
            <v/>
          </cell>
          <cell r="AQ2482" t="str">
            <v/>
          </cell>
          <cell r="AT2482" t="str">
            <v/>
          </cell>
          <cell r="AW2482" t="str">
            <v/>
          </cell>
          <cell r="AZ2482" t="str">
            <v/>
          </cell>
          <cell r="BA2482" t="str">
            <v/>
          </cell>
          <cell r="BB2482" t="str">
            <v/>
          </cell>
          <cell r="BC2482" t="str">
            <v/>
          </cell>
        </row>
        <row r="2483">
          <cell r="AM2483" t="str">
            <v/>
          </cell>
          <cell r="AQ2483" t="str">
            <v/>
          </cell>
          <cell r="AT2483" t="str">
            <v/>
          </cell>
          <cell r="AW2483" t="str">
            <v/>
          </cell>
          <cell r="AZ2483" t="str">
            <v/>
          </cell>
          <cell r="BA2483" t="str">
            <v/>
          </cell>
          <cell r="BB2483" t="str">
            <v/>
          </cell>
          <cell r="BC2483" t="str">
            <v/>
          </cell>
        </row>
        <row r="2484">
          <cell r="AM2484" t="str">
            <v/>
          </cell>
          <cell r="AQ2484" t="str">
            <v/>
          </cell>
          <cell r="AT2484" t="str">
            <v/>
          </cell>
          <cell r="AW2484" t="str">
            <v/>
          </cell>
          <cell r="AZ2484" t="str">
            <v/>
          </cell>
          <cell r="BA2484" t="str">
            <v/>
          </cell>
          <cell r="BB2484" t="str">
            <v/>
          </cell>
          <cell r="BC2484" t="str">
            <v/>
          </cell>
        </row>
        <row r="2485">
          <cell r="AM2485" t="str">
            <v/>
          </cell>
          <cell r="AQ2485" t="str">
            <v/>
          </cell>
          <cell r="AT2485" t="str">
            <v/>
          </cell>
          <cell r="AW2485" t="str">
            <v/>
          </cell>
          <cell r="AZ2485" t="str">
            <v/>
          </cell>
          <cell r="BA2485" t="str">
            <v/>
          </cell>
          <cell r="BB2485" t="str">
            <v/>
          </cell>
          <cell r="BC2485" t="str">
            <v/>
          </cell>
        </row>
        <row r="2486">
          <cell r="AM2486" t="str">
            <v/>
          </cell>
          <cell r="AQ2486" t="str">
            <v/>
          </cell>
          <cell r="AT2486" t="str">
            <v/>
          </cell>
          <cell r="AW2486" t="str">
            <v/>
          </cell>
          <cell r="AZ2486" t="str">
            <v/>
          </cell>
          <cell r="BA2486" t="str">
            <v/>
          </cell>
          <cell r="BB2486" t="str">
            <v/>
          </cell>
          <cell r="BC2486" t="str">
            <v/>
          </cell>
        </row>
        <row r="2487">
          <cell r="AM2487" t="str">
            <v/>
          </cell>
          <cell r="AQ2487" t="str">
            <v/>
          </cell>
          <cell r="AT2487" t="str">
            <v/>
          </cell>
          <cell r="AW2487" t="str">
            <v/>
          </cell>
          <cell r="AZ2487" t="str">
            <v/>
          </cell>
          <cell r="BA2487" t="str">
            <v/>
          </cell>
          <cell r="BB2487" t="str">
            <v/>
          </cell>
          <cell r="BC2487" t="str">
            <v/>
          </cell>
        </row>
        <row r="2488">
          <cell r="AM2488" t="str">
            <v/>
          </cell>
          <cell r="AQ2488" t="str">
            <v/>
          </cell>
          <cell r="AT2488" t="str">
            <v/>
          </cell>
          <cell r="AW2488" t="str">
            <v/>
          </cell>
          <cell r="AZ2488" t="str">
            <v/>
          </cell>
          <cell r="BA2488" t="str">
            <v/>
          </cell>
          <cell r="BB2488" t="str">
            <v/>
          </cell>
          <cell r="BC2488" t="str">
            <v/>
          </cell>
        </row>
        <row r="2489">
          <cell r="AM2489" t="str">
            <v/>
          </cell>
          <cell r="AQ2489" t="str">
            <v/>
          </cell>
          <cell r="AT2489" t="str">
            <v/>
          </cell>
          <cell r="AW2489" t="str">
            <v/>
          </cell>
          <cell r="AZ2489" t="str">
            <v/>
          </cell>
          <cell r="BA2489" t="str">
            <v/>
          </cell>
          <cell r="BB2489" t="str">
            <v/>
          </cell>
          <cell r="BC2489" t="str">
            <v/>
          </cell>
        </row>
        <row r="2490">
          <cell r="AM2490" t="str">
            <v/>
          </cell>
          <cell r="AQ2490" t="str">
            <v/>
          </cell>
          <cell r="AT2490" t="str">
            <v/>
          </cell>
          <cell r="AW2490" t="str">
            <v/>
          </cell>
          <cell r="AZ2490" t="str">
            <v/>
          </cell>
          <cell r="BA2490" t="str">
            <v/>
          </cell>
          <cell r="BB2490" t="str">
            <v/>
          </cell>
          <cell r="BC2490" t="str">
            <v/>
          </cell>
        </row>
        <row r="2491">
          <cell r="AM2491" t="str">
            <v/>
          </cell>
          <cell r="AQ2491" t="str">
            <v/>
          </cell>
          <cell r="AT2491" t="str">
            <v/>
          </cell>
          <cell r="AW2491" t="str">
            <v/>
          </cell>
          <cell r="AZ2491" t="str">
            <v/>
          </cell>
          <cell r="BA2491" t="str">
            <v/>
          </cell>
          <cell r="BB2491" t="str">
            <v/>
          </cell>
          <cell r="BC2491" t="str">
            <v/>
          </cell>
        </row>
        <row r="2492">
          <cell r="AM2492" t="str">
            <v/>
          </cell>
          <cell r="AQ2492" t="str">
            <v/>
          </cell>
          <cell r="AT2492" t="str">
            <v/>
          </cell>
          <cell r="AW2492" t="str">
            <v/>
          </cell>
          <cell r="AZ2492" t="str">
            <v/>
          </cell>
          <cell r="BA2492" t="str">
            <v/>
          </cell>
          <cell r="BB2492" t="str">
            <v/>
          </cell>
          <cell r="BC2492" t="str">
            <v/>
          </cell>
        </row>
        <row r="2493">
          <cell r="AM2493" t="str">
            <v/>
          </cell>
          <cell r="AQ2493" t="str">
            <v/>
          </cell>
          <cell r="AT2493" t="str">
            <v/>
          </cell>
          <cell r="AW2493" t="str">
            <v/>
          </cell>
          <cell r="AZ2493" t="str">
            <v/>
          </cell>
          <cell r="BA2493" t="str">
            <v/>
          </cell>
          <cell r="BB2493" t="str">
            <v/>
          </cell>
          <cell r="BC2493" t="str">
            <v/>
          </cell>
        </row>
        <row r="2494">
          <cell r="AM2494" t="str">
            <v/>
          </cell>
          <cell r="AQ2494" t="str">
            <v/>
          </cell>
          <cell r="AT2494" t="str">
            <v/>
          </cell>
          <cell r="AW2494" t="str">
            <v/>
          </cell>
          <cell r="AZ2494" t="str">
            <v/>
          </cell>
          <cell r="BA2494" t="str">
            <v/>
          </cell>
          <cell r="BB2494" t="str">
            <v/>
          </cell>
          <cell r="BC2494" t="str">
            <v/>
          </cell>
        </row>
        <row r="2495">
          <cell r="AM2495" t="str">
            <v/>
          </cell>
          <cell r="AQ2495" t="str">
            <v/>
          </cell>
          <cell r="AT2495" t="str">
            <v/>
          </cell>
          <cell r="AW2495" t="str">
            <v/>
          </cell>
          <cell r="AZ2495" t="str">
            <v/>
          </cell>
          <cell r="BA2495" t="str">
            <v/>
          </cell>
          <cell r="BB2495" t="str">
            <v/>
          </cell>
          <cell r="BC2495" t="str">
            <v/>
          </cell>
        </row>
        <row r="2496">
          <cell r="AM2496" t="str">
            <v/>
          </cell>
          <cell r="AQ2496" t="str">
            <v/>
          </cell>
          <cell r="AT2496" t="str">
            <v/>
          </cell>
          <cell r="AW2496" t="str">
            <v/>
          </cell>
          <cell r="AZ2496" t="str">
            <v/>
          </cell>
          <cell r="BA2496" t="str">
            <v/>
          </cell>
          <cell r="BB2496" t="str">
            <v/>
          </cell>
          <cell r="BC2496" t="str">
            <v/>
          </cell>
        </row>
        <row r="2497">
          <cell r="AM2497" t="str">
            <v/>
          </cell>
          <cell r="AQ2497" t="str">
            <v/>
          </cell>
          <cell r="AT2497" t="str">
            <v/>
          </cell>
          <cell r="AW2497" t="str">
            <v/>
          </cell>
          <cell r="AZ2497" t="str">
            <v/>
          </cell>
          <cell r="BA2497" t="str">
            <v/>
          </cell>
          <cell r="BB2497" t="str">
            <v/>
          </cell>
          <cell r="BC2497" t="str">
            <v/>
          </cell>
        </row>
        <row r="2498">
          <cell r="AM2498" t="str">
            <v/>
          </cell>
          <cell r="AQ2498" t="str">
            <v/>
          </cell>
          <cell r="AT2498" t="str">
            <v/>
          </cell>
          <cell r="AW2498" t="str">
            <v/>
          </cell>
          <cell r="AZ2498" t="str">
            <v/>
          </cell>
          <cell r="BA2498" t="str">
            <v/>
          </cell>
          <cell r="BB2498" t="str">
            <v/>
          </cell>
          <cell r="BC2498" t="str">
            <v/>
          </cell>
        </row>
        <row r="2499">
          <cell r="AM2499" t="str">
            <v/>
          </cell>
          <cell r="AQ2499" t="str">
            <v/>
          </cell>
          <cell r="AT2499" t="str">
            <v/>
          </cell>
          <cell r="AW2499" t="str">
            <v/>
          </cell>
          <cell r="AZ2499" t="str">
            <v/>
          </cell>
          <cell r="BA2499" t="str">
            <v/>
          </cell>
          <cell r="BB2499" t="str">
            <v/>
          </cell>
          <cell r="BC2499" t="str">
            <v/>
          </cell>
        </row>
        <row r="2500">
          <cell r="AM2500" t="str">
            <v/>
          </cell>
          <cell r="AQ2500" t="str">
            <v/>
          </cell>
          <cell r="AT2500" t="str">
            <v/>
          </cell>
          <cell r="AW2500" t="str">
            <v/>
          </cell>
          <cell r="AZ2500" t="str">
            <v/>
          </cell>
          <cell r="BA2500" t="str">
            <v/>
          </cell>
          <cell r="BB2500" t="str">
            <v/>
          </cell>
          <cell r="BC2500" t="str">
            <v/>
          </cell>
        </row>
        <row r="2501">
          <cell r="AM2501" t="str">
            <v/>
          </cell>
          <cell r="AQ2501" t="str">
            <v/>
          </cell>
          <cell r="AT2501" t="str">
            <v/>
          </cell>
          <cell r="AW2501" t="str">
            <v/>
          </cell>
          <cell r="AZ2501" t="str">
            <v/>
          </cell>
          <cell r="BA2501" t="str">
            <v/>
          </cell>
          <cell r="BB2501" t="str">
            <v/>
          </cell>
          <cell r="BC2501" t="str">
            <v/>
          </cell>
        </row>
        <row r="2502">
          <cell r="AM2502" t="str">
            <v/>
          </cell>
          <cell r="AQ2502" t="str">
            <v/>
          </cell>
          <cell r="AT2502" t="str">
            <v/>
          </cell>
          <cell r="AW2502" t="str">
            <v/>
          </cell>
          <cell r="AZ2502" t="str">
            <v/>
          </cell>
          <cell r="BA2502" t="str">
            <v/>
          </cell>
          <cell r="BB2502" t="str">
            <v/>
          </cell>
          <cell r="BC2502" t="str">
            <v/>
          </cell>
        </row>
        <row r="2503">
          <cell r="AM2503" t="str">
            <v/>
          </cell>
          <cell r="AQ2503" t="str">
            <v/>
          </cell>
          <cell r="AT2503" t="str">
            <v/>
          </cell>
          <cell r="AW2503" t="str">
            <v/>
          </cell>
          <cell r="AZ2503" t="str">
            <v/>
          </cell>
          <cell r="BA2503" t="str">
            <v/>
          </cell>
          <cell r="BB2503" t="str">
            <v/>
          </cell>
          <cell r="BC2503" t="str">
            <v/>
          </cell>
        </row>
        <row r="2504">
          <cell r="AM2504" t="str">
            <v/>
          </cell>
          <cell r="AQ2504" t="str">
            <v/>
          </cell>
          <cell r="AT2504" t="str">
            <v/>
          </cell>
          <cell r="AW2504" t="str">
            <v/>
          </cell>
          <cell r="AZ2504" t="str">
            <v/>
          </cell>
          <cell r="BA2504" t="str">
            <v/>
          </cell>
          <cell r="BB2504" t="str">
            <v/>
          </cell>
          <cell r="BC2504" t="str">
            <v/>
          </cell>
        </row>
        <row r="2505">
          <cell r="AM2505" t="str">
            <v/>
          </cell>
          <cell r="AQ2505" t="str">
            <v/>
          </cell>
          <cell r="AT2505" t="str">
            <v/>
          </cell>
          <cell r="AW2505" t="str">
            <v/>
          </cell>
          <cell r="AZ2505" t="str">
            <v/>
          </cell>
          <cell r="BA2505" t="str">
            <v/>
          </cell>
          <cell r="BB2505" t="str">
            <v/>
          </cell>
          <cell r="BC2505" t="str">
            <v/>
          </cell>
        </row>
        <row r="2506">
          <cell r="AM2506" t="str">
            <v/>
          </cell>
          <cell r="AQ2506" t="str">
            <v/>
          </cell>
          <cell r="AT2506" t="str">
            <v/>
          </cell>
          <cell r="AW2506" t="str">
            <v/>
          </cell>
          <cell r="AZ2506" t="str">
            <v/>
          </cell>
          <cell r="BA2506" t="str">
            <v/>
          </cell>
          <cell r="BB2506" t="str">
            <v/>
          </cell>
          <cell r="BC2506" t="str">
            <v/>
          </cell>
        </row>
        <row r="2507">
          <cell r="AM2507" t="str">
            <v/>
          </cell>
          <cell r="AQ2507" t="str">
            <v/>
          </cell>
          <cell r="AT2507" t="str">
            <v/>
          </cell>
          <cell r="AW2507" t="str">
            <v/>
          </cell>
          <cell r="AZ2507" t="str">
            <v/>
          </cell>
          <cell r="BA2507" t="str">
            <v/>
          </cell>
          <cell r="BB2507" t="str">
            <v/>
          </cell>
          <cell r="BC2507" t="str">
            <v/>
          </cell>
        </row>
        <row r="2508">
          <cell r="AM2508" t="str">
            <v/>
          </cell>
          <cell r="AQ2508" t="str">
            <v/>
          </cell>
          <cell r="AT2508" t="str">
            <v/>
          </cell>
          <cell r="AW2508" t="str">
            <v/>
          </cell>
          <cell r="AZ2508" t="str">
            <v/>
          </cell>
          <cell r="BA2508" t="str">
            <v/>
          </cell>
          <cell r="BB2508" t="str">
            <v/>
          </cell>
          <cell r="BC2508" t="str">
            <v/>
          </cell>
        </row>
        <row r="2509">
          <cell r="AM2509" t="str">
            <v/>
          </cell>
          <cell r="AQ2509" t="str">
            <v/>
          </cell>
          <cell r="AT2509" t="str">
            <v/>
          </cell>
          <cell r="AW2509" t="str">
            <v/>
          </cell>
          <cell r="AZ2509" t="str">
            <v/>
          </cell>
          <cell r="BA2509" t="str">
            <v/>
          </cell>
          <cell r="BB2509" t="str">
            <v/>
          </cell>
          <cell r="BC2509" t="str">
            <v/>
          </cell>
        </row>
        <row r="2510">
          <cell r="AM2510" t="str">
            <v/>
          </cell>
          <cell r="AQ2510" t="str">
            <v/>
          </cell>
          <cell r="AT2510" t="str">
            <v/>
          </cell>
          <cell r="AW2510" t="str">
            <v/>
          </cell>
          <cell r="AZ2510" t="str">
            <v/>
          </cell>
          <cell r="BA2510" t="str">
            <v/>
          </cell>
          <cell r="BB2510" t="str">
            <v/>
          </cell>
          <cell r="BC2510" t="str">
            <v/>
          </cell>
        </row>
        <row r="2511">
          <cell r="AM2511" t="str">
            <v/>
          </cell>
          <cell r="AQ2511" t="str">
            <v/>
          </cell>
          <cell r="AT2511" t="str">
            <v/>
          </cell>
          <cell r="AW2511" t="str">
            <v/>
          </cell>
          <cell r="AZ2511" t="str">
            <v/>
          </cell>
          <cell r="BA2511" t="str">
            <v/>
          </cell>
          <cell r="BB2511" t="str">
            <v/>
          </cell>
          <cell r="BC2511" t="str">
            <v/>
          </cell>
        </row>
        <row r="2512">
          <cell r="AM2512" t="str">
            <v/>
          </cell>
          <cell r="AQ2512" t="str">
            <v/>
          </cell>
          <cell r="AT2512" t="str">
            <v/>
          </cell>
          <cell r="AW2512" t="str">
            <v/>
          </cell>
          <cell r="AZ2512" t="str">
            <v/>
          </cell>
          <cell r="BA2512" t="str">
            <v/>
          </cell>
          <cell r="BB2512" t="str">
            <v/>
          </cell>
          <cell r="BC2512" t="str">
            <v/>
          </cell>
        </row>
        <row r="2513">
          <cell r="AM2513" t="str">
            <v/>
          </cell>
          <cell r="AQ2513" t="str">
            <v/>
          </cell>
          <cell r="AT2513" t="str">
            <v/>
          </cell>
          <cell r="AW2513" t="str">
            <v/>
          </cell>
          <cell r="AZ2513" t="str">
            <v/>
          </cell>
          <cell r="BA2513" t="str">
            <v/>
          </cell>
          <cell r="BB2513" t="str">
            <v/>
          </cell>
          <cell r="BC2513" t="str">
            <v/>
          </cell>
        </row>
        <row r="2514">
          <cell r="AM2514" t="str">
            <v/>
          </cell>
          <cell r="AQ2514" t="str">
            <v/>
          </cell>
          <cell r="AT2514" t="str">
            <v/>
          </cell>
          <cell r="AW2514" t="str">
            <v/>
          </cell>
          <cell r="AZ2514" t="str">
            <v/>
          </cell>
          <cell r="BA2514" t="str">
            <v/>
          </cell>
          <cell r="BB2514" t="str">
            <v/>
          </cell>
          <cell r="BC2514" t="str">
            <v/>
          </cell>
        </row>
        <row r="2515">
          <cell r="AM2515" t="str">
            <v/>
          </cell>
          <cell r="AQ2515" t="str">
            <v/>
          </cell>
          <cell r="AT2515" t="str">
            <v/>
          </cell>
          <cell r="AW2515" t="str">
            <v/>
          </cell>
          <cell r="AZ2515" t="str">
            <v/>
          </cell>
          <cell r="BA2515" t="str">
            <v/>
          </cell>
          <cell r="BB2515" t="str">
            <v/>
          </cell>
          <cell r="BC2515" t="str">
            <v/>
          </cell>
        </row>
        <row r="2516">
          <cell r="AM2516" t="str">
            <v/>
          </cell>
          <cell r="AQ2516" t="str">
            <v/>
          </cell>
          <cell r="AT2516" t="str">
            <v/>
          </cell>
          <cell r="AW2516" t="str">
            <v/>
          </cell>
          <cell r="AZ2516" t="str">
            <v/>
          </cell>
          <cell r="BA2516" t="str">
            <v/>
          </cell>
          <cell r="BB2516" t="str">
            <v/>
          </cell>
          <cell r="BC2516" t="str">
            <v/>
          </cell>
        </row>
        <row r="2517">
          <cell r="AM2517" t="str">
            <v/>
          </cell>
          <cell r="AQ2517" t="str">
            <v/>
          </cell>
          <cell r="AT2517" t="str">
            <v/>
          </cell>
          <cell r="AW2517" t="str">
            <v/>
          </cell>
          <cell r="AZ2517" t="str">
            <v/>
          </cell>
          <cell r="BA2517" t="str">
            <v/>
          </cell>
          <cell r="BB2517" t="str">
            <v/>
          </cell>
          <cell r="BC2517" t="str">
            <v/>
          </cell>
        </row>
        <row r="2518">
          <cell r="AM2518" t="str">
            <v/>
          </cell>
          <cell r="AQ2518" t="str">
            <v/>
          </cell>
          <cell r="AT2518" t="str">
            <v/>
          </cell>
          <cell r="AW2518" t="str">
            <v/>
          </cell>
          <cell r="AZ2518" t="str">
            <v/>
          </cell>
          <cell r="BA2518" t="str">
            <v/>
          </cell>
          <cell r="BB2518" t="str">
            <v/>
          </cell>
          <cell r="BC2518" t="str">
            <v/>
          </cell>
        </row>
        <row r="2519">
          <cell r="AM2519" t="str">
            <v/>
          </cell>
          <cell r="AQ2519" t="str">
            <v/>
          </cell>
          <cell r="AT2519" t="str">
            <v/>
          </cell>
          <cell r="AW2519" t="str">
            <v/>
          </cell>
          <cell r="AZ2519" t="str">
            <v/>
          </cell>
          <cell r="BA2519" t="str">
            <v/>
          </cell>
          <cell r="BB2519" t="str">
            <v/>
          </cell>
          <cell r="BC2519" t="str">
            <v/>
          </cell>
        </row>
        <row r="2520">
          <cell r="AM2520" t="str">
            <v/>
          </cell>
          <cell r="AQ2520" t="str">
            <v/>
          </cell>
          <cell r="AT2520" t="str">
            <v/>
          </cell>
          <cell r="AW2520" t="str">
            <v/>
          </cell>
          <cell r="AZ2520" t="str">
            <v/>
          </cell>
          <cell r="BA2520" t="str">
            <v/>
          </cell>
          <cell r="BB2520" t="str">
            <v/>
          </cell>
          <cell r="BC2520" t="str">
            <v/>
          </cell>
        </row>
        <row r="2521">
          <cell r="AM2521" t="str">
            <v/>
          </cell>
          <cell r="AQ2521" t="str">
            <v/>
          </cell>
          <cell r="AT2521" t="str">
            <v/>
          </cell>
          <cell r="AW2521" t="str">
            <v/>
          </cell>
          <cell r="AZ2521" t="str">
            <v/>
          </cell>
          <cell r="BA2521" t="str">
            <v/>
          </cell>
          <cell r="BB2521" t="str">
            <v/>
          </cell>
          <cell r="BC2521" t="str">
            <v/>
          </cell>
        </row>
        <row r="2522">
          <cell r="AM2522" t="str">
            <v/>
          </cell>
          <cell r="AQ2522" t="str">
            <v/>
          </cell>
          <cell r="AT2522" t="str">
            <v/>
          </cell>
          <cell r="AW2522" t="str">
            <v/>
          </cell>
          <cell r="AZ2522" t="str">
            <v/>
          </cell>
          <cell r="BA2522" t="str">
            <v/>
          </cell>
          <cell r="BB2522" t="str">
            <v/>
          </cell>
          <cell r="BC2522" t="str">
            <v/>
          </cell>
        </row>
        <row r="2523">
          <cell r="AM2523" t="str">
            <v/>
          </cell>
          <cell r="AQ2523" t="str">
            <v/>
          </cell>
          <cell r="AT2523" t="str">
            <v/>
          </cell>
          <cell r="AW2523" t="str">
            <v/>
          </cell>
          <cell r="AZ2523" t="str">
            <v/>
          </cell>
          <cell r="BA2523" t="str">
            <v/>
          </cell>
          <cell r="BB2523" t="str">
            <v/>
          </cell>
          <cell r="BC2523" t="str">
            <v/>
          </cell>
        </row>
        <row r="2524">
          <cell r="AM2524">
            <v>1869316.94</v>
          </cell>
          <cell r="AQ2524" t="str">
            <v/>
          </cell>
          <cell r="AT2524" t="str">
            <v>УУП</v>
          </cell>
          <cell r="AW2524">
            <v>40359</v>
          </cell>
          <cell r="AZ2524" t="str">
            <v>6.2010</v>
          </cell>
          <cell r="BA2524" t="str">
            <v>6.2010</v>
          </cell>
          <cell r="BB2524" t="str">
            <v/>
          </cell>
          <cell r="BC2524" t="str">
            <v>2.2010</v>
          </cell>
        </row>
        <row r="2525">
          <cell r="AM2525">
            <v>10934091.08</v>
          </cell>
          <cell r="AQ2525" t="str">
            <v/>
          </cell>
          <cell r="AT2525" t="str">
            <v>УУП</v>
          </cell>
          <cell r="AW2525">
            <v>40390</v>
          </cell>
          <cell r="AZ2525" t="str">
            <v>7.2010</v>
          </cell>
          <cell r="BA2525" t="str">
            <v>7.2010</v>
          </cell>
          <cell r="BB2525" t="str">
            <v/>
          </cell>
          <cell r="BC2525" t="str">
            <v>3.2010</v>
          </cell>
        </row>
        <row r="2526">
          <cell r="AM2526" t="str">
            <v/>
          </cell>
          <cell r="AQ2526" t="str">
            <v/>
          </cell>
          <cell r="AT2526" t="str">
            <v/>
          </cell>
          <cell r="AW2526" t="str">
            <v/>
          </cell>
          <cell r="AZ2526" t="str">
            <v/>
          </cell>
          <cell r="BA2526" t="str">
            <v/>
          </cell>
          <cell r="BB2526" t="str">
            <v/>
          </cell>
          <cell r="BC2526" t="str">
            <v/>
          </cell>
        </row>
        <row r="2527">
          <cell r="AM2527" t="str">
            <v/>
          </cell>
          <cell r="AQ2527" t="str">
            <v/>
          </cell>
          <cell r="AT2527" t="str">
            <v/>
          </cell>
          <cell r="AW2527" t="str">
            <v/>
          </cell>
          <cell r="AZ2527" t="str">
            <v/>
          </cell>
          <cell r="BA2527" t="str">
            <v/>
          </cell>
          <cell r="BB2527" t="str">
            <v/>
          </cell>
          <cell r="BC2527" t="str">
            <v/>
          </cell>
        </row>
        <row r="2528">
          <cell r="AM2528">
            <v>74416.34</v>
          </cell>
          <cell r="AQ2528">
            <v>11</v>
          </cell>
          <cell r="AT2528" t="str">
            <v>СМР</v>
          </cell>
          <cell r="AW2528">
            <v>40442</v>
          </cell>
          <cell r="AZ2528" t="str">
            <v>8.2010</v>
          </cell>
          <cell r="BA2528" t="str">
            <v>9.2010</v>
          </cell>
          <cell r="BB2528" t="str">
            <v/>
          </cell>
          <cell r="BC2528" t="str">
            <v>3.2010</v>
          </cell>
        </row>
        <row r="2529">
          <cell r="AM2529" t="str">
            <v/>
          </cell>
          <cell r="AQ2529" t="str">
            <v/>
          </cell>
          <cell r="AT2529" t="str">
            <v/>
          </cell>
          <cell r="AW2529" t="str">
            <v/>
          </cell>
          <cell r="AZ2529" t="str">
            <v/>
          </cell>
          <cell r="BA2529" t="str">
            <v/>
          </cell>
          <cell r="BB2529" t="str">
            <v/>
          </cell>
          <cell r="BC2529" t="str">
            <v/>
          </cell>
        </row>
        <row r="2530">
          <cell r="AM2530" t="str">
            <v/>
          </cell>
          <cell r="AQ2530" t="str">
            <v/>
          </cell>
          <cell r="AT2530" t="str">
            <v/>
          </cell>
          <cell r="AW2530" t="str">
            <v/>
          </cell>
          <cell r="AZ2530" t="str">
            <v/>
          </cell>
          <cell r="BA2530" t="str">
            <v/>
          </cell>
          <cell r="BB2530" t="str">
            <v/>
          </cell>
          <cell r="BC2530" t="str">
            <v/>
          </cell>
        </row>
        <row r="2531">
          <cell r="AM2531" t="str">
            <v/>
          </cell>
          <cell r="AQ2531" t="str">
            <v/>
          </cell>
          <cell r="AT2531" t="str">
            <v/>
          </cell>
          <cell r="AW2531" t="str">
            <v/>
          </cell>
          <cell r="AZ2531" t="str">
            <v/>
          </cell>
          <cell r="BA2531" t="str">
            <v/>
          </cell>
          <cell r="BB2531" t="str">
            <v/>
          </cell>
          <cell r="BC2531" t="str">
            <v/>
          </cell>
        </row>
        <row r="2532">
          <cell r="AM2532" t="str">
            <v/>
          </cell>
          <cell r="AQ2532" t="str">
            <v/>
          </cell>
          <cell r="AT2532" t="str">
            <v/>
          </cell>
          <cell r="AW2532" t="str">
            <v/>
          </cell>
          <cell r="AZ2532" t="str">
            <v/>
          </cell>
          <cell r="BA2532" t="str">
            <v/>
          </cell>
          <cell r="BB2532" t="str">
            <v/>
          </cell>
          <cell r="BC2532" t="str">
            <v/>
          </cell>
        </row>
        <row r="2533">
          <cell r="AM2533" t="str">
            <v/>
          </cell>
          <cell r="AQ2533" t="str">
            <v/>
          </cell>
          <cell r="AT2533" t="str">
            <v/>
          </cell>
          <cell r="AW2533" t="str">
            <v/>
          </cell>
          <cell r="AZ2533" t="str">
            <v/>
          </cell>
          <cell r="BA2533" t="str">
            <v/>
          </cell>
          <cell r="BB2533" t="str">
            <v/>
          </cell>
          <cell r="BC2533" t="str">
            <v/>
          </cell>
        </row>
        <row r="2534">
          <cell r="AM2534">
            <v>545546.05000000005</v>
          </cell>
          <cell r="AQ2534">
            <v>11</v>
          </cell>
          <cell r="AT2534" t="str">
            <v>СМР</v>
          </cell>
          <cell r="AW2534">
            <v>40464</v>
          </cell>
          <cell r="AZ2534" t="str">
            <v>9.2010</v>
          </cell>
          <cell r="BA2534" t="str">
            <v>10.2010</v>
          </cell>
          <cell r="BB2534" t="str">
            <v/>
          </cell>
          <cell r="BC2534" t="str">
            <v>4.2010</v>
          </cell>
        </row>
        <row r="2535">
          <cell r="AM2535">
            <v>357169.32</v>
          </cell>
          <cell r="AQ2535">
            <v>11</v>
          </cell>
          <cell r="AT2535" t="str">
            <v>СМР</v>
          </cell>
          <cell r="AW2535">
            <v>40602</v>
          </cell>
          <cell r="AZ2535" t="str">
            <v>2.2011</v>
          </cell>
          <cell r="BA2535" t="str">
            <v>2.2011</v>
          </cell>
          <cell r="BB2535" t="str">
            <v>2.2011</v>
          </cell>
          <cell r="BC2535" t="str">
            <v>1.2011</v>
          </cell>
        </row>
        <row r="2536">
          <cell r="AM2536">
            <v>1055808.0900000001</v>
          </cell>
          <cell r="AQ2536">
            <v>11</v>
          </cell>
          <cell r="AT2536" t="str">
            <v>СМР</v>
          </cell>
          <cell r="AW2536">
            <v>40535</v>
          </cell>
          <cell r="AZ2536" t="str">
            <v>12.2010</v>
          </cell>
          <cell r="BA2536" t="str">
            <v>12.2010</v>
          </cell>
          <cell r="BB2536" t="str">
            <v/>
          </cell>
          <cell r="BC2536" t="str">
            <v>4.2010</v>
          </cell>
        </row>
        <row r="2537">
          <cell r="AM2537">
            <v>1150188.3400000001</v>
          </cell>
          <cell r="AQ2537">
            <v>11</v>
          </cell>
          <cell r="AT2537" t="str">
            <v>СМР</v>
          </cell>
          <cell r="AW2537">
            <v>40535</v>
          </cell>
          <cell r="AZ2537" t="str">
            <v>12.2010</v>
          </cell>
          <cell r="BA2537" t="str">
            <v>12.2010</v>
          </cell>
          <cell r="BB2537" t="str">
            <v/>
          </cell>
          <cell r="BC2537" t="str">
            <v>4.2010</v>
          </cell>
        </row>
        <row r="2538">
          <cell r="AM2538">
            <v>514899.45</v>
          </cell>
          <cell r="AQ2538">
            <v>11</v>
          </cell>
          <cell r="AT2538" t="str">
            <v>СМР</v>
          </cell>
          <cell r="AW2538">
            <v>40464</v>
          </cell>
          <cell r="AZ2538" t="str">
            <v>9.2010</v>
          </cell>
          <cell r="BA2538" t="str">
            <v>10.2010</v>
          </cell>
          <cell r="BB2538" t="str">
            <v/>
          </cell>
          <cell r="BC2538" t="str">
            <v>4.2010</v>
          </cell>
        </row>
        <row r="2539">
          <cell r="AM2539">
            <v>332666.5</v>
          </cell>
          <cell r="AQ2539">
            <v>11</v>
          </cell>
          <cell r="AT2539" t="str">
            <v>СМР</v>
          </cell>
          <cell r="AW2539">
            <v>40535</v>
          </cell>
          <cell r="AZ2539" t="str">
            <v>12.2010</v>
          </cell>
          <cell r="BA2539" t="str">
            <v>12.2010</v>
          </cell>
          <cell r="BB2539" t="str">
            <v/>
          </cell>
          <cell r="BC2539" t="str">
            <v>4.2010</v>
          </cell>
        </row>
        <row r="2540">
          <cell r="AM2540">
            <v>589596.59</v>
          </cell>
          <cell r="AQ2540">
            <v>11</v>
          </cell>
          <cell r="AT2540" t="str">
            <v>СМР</v>
          </cell>
          <cell r="AW2540">
            <v>40535</v>
          </cell>
          <cell r="AZ2540" t="str">
            <v>12.2010</v>
          </cell>
          <cell r="BA2540" t="str">
            <v>12.2010</v>
          </cell>
          <cell r="BB2540" t="str">
            <v/>
          </cell>
          <cell r="BC2540" t="str">
            <v>4.2010</v>
          </cell>
        </row>
        <row r="2541">
          <cell r="AM2541" t="str">
            <v/>
          </cell>
          <cell r="AQ2541" t="str">
            <v/>
          </cell>
          <cell r="AT2541" t="str">
            <v/>
          </cell>
          <cell r="AW2541" t="str">
            <v/>
          </cell>
          <cell r="AZ2541" t="str">
            <v/>
          </cell>
          <cell r="BA2541" t="str">
            <v/>
          </cell>
          <cell r="BB2541" t="str">
            <v/>
          </cell>
          <cell r="BC2541" t="str">
            <v/>
          </cell>
        </row>
        <row r="2542">
          <cell r="AM2542">
            <v>363354.35</v>
          </cell>
          <cell r="AQ2542">
            <v>11</v>
          </cell>
          <cell r="AT2542" t="str">
            <v>СМР</v>
          </cell>
          <cell r="AW2542">
            <v>40633</v>
          </cell>
          <cell r="AZ2542" t="str">
            <v>3.2011</v>
          </cell>
          <cell r="BA2542" t="str">
            <v>3.2011</v>
          </cell>
          <cell r="BB2542" t="str">
            <v>4.2011</v>
          </cell>
          <cell r="BC2542" t="str">
            <v>1.2011</v>
          </cell>
        </row>
        <row r="2543">
          <cell r="AM2543" t="str">
            <v/>
          </cell>
          <cell r="AQ2543" t="str">
            <v/>
          </cell>
          <cell r="AT2543" t="str">
            <v/>
          </cell>
          <cell r="AW2543" t="str">
            <v/>
          </cell>
          <cell r="AZ2543" t="str">
            <v/>
          </cell>
          <cell r="BA2543" t="str">
            <v/>
          </cell>
          <cell r="BB2543" t="str">
            <v/>
          </cell>
          <cell r="BC2543" t="str">
            <v/>
          </cell>
        </row>
        <row r="2544">
          <cell r="AM2544" t="str">
            <v/>
          </cell>
          <cell r="AQ2544" t="str">
            <v/>
          </cell>
          <cell r="AT2544" t="str">
            <v/>
          </cell>
          <cell r="AW2544" t="str">
            <v/>
          </cell>
          <cell r="AZ2544" t="str">
            <v/>
          </cell>
          <cell r="BA2544" t="str">
            <v/>
          </cell>
          <cell r="BB2544" t="str">
            <v/>
          </cell>
          <cell r="BC2544" t="str">
            <v/>
          </cell>
        </row>
        <row r="2545">
          <cell r="AM2545" t="str">
            <v/>
          </cell>
          <cell r="AQ2545" t="str">
            <v/>
          </cell>
          <cell r="AT2545" t="str">
            <v/>
          </cell>
          <cell r="AW2545" t="str">
            <v/>
          </cell>
          <cell r="AZ2545" t="str">
            <v/>
          </cell>
          <cell r="BA2545" t="str">
            <v/>
          </cell>
          <cell r="BB2545" t="str">
            <v/>
          </cell>
          <cell r="BC2545" t="str">
            <v/>
          </cell>
        </row>
        <row r="2546">
          <cell r="AM2546">
            <v>363354.35</v>
          </cell>
          <cell r="AQ2546">
            <v>11</v>
          </cell>
          <cell r="AT2546" t="str">
            <v>СМР</v>
          </cell>
          <cell r="AW2546">
            <v>40602</v>
          </cell>
          <cell r="AZ2546" t="str">
            <v>2.2011</v>
          </cell>
          <cell r="BA2546" t="str">
            <v>2.2011</v>
          </cell>
          <cell r="BB2546" t="str">
            <v>2.2011</v>
          </cell>
          <cell r="BC2546" t="str">
            <v>1.2011</v>
          </cell>
        </row>
        <row r="2547">
          <cell r="AM2547" t="str">
            <v/>
          </cell>
          <cell r="AQ2547" t="str">
            <v/>
          </cell>
          <cell r="AT2547" t="str">
            <v/>
          </cell>
          <cell r="AW2547" t="str">
            <v/>
          </cell>
          <cell r="AZ2547" t="str">
            <v/>
          </cell>
          <cell r="BA2547" t="str">
            <v/>
          </cell>
          <cell r="BB2547" t="str">
            <v/>
          </cell>
          <cell r="BC2547" t="str">
            <v/>
          </cell>
        </row>
        <row r="2548">
          <cell r="AM2548" t="str">
            <v/>
          </cell>
          <cell r="AQ2548" t="str">
            <v/>
          </cell>
          <cell r="AT2548" t="str">
            <v/>
          </cell>
          <cell r="AW2548" t="str">
            <v/>
          </cell>
          <cell r="AZ2548" t="str">
            <v/>
          </cell>
          <cell r="BA2548" t="str">
            <v/>
          </cell>
          <cell r="BB2548" t="str">
            <v/>
          </cell>
          <cell r="BC2548" t="str">
            <v/>
          </cell>
        </row>
        <row r="2549">
          <cell r="AM2549" t="str">
            <v/>
          </cell>
          <cell r="AQ2549" t="str">
            <v/>
          </cell>
          <cell r="AT2549" t="str">
            <v/>
          </cell>
          <cell r="AW2549" t="str">
            <v/>
          </cell>
          <cell r="AZ2549" t="str">
            <v/>
          </cell>
          <cell r="BA2549" t="str">
            <v/>
          </cell>
          <cell r="BB2549" t="str">
            <v/>
          </cell>
          <cell r="BC2549" t="str">
            <v/>
          </cell>
        </row>
        <row r="2550">
          <cell r="AM2550">
            <v>365465.3</v>
          </cell>
          <cell r="AQ2550">
            <v>11</v>
          </cell>
          <cell r="AT2550" t="str">
            <v>СМР</v>
          </cell>
          <cell r="AW2550">
            <v>40633</v>
          </cell>
          <cell r="AZ2550" t="str">
            <v>3.2011</v>
          </cell>
          <cell r="BA2550" t="str">
            <v>3.2011</v>
          </cell>
          <cell r="BB2550" t="str">
            <v>4.2011</v>
          </cell>
          <cell r="BC2550" t="str">
            <v>1.2011</v>
          </cell>
        </row>
        <row r="2551">
          <cell r="AM2551" t="str">
            <v/>
          </cell>
          <cell r="AQ2551" t="str">
            <v/>
          </cell>
          <cell r="AT2551" t="str">
            <v/>
          </cell>
          <cell r="AW2551" t="str">
            <v/>
          </cell>
          <cell r="AZ2551" t="str">
            <v/>
          </cell>
          <cell r="BA2551" t="str">
            <v/>
          </cell>
          <cell r="BB2551" t="str">
            <v/>
          </cell>
          <cell r="BC2551" t="str">
            <v/>
          </cell>
        </row>
        <row r="2552">
          <cell r="AM2552" t="str">
            <v/>
          </cell>
          <cell r="AQ2552" t="str">
            <v/>
          </cell>
          <cell r="AT2552" t="str">
            <v/>
          </cell>
          <cell r="AW2552" t="str">
            <v/>
          </cell>
          <cell r="AZ2552" t="str">
            <v/>
          </cell>
          <cell r="BA2552" t="str">
            <v/>
          </cell>
          <cell r="BB2552" t="str">
            <v/>
          </cell>
          <cell r="BC2552" t="str">
            <v/>
          </cell>
        </row>
        <row r="2553">
          <cell r="AM2553" t="str">
            <v/>
          </cell>
          <cell r="AQ2553" t="str">
            <v/>
          </cell>
          <cell r="AT2553" t="str">
            <v/>
          </cell>
          <cell r="AW2553" t="str">
            <v/>
          </cell>
          <cell r="AZ2553" t="str">
            <v/>
          </cell>
          <cell r="BA2553" t="str">
            <v/>
          </cell>
          <cell r="BB2553" t="str">
            <v/>
          </cell>
          <cell r="BC2553" t="str">
            <v/>
          </cell>
        </row>
        <row r="2554">
          <cell r="AM2554">
            <v>472413.22</v>
          </cell>
          <cell r="AQ2554">
            <v>11</v>
          </cell>
          <cell r="AT2554" t="str">
            <v>СМР</v>
          </cell>
          <cell r="AW2554">
            <v>40540</v>
          </cell>
          <cell r="AZ2554" t="str">
            <v>12.2010</v>
          </cell>
          <cell r="BA2554" t="str">
            <v>12.2010</v>
          </cell>
          <cell r="BB2554" t="str">
            <v/>
          </cell>
          <cell r="BC2554" t="str">
            <v>4.2010</v>
          </cell>
        </row>
        <row r="2555">
          <cell r="AM2555">
            <v>471128.04</v>
          </cell>
          <cell r="AQ2555">
            <v>11</v>
          </cell>
          <cell r="AT2555" t="str">
            <v>СМР</v>
          </cell>
          <cell r="AW2555">
            <v>40540</v>
          </cell>
          <cell r="AZ2555" t="str">
            <v>12.2010</v>
          </cell>
          <cell r="BA2555" t="str">
            <v>12.2010</v>
          </cell>
          <cell r="BB2555" t="str">
            <v/>
          </cell>
          <cell r="BC2555" t="str">
            <v>4.2010</v>
          </cell>
        </row>
        <row r="2556">
          <cell r="AM2556">
            <v>420111.7</v>
          </cell>
          <cell r="AQ2556">
            <v>11</v>
          </cell>
          <cell r="AT2556" t="str">
            <v>СМР</v>
          </cell>
          <cell r="AW2556">
            <v>40602</v>
          </cell>
          <cell r="AZ2556" t="str">
            <v>2.2011</v>
          </cell>
          <cell r="BA2556" t="str">
            <v>2.2011</v>
          </cell>
          <cell r="BB2556" t="str">
            <v>2.2011</v>
          </cell>
          <cell r="BC2556" t="str">
            <v>1.2011</v>
          </cell>
        </row>
        <row r="2557">
          <cell r="AM2557" t="str">
            <v/>
          </cell>
          <cell r="AQ2557" t="str">
            <v/>
          </cell>
          <cell r="AT2557" t="str">
            <v/>
          </cell>
          <cell r="AW2557" t="str">
            <v/>
          </cell>
          <cell r="AZ2557" t="str">
            <v/>
          </cell>
          <cell r="BA2557" t="str">
            <v/>
          </cell>
          <cell r="BB2557" t="str">
            <v/>
          </cell>
          <cell r="BC2557" t="str">
            <v/>
          </cell>
        </row>
        <row r="2558">
          <cell r="AM2558" t="str">
            <v/>
          </cell>
          <cell r="AQ2558" t="str">
            <v/>
          </cell>
          <cell r="AT2558" t="str">
            <v/>
          </cell>
          <cell r="AW2558" t="str">
            <v/>
          </cell>
          <cell r="AZ2558" t="str">
            <v/>
          </cell>
          <cell r="BA2558" t="str">
            <v/>
          </cell>
          <cell r="BB2558" t="str">
            <v/>
          </cell>
          <cell r="BC2558" t="str">
            <v/>
          </cell>
        </row>
        <row r="2559">
          <cell r="AM2559" t="str">
            <v/>
          </cell>
          <cell r="AQ2559" t="str">
            <v/>
          </cell>
          <cell r="AT2559" t="str">
            <v/>
          </cell>
          <cell r="AW2559" t="str">
            <v/>
          </cell>
          <cell r="AZ2559" t="str">
            <v/>
          </cell>
          <cell r="BA2559" t="str">
            <v/>
          </cell>
          <cell r="BB2559" t="str">
            <v/>
          </cell>
          <cell r="BC2559" t="str">
            <v/>
          </cell>
        </row>
        <row r="2560">
          <cell r="AM2560">
            <v>328095.86</v>
          </cell>
          <cell r="AQ2560">
            <v>11</v>
          </cell>
          <cell r="AT2560" t="str">
            <v>СМР</v>
          </cell>
          <cell r="AW2560">
            <v>40633</v>
          </cell>
          <cell r="AZ2560" t="str">
            <v>3.2011</v>
          </cell>
          <cell r="BA2560" t="str">
            <v>3.2011</v>
          </cell>
          <cell r="BB2560" t="str">
            <v>4.2011</v>
          </cell>
          <cell r="BC2560" t="str">
            <v>1.2011</v>
          </cell>
        </row>
        <row r="2561">
          <cell r="AM2561" t="str">
            <v/>
          </cell>
          <cell r="AQ2561" t="str">
            <v/>
          </cell>
          <cell r="AT2561" t="str">
            <v/>
          </cell>
          <cell r="AW2561" t="str">
            <v/>
          </cell>
          <cell r="AZ2561" t="str">
            <v/>
          </cell>
          <cell r="BA2561" t="str">
            <v/>
          </cell>
          <cell r="BB2561" t="str">
            <v/>
          </cell>
          <cell r="BC2561" t="str">
            <v/>
          </cell>
        </row>
        <row r="2562">
          <cell r="AM2562" t="str">
            <v/>
          </cell>
          <cell r="AQ2562" t="str">
            <v/>
          </cell>
          <cell r="AT2562" t="str">
            <v/>
          </cell>
          <cell r="AW2562" t="str">
            <v/>
          </cell>
          <cell r="AZ2562" t="str">
            <v/>
          </cell>
          <cell r="BA2562" t="str">
            <v/>
          </cell>
          <cell r="BB2562" t="str">
            <v/>
          </cell>
          <cell r="BC2562" t="str">
            <v/>
          </cell>
        </row>
        <row r="2563">
          <cell r="AM2563" t="str">
            <v/>
          </cell>
          <cell r="AQ2563" t="str">
            <v/>
          </cell>
          <cell r="AT2563" t="str">
            <v/>
          </cell>
          <cell r="AW2563" t="str">
            <v/>
          </cell>
          <cell r="AZ2563" t="str">
            <v/>
          </cell>
          <cell r="BA2563" t="str">
            <v/>
          </cell>
          <cell r="BB2563" t="str">
            <v/>
          </cell>
          <cell r="BC2563" t="str">
            <v/>
          </cell>
        </row>
        <row r="2564">
          <cell r="AM2564">
            <v>371568.61</v>
          </cell>
          <cell r="AQ2564">
            <v>11</v>
          </cell>
          <cell r="AT2564" t="str">
            <v>СМР</v>
          </cell>
          <cell r="AW2564">
            <v>40540</v>
          </cell>
          <cell r="AZ2564" t="str">
            <v>12.2010</v>
          </cell>
          <cell r="BA2564" t="str">
            <v>12.2010</v>
          </cell>
          <cell r="BB2564" t="str">
            <v/>
          </cell>
          <cell r="BC2564" t="str">
            <v>4.2010</v>
          </cell>
        </row>
        <row r="2565">
          <cell r="AM2565">
            <v>345708.9</v>
          </cell>
          <cell r="AQ2565">
            <v>11</v>
          </cell>
          <cell r="AT2565" t="str">
            <v>СМР</v>
          </cell>
          <cell r="AW2565">
            <v>40540</v>
          </cell>
          <cell r="AZ2565" t="str">
            <v>12.2010</v>
          </cell>
          <cell r="BA2565" t="str">
            <v>12.2010</v>
          </cell>
          <cell r="BB2565" t="str">
            <v/>
          </cell>
          <cell r="BC2565" t="str">
            <v>4.2010</v>
          </cell>
        </row>
        <row r="2566">
          <cell r="AM2566">
            <v>321627.26</v>
          </cell>
          <cell r="AQ2566">
            <v>11</v>
          </cell>
          <cell r="AT2566" t="str">
            <v>СМР</v>
          </cell>
          <cell r="AW2566">
            <v>40633</v>
          </cell>
          <cell r="AZ2566" t="str">
            <v>3.2011</v>
          </cell>
          <cell r="BA2566" t="str">
            <v>3.2011</v>
          </cell>
          <cell r="BB2566" t="str">
            <v>4.2011</v>
          </cell>
          <cell r="BC2566" t="str">
            <v>1.2011</v>
          </cell>
        </row>
        <row r="2567">
          <cell r="AM2567" t="str">
            <v/>
          </cell>
          <cell r="AQ2567" t="str">
            <v/>
          </cell>
          <cell r="AT2567" t="str">
            <v/>
          </cell>
          <cell r="AW2567" t="str">
            <v/>
          </cell>
          <cell r="AZ2567" t="str">
            <v/>
          </cell>
          <cell r="BA2567" t="str">
            <v/>
          </cell>
          <cell r="BB2567" t="str">
            <v/>
          </cell>
          <cell r="BC2567" t="str">
            <v/>
          </cell>
        </row>
        <row r="2568">
          <cell r="AM2568" t="str">
            <v/>
          </cell>
          <cell r="AQ2568" t="str">
            <v/>
          </cell>
          <cell r="AT2568" t="str">
            <v/>
          </cell>
          <cell r="AW2568" t="str">
            <v/>
          </cell>
          <cell r="AZ2568" t="str">
            <v/>
          </cell>
          <cell r="BA2568" t="str">
            <v/>
          </cell>
          <cell r="BB2568" t="str">
            <v/>
          </cell>
          <cell r="BC2568" t="str">
            <v/>
          </cell>
        </row>
        <row r="2569">
          <cell r="AM2569" t="str">
            <v/>
          </cell>
          <cell r="AQ2569" t="str">
            <v/>
          </cell>
          <cell r="AT2569" t="str">
            <v/>
          </cell>
          <cell r="AW2569" t="str">
            <v/>
          </cell>
          <cell r="AZ2569" t="str">
            <v/>
          </cell>
          <cell r="BA2569" t="str">
            <v/>
          </cell>
          <cell r="BB2569" t="str">
            <v/>
          </cell>
          <cell r="BC2569" t="str">
            <v/>
          </cell>
        </row>
        <row r="2570">
          <cell r="AM2570">
            <v>359977.97</v>
          </cell>
          <cell r="AQ2570">
            <v>11</v>
          </cell>
          <cell r="AT2570" t="str">
            <v>СМР</v>
          </cell>
          <cell r="AW2570">
            <v>40540</v>
          </cell>
          <cell r="AZ2570" t="str">
            <v>12.2010</v>
          </cell>
          <cell r="BA2570" t="str">
            <v>12.2010</v>
          </cell>
          <cell r="BB2570" t="str">
            <v/>
          </cell>
          <cell r="BC2570" t="str">
            <v>4.2010</v>
          </cell>
        </row>
        <row r="2571">
          <cell r="AM2571">
            <v>597516.69999999995</v>
          </cell>
          <cell r="AQ2571">
            <v>11</v>
          </cell>
          <cell r="AT2571" t="str">
            <v>СМР</v>
          </cell>
          <cell r="AW2571">
            <v>40540</v>
          </cell>
          <cell r="AZ2571" t="str">
            <v>12.2010</v>
          </cell>
          <cell r="BA2571" t="str">
            <v>12.2010</v>
          </cell>
          <cell r="BB2571" t="str">
            <v/>
          </cell>
          <cell r="BC2571" t="str">
            <v>4.2010</v>
          </cell>
        </row>
        <row r="2572">
          <cell r="AM2572">
            <v>443258.92</v>
          </cell>
          <cell r="AQ2572">
            <v>11</v>
          </cell>
          <cell r="AT2572" t="str">
            <v>СМР</v>
          </cell>
          <cell r="AW2572">
            <v>40592</v>
          </cell>
          <cell r="AZ2572" t="str">
            <v>2.2011</v>
          </cell>
          <cell r="BA2572" t="str">
            <v>2.2011</v>
          </cell>
          <cell r="BB2572" t="str">
            <v>3.2011</v>
          </cell>
          <cell r="BC2572" t="str">
            <v>1.2011</v>
          </cell>
        </row>
        <row r="2573">
          <cell r="AM2573">
            <v>536003.19999999995</v>
          </cell>
          <cell r="AQ2573">
            <v>11</v>
          </cell>
          <cell r="AT2573" t="str">
            <v>СМР</v>
          </cell>
          <cell r="AW2573">
            <v>40592</v>
          </cell>
          <cell r="AZ2573" t="str">
            <v>2.2011</v>
          </cell>
          <cell r="BA2573" t="str">
            <v>2.2011</v>
          </cell>
          <cell r="BB2573" t="str">
            <v>3.2011</v>
          </cell>
          <cell r="BC2573" t="str">
            <v>1.2011</v>
          </cell>
        </row>
        <row r="2574">
          <cell r="AM2574">
            <v>593885.11</v>
          </cell>
          <cell r="AQ2574">
            <v>11</v>
          </cell>
          <cell r="AT2574" t="str">
            <v>СМР</v>
          </cell>
          <cell r="AW2574">
            <v>40540</v>
          </cell>
          <cell r="AZ2574" t="str">
            <v>12.2010</v>
          </cell>
          <cell r="BA2574" t="str">
            <v>12.2010</v>
          </cell>
          <cell r="BB2574" t="str">
            <v/>
          </cell>
          <cell r="BC2574" t="str">
            <v>4.2010</v>
          </cell>
        </row>
        <row r="2575">
          <cell r="AM2575">
            <v>861823.52</v>
          </cell>
          <cell r="AQ2575">
            <v>11</v>
          </cell>
          <cell r="AT2575" t="str">
            <v>СМР</v>
          </cell>
          <cell r="AW2575">
            <v>40633</v>
          </cell>
          <cell r="AZ2575" t="str">
            <v>3.2011</v>
          </cell>
          <cell r="BA2575" t="str">
            <v>3.2011</v>
          </cell>
          <cell r="BB2575" t="str">
            <v>4.2011</v>
          </cell>
          <cell r="BC2575" t="str">
            <v>1.2011</v>
          </cell>
        </row>
        <row r="2576">
          <cell r="AM2576">
            <v>1199975.55</v>
          </cell>
          <cell r="AQ2576">
            <v>11</v>
          </cell>
          <cell r="AT2576" t="str">
            <v>СМР</v>
          </cell>
          <cell r="AW2576">
            <v>40535</v>
          </cell>
          <cell r="AZ2576" t="str">
            <v>12.2010</v>
          </cell>
          <cell r="BA2576" t="str">
            <v>12.2010</v>
          </cell>
          <cell r="BB2576" t="str">
            <v/>
          </cell>
          <cell r="BC2576" t="str">
            <v>4.2010</v>
          </cell>
        </row>
        <row r="2577">
          <cell r="AM2577">
            <v>837539.93</v>
          </cell>
          <cell r="AQ2577">
            <v>11</v>
          </cell>
          <cell r="AT2577" t="str">
            <v>СМР</v>
          </cell>
          <cell r="AW2577">
            <v>40592</v>
          </cell>
          <cell r="AZ2577" t="str">
            <v>2.2011</v>
          </cell>
          <cell r="BA2577" t="str">
            <v>2.2011</v>
          </cell>
          <cell r="BB2577" t="str">
            <v>3.2011</v>
          </cell>
          <cell r="BC2577" t="str">
            <v>1.2011</v>
          </cell>
        </row>
        <row r="2578">
          <cell r="AM2578">
            <v>383292.4</v>
          </cell>
          <cell r="AQ2578">
            <v>11</v>
          </cell>
          <cell r="AT2578" t="str">
            <v>СМР</v>
          </cell>
          <cell r="AW2578">
            <v>40540</v>
          </cell>
          <cell r="AZ2578" t="str">
            <v>12.2010</v>
          </cell>
          <cell r="BA2578" t="str">
            <v>12.2010</v>
          </cell>
          <cell r="BB2578" t="str">
            <v/>
          </cell>
          <cell r="BC2578" t="str">
            <v>4.2010</v>
          </cell>
        </row>
        <row r="2579">
          <cell r="AM2579">
            <v>431543.62</v>
          </cell>
          <cell r="AQ2579">
            <v>11</v>
          </cell>
          <cell r="AT2579" t="str">
            <v>СМР</v>
          </cell>
          <cell r="AW2579">
            <v>40540</v>
          </cell>
          <cell r="AZ2579" t="str">
            <v>12.2010</v>
          </cell>
          <cell r="BA2579" t="str">
            <v>12.2010</v>
          </cell>
          <cell r="BB2579" t="str">
            <v/>
          </cell>
          <cell r="BC2579" t="str">
            <v>4.2010</v>
          </cell>
        </row>
        <row r="2580">
          <cell r="AM2580">
            <v>822156.42</v>
          </cell>
          <cell r="AQ2580">
            <v>11</v>
          </cell>
          <cell r="AT2580" t="str">
            <v>СМР</v>
          </cell>
          <cell r="AW2580">
            <v>40464</v>
          </cell>
          <cell r="AZ2580" t="str">
            <v>9.2010</v>
          </cell>
          <cell r="BA2580" t="str">
            <v>10.2010</v>
          </cell>
          <cell r="BB2580" t="str">
            <v/>
          </cell>
          <cell r="BC2580" t="str">
            <v>4.2010</v>
          </cell>
        </row>
        <row r="2581">
          <cell r="AM2581">
            <v>919897.4</v>
          </cell>
          <cell r="AQ2581">
            <v>11</v>
          </cell>
          <cell r="AT2581" t="str">
            <v>СМР</v>
          </cell>
          <cell r="AW2581">
            <v>40535</v>
          </cell>
          <cell r="AZ2581" t="str">
            <v>12.2010</v>
          </cell>
          <cell r="BA2581" t="str">
            <v>12.2010</v>
          </cell>
          <cell r="BB2581" t="str">
            <v/>
          </cell>
          <cell r="BC2581" t="str">
            <v>4.2010</v>
          </cell>
        </row>
        <row r="2582">
          <cell r="AM2582">
            <v>1493986.6</v>
          </cell>
          <cell r="AQ2582">
            <v>11</v>
          </cell>
          <cell r="AT2582" t="str">
            <v>СМР</v>
          </cell>
          <cell r="AW2582">
            <v>40540</v>
          </cell>
          <cell r="AZ2582" t="str">
            <v>12.2010</v>
          </cell>
          <cell r="BA2582" t="str">
            <v>12.2010</v>
          </cell>
          <cell r="BB2582" t="str">
            <v/>
          </cell>
          <cell r="BC2582" t="str">
            <v>4.2010</v>
          </cell>
        </row>
        <row r="2583">
          <cell r="AM2583">
            <v>1749435.22</v>
          </cell>
          <cell r="AQ2583">
            <v>11</v>
          </cell>
          <cell r="AT2583" t="str">
            <v>СМР</v>
          </cell>
          <cell r="AW2583">
            <v>40602</v>
          </cell>
          <cell r="AZ2583" t="str">
            <v>2.2011</v>
          </cell>
          <cell r="BA2583" t="str">
            <v>2.2011</v>
          </cell>
          <cell r="BB2583" t="str">
            <v>2.2011</v>
          </cell>
          <cell r="BC2583" t="str">
            <v>1.2011</v>
          </cell>
        </row>
        <row r="2584">
          <cell r="AM2584" t="str">
            <v/>
          </cell>
          <cell r="AQ2584">
            <v>11</v>
          </cell>
          <cell r="AT2584" t="str">
            <v/>
          </cell>
          <cell r="AW2584" t="str">
            <v/>
          </cell>
          <cell r="AZ2584" t="str">
            <v/>
          </cell>
          <cell r="BA2584" t="str">
            <v/>
          </cell>
          <cell r="BB2584" t="str">
            <v/>
          </cell>
          <cell r="BC2584" t="str">
            <v/>
          </cell>
        </row>
        <row r="2585">
          <cell r="AM2585">
            <v>4552.6099999999997</v>
          </cell>
          <cell r="AQ2585">
            <v>11</v>
          </cell>
          <cell r="AT2585" t="str">
            <v>СМР</v>
          </cell>
          <cell r="AW2585">
            <v>40633</v>
          </cell>
          <cell r="AZ2585" t="str">
            <v>3.2011</v>
          </cell>
          <cell r="BA2585" t="str">
            <v>3.2011</v>
          </cell>
          <cell r="BB2585" t="str">
            <v>4.2011</v>
          </cell>
          <cell r="BC2585" t="str">
            <v>1.2011</v>
          </cell>
        </row>
        <row r="2586">
          <cell r="AM2586">
            <v>1596.56</v>
          </cell>
          <cell r="AQ2586">
            <v>11</v>
          </cell>
          <cell r="AT2586" t="str">
            <v>СМР</v>
          </cell>
          <cell r="AW2586">
            <v>40633</v>
          </cell>
          <cell r="AZ2586" t="str">
            <v>3.2011</v>
          </cell>
          <cell r="BA2586" t="str">
            <v>3.2011</v>
          </cell>
          <cell r="BB2586" t="str">
            <v>4.2011</v>
          </cell>
          <cell r="BC2586" t="str">
            <v>1.2011</v>
          </cell>
        </row>
        <row r="2587">
          <cell r="AM2587">
            <v>12973.02</v>
          </cell>
          <cell r="AQ2587">
            <v>11</v>
          </cell>
          <cell r="AT2587" t="str">
            <v>СМР</v>
          </cell>
          <cell r="AW2587">
            <v>40633</v>
          </cell>
          <cell r="AZ2587" t="str">
            <v>3.2011</v>
          </cell>
          <cell r="BA2587" t="str">
            <v>3.2011</v>
          </cell>
          <cell r="BB2587" t="str">
            <v>4.2011</v>
          </cell>
          <cell r="BC2587" t="str">
            <v>1.2011</v>
          </cell>
        </row>
        <row r="2588">
          <cell r="AM2588">
            <v>245654.84</v>
          </cell>
          <cell r="AQ2588">
            <v>11</v>
          </cell>
          <cell r="AT2588" t="str">
            <v>СМР</v>
          </cell>
          <cell r="AW2588">
            <v>40633</v>
          </cell>
          <cell r="AZ2588" t="str">
            <v>3.2011</v>
          </cell>
          <cell r="BA2588" t="str">
            <v>3.2011</v>
          </cell>
          <cell r="BB2588" t="str">
            <v>4.2011</v>
          </cell>
          <cell r="BC2588" t="str">
            <v>1.2011</v>
          </cell>
        </row>
        <row r="2589">
          <cell r="AM2589">
            <v>93154.97</v>
          </cell>
          <cell r="AQ2589">
            <v>11</v>
          </cell>
          <cell r="AT2589" t="str">
            <v>СМР</v>
          </cell>
          <cell r="AW2589">
            <v>40633</v>
          </cell>
          <cell r="AZ2589" t="str">
            <v>3.2011</v>
          </cell>
          <cell r="BA2589" t="str">
            <v>3.2011</v>
          </cell>
          <cell r="BB2589" t="str">
            <v>4.2011</v>
          </cell>
          <cell r="BC2589" t="str">
            <v>1.2011</v>
          </cell>
        </row>
        <row r="2590">
          <cell r="AM2590">
            <v>202391.69</v>
          </cell>
          <cell r="AQ2590">
            <v>11</v>
          </cell>
          <cell r="AT2590" t="str">
            <v>СМР</v>
          </cell>
          <cell r="AW2590">
            <v>40633</v>
          </cell>
          <cell r="AZ2590" t="str">
            <v>3.2011</v>
          </cell>
          <cell r="BA2590" t="str">
            <v>3.2011</v>
          </cell>
          <cell r="BB2590" t="str">
            <v>4.2011</v>
          </cell>
          <cell r="BC2590" t="str">
            <v>1.2011</v>
          </cell>
        </row>
        <row r="2591">
          <cell r="AM2591">
            <v>112075.2</v>
          </cell>
          <cell r="AQ2591">
            <v>11</v>
          </cell>
          <cell r="AT2591" t="str">
            <v>СМР</v>
          </cell>
          <cell r="AW2591">
            <v>40540</v>
          </cell>
          <cell r="AZ2591" t="str">
            <v>12.2010</v>
          </cell>
          <cell r="BA2591" t="str">
            <v>12.2010</v>
          </cell>
          <cell r="BB2591" t="str">
            <v/>
          </cell>
          <cell r="BC2591" t="str">
            <v>4.2010</v>
          </cell>
        </row>
        <row r="2592">
          <cell r="AM2592">
            <v>112075.2</v>
          </cell>
          <cell r="AQ2592">
            <v>11</v>
          </cell>
          <cell r="AT2592" t="str">
            <v>СМР</v>
          </cell>
          <cell r="AW2592">
            <v>40540</v>
          </cell>
          <cell r="AZ2592" t="str">
            <v>12.2010</v>
          </cell>
          <cell r="BA2592" t="str">
            <v>12.2010</v>
          </cell>
          <cell r="BB2592" t="str">
            <v/>
          </cell>
          <cell r="BC2592" t="str">
            <v>4.2010</v>
          </cell>
        </row>
        <row r="2593">
          <cell r="AM2593">
            <v>15871.2</v>
          </cell>
          <cell r="AQ2593">
            <v>11</v>
          </cell>
          <cell r="AT2593" t="str">
            <v>СМР</v>
          </cell>
          <cell r="AW2593">
            <v>40633</v>
          </cell>
          <cell r="AZ2593" t="str">
            <v>3.2011</v>
          </cell>
          <cell r="BA2593" t="str">
            <v>3.2011</v>
          </cell>
          <cell r="BB2593" t="str">
            <v>4.2011</v>
          </cell>
          <cell r="BC2593" t="str">
            <v>1.2011</v>
          </cell>
        </row>
        <row r="2594">
          <cell r="AM2594" t="str">
            <v/>
          </cell>
          <cell r="AQ2594">
            <v>11</v>
          </cell>
          <cell r="AT2594" t="str">
            <v/>
          </cell>
          <cell r="AW2594" t="str">
            <v/>
          </cell>
          <cell r="AZ2594" t="str">
            <v/>
          </cell>
          <cell r="BA2594" t="str">
            <v/>
          </cell>
          <cell r="BB2594" t="str">
            <v/>
          </cell>
          <cell r="BC2594" t="str">
            <v/>
          </cell>
        </row>
        <row r="2595">
          <cell r="AM2595">
            <v>4211.1400000000003</v>
          </cell>
          <cell r="AQ2595">
            <v>11</v>
          </cell>
          <cell r="AT2595" t="str">
            <v>СМР</v>
          </cell>
          <cell r="AW2595">
            <v>40633</v>
          </cell>
          <cell r="AZ2595" t="str">
            <v>3.2011</v>
          </cell>
          <cell r="BA2595" t="str">
            <v>3.2011</v>
          </cell>
          <cell r="BB2595" t="str">
            <v>4.2011</v>
          </cell>
          <cell r="BC2595" t="str">
            <v>1.2011</v>
          </cell>
        </row>
        <row r="2596">
          <cell r="AM2596">
            <v>33728.449999999997</v>
          </cell>
          <cell r="AQ2596">
            <v>11</v>
          </cell>
          <cell r="AT2596" t="str">
            <v>СМР</v>
          </cell>
          <cell r="AW2596">
            <v>40633</v>
          </cell>
          <cell r="AZ2596" t="str">
            <v>3.2011</v>
          </cell>
          <cell r="BA2596" t="str">
            <v>3.2011</v>
          </cell>
          <cell r="BB2596" t="str">
            <v>4.2011</v>
          </cell>
          <cell r="BC2596" t="str">
            <v>1.2011</v>
          </cell>
        </row>
        <row r="2597">
          <cell r="AM2597" t="str">
            <v/>
          </cell>
          <cell r="AQ2597" t="str">
            <v/>
          </cell>
          <cell r="AT2597" t="str">
            <v/>
          </cell>
          <cell r="AW2597" t="str">
            <v/>
          </cell>
          <cell r="AZ2597" t="str">
            <v/>
          </cell>
          <cell r="BA2597" t="str">
            <v/>
          </cell>
          <cell r="BB2597" t="str">
            <v/>
          </cell>
          <cell r="BC2597" t="str">
            <v/>
          </cell>
        </row>
        <row r="2598">
          <cell r="AM2598">
            <v>231574.36</v>
          </cell>
          <cell r="AQ2598">
            <v>11</v>
          </cell>
          <cell r="AT2598" t="str">
            <v>СМР</v>
          </cell>
          <cell r="AW2598">
            <v>40633</v>
          </cell>
          <cell r="AZ2598" t="str">
            <v>3.2011</v>
          </cell>
          <cell r="BA2598" t="str">
            <v>3.2011</v>
          </cell>
          <cell r="BB2598" t="str">
            <v>4.2011</v>
          </cell>
          <cell r="BC2598" t="str">
            <v>1.2011</v>
          </cell>
        </row>
        <row r="2599">
          <cell r="AM2599" t="str">
            <v/>
          </cell>
          <cell r="AQ2599" t="str">
            <v/>
          </cell>
          <cell r="AT2599" t="str">
            <v/>
          </cell>
          <cell r="AW2599" t="str">
            <v/>
          </cell>
          <cell r="AZ2599" t="str">
            <v/>
          </cell>
          <cell r="BA2599" t="str">
            <v/>
          </cell>
          <cell r="BB2599" t="str">
            <v/>
          </cell>
          <cell r="BC2599" t="str">
            <v/>
          </cell>
        </row>
        <row r="2600">
          <cell r="AM2600">
            <v>297072.5</v>
          </cell>
          <cell r="AQ2600">
            <v>11</v>
          </cell>
          <cell r="AT2600" t="str">
            <v>СМР</v>
          </cell>
          <cell r="AW2600">
            <v>40633</v>
          </cell>
          <cell r="AZ2600" t="str">
            <v>3.2011</v>
          </cell>
          <cell r="BA2600" t="str">
            <v>3.2011</v>
          </cell>
          <cell r="BB2600" t="str">
            <v>4.2011</v>
          </cell>
          <cell r="BC2600" t="str">
            <v>1.2011</v>
          </cell>
        </row>
        <row r="2601">
          <cell r="AM2601">
            <v>254625.77</v>
          </cell>
          <cell r="AQ2601">
            <v>11</v>
          </cell>
          <cell r="AT2601" t="str">
            <v>СМР</v>
          </cell>
          <cell r="AW2601">
            <v>40633</v>
          </cell>
          <cell r="AZ2601" t="str">
            <v>3.2011</v>
          </cell>
          <cell r="BA2601" t="str">
            <v>3.2011</v>
          </cell>
          <cell r="BB2601" t="str">
            <v>4.2011</v>
          </cell>
          <cell r="BC2601" t="str">
            <v>1.2011</v>
          </cell>
        </row>
        <row r="2602">
          <cell r="AM2602">
            <v>52406.3</v>
          </cell>
          <cell r="AQ2602">
            <v>11</v>
          </cell>
          <cell r="AT2602" t="str">
            <v>СМР</v>
          </cell>
          <cell r="AW2602">
            <v>40633</v>
          </cell>
          <cell r="AZ2602" t="str">
            <v>3.2011</v>
          </cell>
          <cell r="BA2602" t="str">
            <v>3.2011</v>
          </cell>
          <cell r="BB2602" t="str">
            <v>4.2011</v>
          </cell>
          <cell r="BC2602" t="str">
            <v>1.2011</v>
          </cell>
        </row>
        <row r="2603">
          <cell r="AM2603">
            <v>56669.919999999998</v>
          </cell>
          <cell r="AQ2603">
            <v>11</v>
          </cell>
          <cell r="AT2603" t="str">
            <v>СМР</v>
          </cell>
          <cell r="AW2603">
            <v>40633</v>
          </cell>
          <cell r="AZ2603" t="str">
            <v>3.2011</v>
          </cell>
          <cell r="BA2603" t="str">
            <v>3.2011</v>
          </cell>
          <cell r="BB2603" t="str">
            <v>4.2011</v>
          </cell>
          <cell r="BC2603" t="str">
            <v>1.2011</v>
          </cell>
        </row>
        <row r="2604">
          <cell r="AM2604">
            <v>140864.01</v>
          </cell>
          <cell r="AQ2604">
            <v>11</v>
          </cell>
          <cell r="AT2604" t="str">
            <v>СМР</v>
          </cell>
          <cell r="AW2604">
            <v>40633</v>
          </cell>
          <cell r="AZ2604" t="str">
            <v>3.2011</v>
          </cell>
          <cell r="BA2604" t="str">
            <v>3.2011</v>
          </cell>
          <cell r="BB2604" t="str">
            <v>4.2011</v>
          </cell>
          <cell r="BC2604" t="str">
            <v>1.2011</v>
          </cell>
        </row>
        <row r="2605">
          <cell r="AM2605">
            <v>140864.01</v>
          </cell>
          <cell r="AQ2605">
            <v>11</v>
          </cell>
          <cell r="AT2605" t="str">
            <v>СМР</v>
          </cell>
          <cell r="AW2605">
            <v>40633</v>
          </cell>
          <cell r="AZ2605" t="str">
            <v>3.2011</v>
          </cell>
          <cell r="BA2605" t="str">
            <v>3.2011</v>
          </cell>
          <cell r="BB2605" t="str">
            <v>4.2011</v>
          </cell>
          <cell r="BC2605" t="str">
            <v>1.2011</v>
          </cell>
        </row>
        <row r="2606">
          <cell r="AM2606">
            <v>49448.15</v>
          </cell>
          <cell r="AQ2606">
            <v>11</v>
          </cell>
          <cell r="AT2606" t="str">
            <v>СМР</v>
          </cell>
          <cell r="AW2606">
            <v>40540</v>
          </cell>
          <cell r="AZ2606" t="str">
            <v>12.2010</v>
          </cell>
          <cell r="BA2606" t="str">
            <v>12.2010</v>
          </cell>
          <cell r="BB2606" t="str">
            <v/>
          </cell>
          <cell r="BC2606" t="str">
            <v>4.2010</v>
          </cell>
        </row>
        <row r="2607">
          <cell r="AM2607">
            <v>52397.27</v>
          </cell>
          <cell r="AQ2607">
            <v>11</v>
          </cell>
          <cell r="AT2607" t="str">
            <v>СМР</v>
          </cell>
          <cell r="AW2607">
            <v>40633</v>
          </cell>
          <cell r="AZ2607" t="str">
            <v>3.2011</v>
          </cell>
          <cell r="BA2607" t="str">
            <v>3.2011</v>
          </cell>
          <cell r="BB2607" t="str">
            <v>4.2011</v>
          </cell>
          <cell r="BC2607" t="str">
            <v>1.2011</v>
          </cell>
        </row>
        <row r="2608">
          <cell r="AM2608" t="str">
            <v/>
          </cell>
          <cell r="AQ2608">
            <v>11</v>
          </cell>
          <cell r="AT2608" t="str">
            <v/>
          </cell>
          <cell r="AW2608" t="str">
            <v/>
          </cell>
          <cell r="AZ2608" t="str">
            <v/>
          </cell>
          <cell r="BA2608" t="str">
            <v/>
          </cell>
          <cell r="BB2608" t="str">
            <v/>
          </cell>
          <cell r="BC2608" t="str">
            <v/>
          </cell>
        </row>
        <row r="2609">
          <cell r="AM2609">
            <v>519099.22</v>
          </cell>
          <cell r="AQ2609">
            <v>11</v>
          </cell>
          <cell r="AT2609" t="str">
            <v>СМР</v>
          </cell>
          <cell r="AW2609">
            <v>40633</v>
          </cell>
          <cell r="AZ2609" t="str">
            <v>3.2011</v>
          </cell>
          <cell r="BA2609" t="str">
            <v>3.2011</v>
          </cell>
          <cell r="BB2609" t="str">
            <v>4.2011</v>
          </cell>
          <cell r="BC2609" t="str">
            <v>1.2011</v>
          </cell>
        </row>
        <row r="2610">
          <cell r="AM2610">
            <v>610588.43000000005</v>
          </cell>
          <cell r="AQ2610">
            <v>11</v>
          </cell>
          <cell r="AT2610" t="str">
            <v>СМР</v>
          </cell>
          <cell r="AW2610">
            <v>40540</v>
          </cell>
          <cell r="AZ2610" t="str">
            <v>12.2010</v>
          </cell>
          <cell r="BA2610" t="str">
            <v>12.2010</v>
          </cell>
          <cell r="BB2610" t="str">
            <v/>
          </cell>
          <cell r="BC2610" t="str">
            <v>4.2010</v>
          </cell>
        </row>
        <row r="2611">
          <cell r="AM2611">
            <v>123254.33</v>
          </cell>
          <cell r="AQ2611">
            <v>11</v>
          </cell>
          <cell r="AT2611" t="str">
            <v>СМР</v>
          </cell>
          <cell r="AW2611">
            <v>40633</v>
          </cell>
          <cell r="AZ2611" t="str">
            <v>3.2011</v>
          </cell>
          <cell r="BA2611" t="str">
            <v>3.2011</v>
          </cell>
          <cell r="BB2611" t="str">
            <v>4.2011</v>
          </cell>
          <cell r="BC2611" t="str">
            <v>1.2011</v>
          </cell>
        </row>
        <row r="2612">
          <cell r="AM2612">
            <v>153575.53</v>
          </cell>
          <cell r="AQ2612">
            <v>11</v>
          </cell>
          <cell r="AT2612" t="str">
            <v>СМР</v>
          </cell>
          <cell r="AW2612">
            <v>40540</v>
          </cell>
          <cell r="AZ2612" t="str">
            <v>12.2010</v>
          </cell>
          <cell r="BA2612" t="str">
            <v>12.2010</v>
          </cell>
          <cell r="BB2612" t="str">
            <v/>
          </cell>
          <cell r="BC2612" t="str">
            <v>4.2010</v>
          </cell>
        </row>
        <row r="2613">
          <cell r="AM2613">
            <v>146634.9</v>
          </cell>
          <cell r="AQ2613">
            <v>11</v>
          </cell>
          <cell r="AT2613" t="str">
            <v>СМР</v>
          </cell>
          <cell r="AW2613">
            <v>40633</v>
          </cell>
          <cell r="AZ2613" t="str">
            <v>3.2011</v>
          </cell>
          <cell r="BA2613" t="str">
            <v>3.2011</v>
          </cell>
          <cell r="BB2613" t="str">
            <v>4.2011</v>
          </cell>
          <cell r="BC2613" t="str">
            <v>1.2011</v>
          </cell>
        </row>
        <row r="2614">
          <cell r="AM2614">
            <v>103292.81</v>
          </cell>
          <cell r="AQ2614">
            <v>11</v>
          </cell>
          <cell r="AT2614" t="str">
            <v>СМР</v>
          </cell>
          <cell r="AW2614">
            <v>40540</v>
          </cell>
          <cell r="AZ2614" t="str">
            <v>12.2010</v>
          </cell>
          <cell r="BA2614" t="str">
            <v>12.2010</v>
          </cell>
          <cell r="BB2614" t="str">
            <v/>
          </cell>
          <cell r="BC2614" t="str">
            <v>4.2010</v>
          </cell>
        </row>
        <row r="2615">
          <cell r="AM2615">
            <v>127936.05</v>
          </cell>
          <cell r="AQ2615">
            <v>11</v>
          </cell>
          <cell r="AT2615" t="str">
            <v>СМР</v>
          </cell>
          <cell r="AW2615">
            <v>40540</v>
          </cell>
          <cell r="AZ2615" t="str">
            <v>12.2010</v>
          </cell>
          <cell r="BA2615" t="str">
            <v>12.2010</v>
          </cell>
          <cell r="BB2615" t="str">
            <v/>
          </cell>
          <cell r="BC2615" t="str">
            <v>4.2010</v>
          </cell>
        </row>
        <row r="2616">
          <cell r="AM2616">
            <v>182000.04</v>
          </cell>
          <cell r="AQ2616">
            <v>11</v>
          </cell>
          <cell r="AT2616" t="str">
            <v>СМР</v>
          </cell>
          <cell r="AW2616">
            <v>40633</v>
          </cell>
          <cell r="AZ2616" t="str">
            <v>3.2011</v>
          </cell>
          <cell r="BA2616" t="str">
            <v>3.2011</v>
          </cell>
          <cell r="BB2616" t="str">
            <v>4.2011</v>
          </cell>
          <cell r="BC2616" t="str">
            <v>1.2011</v>
          </cell>
        </row>
        <row r="2617">
          <cell r="AM2617">
            <v>21263.46</v>
          </cell>
          <cell r="AQ2617">
            <v>11</v>
          </cell>
          <cell r="AT2617" t="str">
            <v>СМР</v>
          </cell>
          <cell r="AW2617">
            <v>40633</v>
          </cell>
          <cell r="AZ2617" t="str">
            <v>3.2011</v>
          </cell>
          <cell r="BA2617" t="str">
            <v>3.2011</v>
          </cell>
          <cell r="BB2617" t="str">
            <v>4.2011</v>
          </cell>
          <cell r="BC2617" t="str">
            <v>1.2011</v>
          </cell>
        </row>
        <row r="2618">
          <cell r="AM2618">
            <v>42996.44</v>
          </cell>
          <cell r="AQ2618">
            <v>11</v>
          </cell>
          <cell r="AT2618" t="str">
            <v>СМР</v>
          </cell>
          <cell r="AW2618">
            <v>40540</v>
          </cell>
          <cell r="AZ2618" t="str">
            <v>12.2010</v>
          </cell>
          <cell r="BA2618" t="str">
            <v>12.2010</v>
          </cell>
          <cell r="BB2618" t="str">
            <v/>
          </cell>
          <cell r="BC2618" t="str">
            <v>4.2010</v>
          </cell>
        </row>
        <row r="2619">
          <cell r="AM2619">
            <v>82491.850000000006</v>
          </cell>
          <cell r="AQ2619">
            <v>11</v>
          </cell>
          <cell r="AT2619" t="str">
            <v>СМР</v>
          </cell>
          <cell r="AW2619">
            <v>40633</v>
          </cell>
          <cell r="AZ2619" t="str">
            <v>3.2011</v>
          </cell>
          <cell r="BA2619" t="str">
            <v>3.2011</v>
          </cell>
          <cell r="BB2619" t="str">
            <v>4.2011</v>
          </cell>
          <cell r="BC2619" t="str">
            <v>1.2011</v>
          </cell>
        </row>
        <row r="2620">
          <cell r="AM2620" t="str">
            <v/>
          </cell>
          <cell r="AQ2620" t="str">
            <v/>
          </cell>
          <cell r="AT2620" t="str">
            <v/>
          </cell>
          <cell r="AW2620" t="str">
            <v/>
          </cell>
          <cell r="AZ2620" t="str">
            <v/>
          </cell>
          <cell r="BA2620" t="str">
            <v/>
          </cell>
          <cell r="BB2620" t="str">
            <v/>
          </cell>
          <cell r="BC2620" t="str">
            <v/>
          </cell>
        </row>
        <row r="2621">
          <cell r="AM2621">
            <v>38764.870000000003</v>
          </cell>
          <cell r="AQ2621">
            <v>11</v>
          </cell>
          <cell r="AT2621" t="str">
            <v>СМР</v>
          </cell>
          <cell r="AW2621">
            <v>40633</v>
          </cell>
          <cell r="AZ2621" t="str">
            <v>3.2011</v>
          </cell>
          <cell r="BA2621" t="str">
            <v>3.2011</v>
          </cell>
          <cell r="BB2621" t="str">
            <v>4.2011</v>
          </cell>
          <cell r="BC2621" t="str">
            <v>1.2011</v>
          </cell>
        </row>
        <row r="2622">
          <cell r="AM2622">
            <v>35917.480000000003</v>
          </cell>
          <cell r="AQ2622">
            <v>11</v>
          </cell>
          <cell r="AT2622" t="str">
            <v>СМР</v>
          </cell>
          <cell r="AW2622">
            <v>40633</v>
          </cell>
          <cell r="AZ2622" t="str">
            <v>3.2011</v>
          </cell>
          <cell r="BA2622" t="str">
            <v>3.2011</v>
          </cell>
          <cell r="BB2622" t="str">
            <v>4.2011</v>
          </cell>
          <cell r="BC2622" t="str">
            <v>1.2011</v>
          </cell>
        </row>
        <row r="2623">
          <cell r="AM2623">
            <v>13665.05</v>
          </cell>
          <cell r="AQ2623">
            <v>11</v>
          </cell>
          <cell r="AT2623" t="str">
            <v>СМР</v>
          </cell>
          <cell r="AW2623">
            <v>40633</v>
          </cell>
          <cell r="AZ2623" t="str">
            <v>3.2011</v>
          </cell>
          <cell r="BA2623" t="str">
            <v>3.2011</v>
          </cell>
          <cell r="BB2623" t="str">
            <v>4.2011</v>
          </cell>
          <cell r="BC2623" t="str">
            <v>1.2011</v>
          </cell>
        </row>
        <row r="2624">
          <cell r="AM2624" t="str">
            <v/>
          </cell>
          <cell r="AQ2624" t="str">
            <v/>
          </cell>
          <cell r="AT2624" t="str">
            <v/>
          </cell>
          <cell r="AW2624" t="str">
            <v/>
          </cell>
          <cell r="AZ2624" t="str">
            <v/>
          </cell>
          <cell r="BA2624" t="str">
            <v/>
          </cell>
          <cell r="BB2624" t="str">
            <v/>
          </cell>
          <cell r="BC2624" t="str">
            <v/>
          </cell>
        </row>
        <row r="2625">
          <cell r="AM2625">
            <v>37265.01</v>
          </cell>
          <cell r="AQ2625">
            <v>11</v>
          </cell>
          <cell r="AT2625" t="str">
            <v>СМР</v>
          </cell>
          <cell r="AW2625">
            <v>40633</v>
          </cell>
          <cell r="AZ2625" t="str">
            <v>3.2011</v>
          </cell>
          <cell r="BA2625" t="str">
            <v>3.2011</v>
          </cell>
          <cell r="BB2625" t="str">
            <v>4.2011</v>
          </cell>
          <cell r="BC2625" t="str">
            <v>1.2011</v>
          </cell>
        </row>
        <row r="2626">
          <cell r="AM2626">
            <v>14058.93</v>
          </cell>
          <cell r="AQ2626">
            <v>11</v>
          </cell>
          <cell r="AT2626" t="str">
            <v>СМР</v>
          </cell>
          <cell r="AW2626">
            <v>40633</v>
          </cell>
          <cell r="AZ2626" t="str">
            <v>3.2011</v>
          </cell>
          <cell r="BA2626" t="str">
            <v>3.2011</v>
          </cell>
          <cell r="BB2626" t="str">
            <v>4.2011</v>
          </cell>
          <cell r="BC2626" t="str">
            <v>1.2011</v>
          </cell>
        </row>
        <row r="2627">
          <cell r="AM2627" t="str">
            <v/>
          </cell>
          <cell r="AQ2627" t="str">
            <v/>
          </cell>
          <cell r="AT2627" t="str">
            <v/>
          </cell>
          <cell r="AW2627" t="str">
            <v/>
          </cell>
          <cell r="AZ2627" t="str">
            <v/>
          </cell>
          <cell r="BA2627" t="str">
            <v/>
          </cell>
          <cell r="BB2627" t="str">
            <v/>
          </cell>
          <cell r="BC2627" t="str">
            <v/>
          </cell>
        </row>
        <row r="2628">
          <cell r="AM2628" t="str">
            <v/>
          </cell>
          <cell r="AQ2628" t="str">
            <v/>
          </cell>
          <cell r="AT2628" t="str">
            <v/>
          </cell>
          <cell r="AW2628" t="str">
            <v/>
          </cell>
          <cell r="AZ2628" t="str">
            <v/>
          </cell>
          <cell r="BA2628" t="str">
            <v/>
          </cell>
          <cell r="BB2628" t="str">
            <v/>
          </cell>
          <cell r="BC2628" t="str">
            <v/>
          </cell>
        </row>
        <row r="2629">
          <cell r="AM2629" t="str">
            <v/>
          </cell>
          <cell r="AQ2629" t="str">
            <v/>
          </cell>
          <cell r="AT2629" t="str">
            <v/>
          </cell>
          <cell r="AW2629" t="str">
            <v/>
          </cell>
          <cell r="AZ2629" t="str">
            <v/>
          </cell>
          <cell r="BA2629" t="str">
            <v/>
          </cell>
          <cell r="BB2629" t="str">
            <v/>
          </cell>
          <cell r="BC2629" t="str">
            <v/>
          </cell>
        </row>
        <row r="2630">
          <cell r="AM2630" t="str">
            <v/>
          </cell>
          <cell r="AQ2630" t="str">
            <v/>
          </cell>
          <cell r="AT2630" t="str">
            <v/>
          </cell>
          <cell r="AW2630" t="str">
            <v/>
          </cell>
          <cell r="AZ2630" t="str">
            <v/>
          </cell>
          <cell r="BA2630" t="str">
            <v/>
          </cell>
          <cell r="BB2630" t="str">
            <v/>
          </cell>
          <cell r="BC2630" t="str">
            <v/>
          </cell>
        </row>
        <row r="2631">
          <cell r="AM2631" t="str">
            <v/>
          </cell>
          <cell r="AQ2631" t="str">
            <v/>
          </cell>
          <cell r="AT2631" t="str">
            <v/>
          </cell>
          <cell r="AW2631" t="str">
            <v/>
          </cell>
          <cell r="AZ2631" t="str">
            <v/>
          </cell>
          <cell r="BA2631" t="str">
            <v/>
          </cell>
          <cell r="BB2631" t="str">
            <v/>
          </cell>
          <cell r="BC2631" t="str">
            <v/>
          </cell>
        </row>
        <row r="2632">
          <cell r="AM2632" t="str">
            <v/>
          </cell>
          <cell r="AQ2632" t="str">
            <v/>
          </cell>
          <cell r="AT2632" t="str">
            <v/>
          </cell>
          <cell r="AW2632" t="str">
            <v/>
          </cell>
          <cell r="AZ2632" t="str">
            <v/>
          </cell>
          <cell r="BA2632" t="str">
            <v/>
          </cell>
          <cell r="BB2632" t="str">
            <v/>
          </cell>
          <cell r="BC2632" t="str">
            <v/>
          </cell>
        </row>
        <row r="2633">
          <cell r="AM2633" t="str">
            <v/>
          </cell>
          <cell r="AQ2633" t="str">
            <v/>
          </cell>
          <cell r="AT2633" t="str">
            <v/>
          </cell>
          <cell r="AW2633" t="str">
            <v/>
          </cell>
          <cell r="AZ2633" t="str">
            <v/>
          </cell>
          <cell r="BA2633" t="str">
            <v/>
          </cell>
          <cell r="BB2633" t="str">
            <v/>
          </cell>
          <cell r="BC2633" t="str">
            <v/>
          </cell>
        </row>
        <row r="2634">
          <cell r="AM2634" t="str">
            <v/>
          </cell>
          <cell r="AQ2634" t="str">
            <v/>
          </cell>
          <cell r="AT2634" t="str">
            <v/>
          </cell>
          <cell r="AW2634" t="str">
            <v/>
          </cell>
          <cell r="AZ2634" t="str">
            <v/>
          </cell>
          <cell r="BA2634" t="str">
            <v/>
          </cell>
          <cell r="BB2634" t="str">
            <v/>
          </cell>
          <cell r="BC2634" t="str">
            <v/>
          </cell>
        </row>
        <row r="2635">
          <cell r="AM2635" t="str">
            <v/>
          </cell>
          <cell r="AQ2635" t="str">
            <v/>
          </cell>
          <cell r="AT2635" t="str">
            <v/>
          </cell>
          <cell r="AW2635" t="str">
            <v/>
          </cell>
          <cell r="AZ2635" t="str">
            <v/>
          </cell>
          <cell r="BA2635" t="str">
            <v/>
          </cell>
          <cell r="BB2635" t="str">
            <v/>
          </cell>
          <cell r="BC2635" t="str">
            <v/>
          </cell>
        </row>
        <row r="2636">
          <cell r="AM2636" t="str">
            <v/>
          </cell>
          <cell r="AQ2636" t="str">
            <v/>
          </cell>
          <cell r="AT2636" t="str">
            <v/>
          </cell>
          <cell r="AW2636" t="str">
            <v/>
          </cell>
          <cell r="AZ2636" t="str">
            <v/>
          </cell>
          <cell r="BA2636" t="str">
            <v/>
          </cell>
          <cell r="BB2636" t="str">
            <v/>
          </cell>
          <cell r="BC2636" t="str">
            <v/>
          </cell>
        </row>
        <row r="2637">
          <cell r="AQ2637" t="str">
            <v/>
          </cell>
          <cell r="AZ2637" t="str">
            <v/>
          </cell>
          <cell r="BA2637" t="str">
            <v/>
          </cell>
          <cell r="BB2637" t="str">
            <v/>
          </cell>
          <cell r="BC2637" t="str">
            <v/>
          </cell>
        </row>
        <row r="2638">
          <cell r="AQ2638" t="str">
            <v/>
          </cell>
          <cell r="AZ2638" t="str">
            <v/>
          </cell>
          <cell r="BA2638" t="str">
            <v/>
          </cell>
          <cell r="BB2638" t="str">
            <v/>
          </cell>
          <cell r="BC2638" t="str">
            <v/>
          </cell>
        </row>
        <row r="2639">
          <cell r="AQ2639" t="str">
            <v/>
          </cell>
          <cell r="AZ2639" t="str">
            <v/>
          </cell>
          <cell r="BA2639" t="str">
            <v/>
          </cell>
          <cell r="BB2639" t="str">
            <v/>
          </cell>
          <cell r="BC2639" t="str">
            <v/>
          </cell>
        </row>
        <row r="2640">
          <cell r="AM2640" t="str">
            <v/>
          </cell>
          <cell r="AQ2640" t="str">
            <v/>
          </cell>
          <cell r="AT2640" t="str">
            <v/>
          </cell>
          <cell r="AW2640" t="str">
            <v/>
          </cell>
          <cell r="AZ2640" t="str">
            <v/>
          </cell>
          <cell r="BA2640" t="str">
            <v/>
          </cell>
          <cell r="BB2640" t="str">
            <v/>
          </cell>
          <cell r="BC2640" t="str">
            <v/>
          </cell>
        </row>
        <row r="2641">
          <cell r="AM2641" t="str">
            <v/>
          </cell>
          <cell r="AQ2641" t="str">
            <v/>
          </cell>
          <cell r="AT2641" t="str">
            <v/>
          </cell>
          <cell r="AW2641" t="str">
            <v/>
          </cell>
          <cell r="AZ2641" t="str">
            <v/>
          </cell>
          <cell r="BA2641" t="str">
            <v/>
          </cell>
          <cell r="BB2641" t="str">
            <v/>
          </cell>
          <cell r="BC2641" t="str">
            <v/>
          </cell>
        </row>
        <row r="2642">
          <cell r="AM2642" t="str">
            <v/>
          </cell>
          <cell r="AQ2642" t="str">
            <v/>
          </cell>
          <cell r="AT2642" t="str">
            <v/>
          </cell>
          <cell r="AW2642" t="str">
            <v/>
          </cell>
          <cell r="AZ2642" t="str">
            <v/>
          </cell>
          <cell r="BA2642" t="str">
            <v/>
          </cell>
          <cell r="BB2642" t="str">
            <v/>
          </cell>
          <cell r="BC2642" t="str">
            <v/>
          </cell>
        </row>
        <row r="2643">
          <cell r="AM2643" t="str">
            <v/>
          </cell>
          <cell r="AQ2643" t="str">
            <v/>
          </cell>
          <cell r="AT2643" t="str">
            <v/>
          </cell>
          <cell r="AW2643" t="str">
            <v/>
          </cell>
          <cell r="AZ2643" t="str">
            <v/>
          </cell>
          <cell r="BA2643" t="str">
            <v/>
          </cell>
          <cell r="BB2643" t="str">
            <v/>
          </cell>
          <cell r="BC2643" t="str">
            <v/>
          </cell>
        </row>
        <row r="2644">
          <cell r="AM2644" t="str">
            <v/>
          </cell>
          <cell r="AQ2644" t="str">
            <v/>
          </cell>
          <cell r="AT2644" t="str">
            <v/>
          </cell>
          <cell r="AW2644" t="str">
            <v/>
          </cell>
          <cell r="AZ2644" t="str">
            <v/>
          </cell>
          <cell r="BA2644" t="str">
            <v/>
          </cell>
          <cell r="BB2644" t="str">
            <v/>
          </cell>
          <cell r="BC2644" t="str">
            <v/>
          </cell>
        </row>
        <row r="2645">
          <cell r="AM2645">
            <v>33509000</v>
          </cell>
          <cell r="AQ2645" t="str">
            <v/>
          </cell>
          <cell r="AT2645" t="str">
            <v>Оборудование</v>
          </cell>
          <cell r="AW2645">
            <v>40602</v>
          </cell>
          <cell r="AZ2645" t="str">
            <v>2.2011</v>
          </cell>
          <cell r="BA2645" t="str">
            <v>2.2011</v>
          </cell>
          <cell r="BB2645" t="str">
            <v>3.2011</v>
          </cell>
          <cell r="BC2645" t="str">
            <v>1.2011</v>
          </cell>
        </row>
        <row r="2646">
          <cell r="AM2646">
            <v>33509000</v>
          </cell>
          <cell r="AQ2646" t="str">
            <v/>
          </cell>
          <cell r="AT2646" t="str">
            <v>Оборудование</v>
          </cell>
          <cell r="AW2646">
            <v>40602</v>
          </cell>
          <cell r="AZ2646" t="str">
            <v>2.2011</v>
          </cell>
          <cell r="BA2646" t="str">
            <v>2.2011</v>
          </cell>
          <cell r="BB2646" t="str">
            <v>3.2011</v>
          </cell>
          <cell r="BC2646" t="str">
            <v>1.2011</v>
          </cell>
        </row>
        <row r="2647">
          <cell r="AM2647">
            <v>33509000</v>
          </cell>
          <cell r="AQ2647" t="str">
            <v/>
          </cell>
          <cell r="AT2647" t="str">
            <v>Оборудование</v>
          </cell>
          <cell r="AW2647">
            <v>40662</v>
          </cell>
          <cell r="AZ2647" t="str">
            <v>4.2011</v>
          </cell>
          <cell r="BA2647" t="str">
            <v>4.2011</v>
          </cell>
          <cell r="BB2647" t="str">
            <v>5.2011</v>
          </cell>
          <cell r="BC2647" t="str">
            <v>2.2011</v>
          </cell>
        </row>
        <row r="2648">
          <cell r="AM2648">
            <v>38620000</v>
          </cell>
          <cell r="AQ2648" t="str">
            <v/>
          </cell>
          <cell r="AT2648" t="str">
            <v>Оборудование</v>
          </cell>
          <cell r="AW2648">
            <v>40662</v>
          </cell>
          <cell r="AZ2648" t="str">
            <v>4.2011</v>
          </cell>
          <cell r="BA2648" t="str">
            <v>4.2011</v>
          </cell>
          <cell r="BB2648" t="str">
            <v>5.2011</v>
          </cell>
          <cell r="BC2648" t="str">
            <v>2.2011</v>
          </cell>
        </row>
        <row r="2649">
          <cell r="AM2649">
            <v>38620000</v>
          </cell>
          <cell r="AQ2649" t="str">
            <v/>
          </cell>
          <cell r="AT2649" t="str">
            <v>Оборудование</v>
          </cell>
          <cell r="AW2649">
            <v>40715</v>
          </cell>
          <cell r="AZ2649" t="str">
            <v>6.2011</v>
          </cell>
          <cell r="BA2649" t="str">
            <v>6.2011</v>
          </cell>
          <cell r="BB2649" t="str">
            <v>1.1900</v>
          </cell>
          <cell r="BC2649" t="str">
            <v>2.2011</v>
          </cell>
        </row>
        <row r="2650">
          <cell r="AM2650">
            <v>38620000</v>
          </cell>
          <cell r="AQ2650" t="str">
            <v/>
          </cell>
          <cell r="AT2650" t="str">
            <v>Оборудование</v>
          </cell>
          <cell r="AW2650">
            <v>40715</v>
          </cell>
          <cell r="AZ2650" t="str">
            <v>6.2011</v>
          </cell>
          <cell r="BA2650" t="str">
            <v>6.2011</v>
          </cell>
          <cell r="BB2650" t="str">
            <v>1.1900</v>
          </cell>
          <cell r="BC2650" t="str">
            <v>2.2011</v>
          </cell>
        </row>
        <row r="2651">
          <cell r="AM2651">
            <v>18530000</v>
          </cell>
          <cell r="AQ2651" t="str">
            <v/>
          </cell>
          <cell r="AT2651" t="str">
            <v>Оборудование</v>
          </cell>
          <cell r="AW2651">
            <v>40543</v>
          </cell>
          <cell r="AZ2651" t="str">
            <v>12.2010</v>
          </cell>
          <cell r="BA2651" t="str">
            <v>12.2010</v>
          </cell>
          <cell r="BB2651" t="str">
            <v/>
          </cell>
          <cell r="BC2651" t="str">
            <v>4.2010</v>
          </cell>
        </row>
        <row r="2652">
          <cell r="AM2652" t="str">
            <v/>
          </cell>
          <cell r="AQ2652" t="str">
            <v/>
          </cell>
          <cell r="AT2652" t="str">
            <v/>
          </cell>
          <cell r="AW2652" t="str">
            <v/>
          </cell>
          <cell r="AZ2652" t="str">
            <v/>
          </cell>
          <cell r="BA2652" t="str">
            <v/>
          </cell>
          <cell r="BB2652" t="str">
            <v/>
          </cell>
          <cell r="BC2652" t="str">
            <v/>
          </cell>
        </row>
        <row r="2653">
          <cell r="AM2653">
            <v>10830000</v>
          </cell>
          <cell r="AQ2653" t="str">
            <v/>
          </cell>
          <cell r="AT2653" t="str">
            <v>Оборудование</v>
          </cell>
          <cell r="AW2653">
            <v>40633</v>
          </cell>
          <cell r="AZ2653" t="str">
            <v>3.2011</v>
          </cell>
          <cell r="BA2653" t="str">
            <v>3.2011</v>
          </cell>
          <cell r="BB2653" t="str">
            <v>4.2011</v>
          </cell>
          <cell r="BC2653" t="str">
            <v>1.2011</v>
          </cell>
        </row>
        <row r="2654">
          <cell r="AM2654">
            <v>10830000</v>
          </cell>
          <cell r="AQ2654" t="str">
            <v/>
          </cell>
          <cell r="AT2654" t="str">
            <v>Оборудование</v>
          </cell>
          <cell r="AW2654">
            <v>40633</v>
          </cell>
          <cell r="AZ2654" t="str">
            <v>3.2011</v>
          </cell>
          <cell r="BA2654" t="str">
            <v>3.2011</v>
          </cell>
          <cell r="BB2654" t="str">
            <v>4.2011</v>
          </cell>
          <cell r="BC2654" t="str">
            <v>1.2011</v>
          </cell>
        </row>
        <row r="2655">
          <cell r="AM2655" t="str">
            <v/>
          </cell>
          <cell r="AQ2655" t="str">
            <v/>
          </cell>
          <cell r="AT2655" t="str">
            <v/>
          </cell>
          <cell r="AW2655" t="str">
            <v/>
          </cell>
          <cell r="AZ2655" t="str">
            <v/>
          </cell>
          <cell r="BA2655" t="str">
            <v/>
          </cell>
          <cell r="BB2655" t="str">
            <v/>
          </cell>
          <cell r="BC2655" t="str">
            <v/>
          </cell>
        </row>
        <row r="2656">
          <cell r="AM2656" t="str">
            <v/>
          </cell>
          <cell r="AQ2656" t="str">
            <v/>
          </cell>
          <cell r="AT2656" t="str">
            <v/>
          </cell>
          <cell r="AW2656" t="str">
            <v/>
          </cell>
          <cell r="AZ2656" t="str">
            <v/>
          </cell>
          <cell r="BA2656" t="str">
            <v/>
          </cell>
          <cell r="BB2656" t="str">
            <v/>
          </cell>
          <cell r="BC2656" t="str">
            <v/>
          </cell>
        </row>
        <row r="2657">
          <cell r="AM2657" t="str">
            <v/>
          </cell>
          <cell r="AQ2657" t="str">
            <v/>
          </cell>
          <cell r="AT2657" t="str">
            <v/>
          </cell>
          <cell r="AW2657" t="str">
            <v/>
          </cell>
          <cell r="AZ2657" t="str">
            <v/>
          </cell>
          <cell r="BA2657" t="str">
            <v/>
          </cell>
          <cell r="BB2657" t="str">
            <v/>
          </cell>
          <cell r="BC2657" t="str">
            <v/>
          </cell>
        </row>
        <row r="2658">
          <cell r="AM2658" t="str">
            <v/>
          </cell>
          <cell r="AQ2658" t="str">
            <v/>
          </cell>
          <cell r="AT2658" t="str">
            <v/>
          </cell>
          <cell r="AW2658" t="str">
            <v/>
          </cell>
          <cell r="AZ2658" t="str">
            <v/>
          </cell>
          <cell r="BA2658" t="str">
            <v/>
          </cell>
          <cell r="BB2658" t="str">
            <v/>
          </cell>
          <cell r="BC2658" t="str">
            <v/>
          </cell>
        </row>
        <row r="2659">
          <cell r="AM2659" t="str">
            <v/>
          </cell>
          <cell r="AQ2659" t="str">
            <v/>
          </cell>
          <cell r="AT2659" t="str">
            <v/>
          </cell>
          <cell r="AW2659" t="str">
            <v/>
          </cell>
          <cell r="AZ2659" t="str">
            <v/>
          </cell>
          <cell r="BA2659" t="str">
            <v/>
          </cell>
          <cell r="BB2659" t="str">
            <v/>
          </cell>
          <cell r="BC2659" t="str">
            <v/>
          </cell>
        </row>
        <row r="2660">
          <cell r="AM2660" t="str">
            <v/>
          </cell>
          <cell r="AQ2660" t="str">
            <v/>
          </cell>
          <cell r="AT2660" t="str">
            <v/>
          </cell>
          <cell r="AW2660" t="str">
            <v/>
          </cell>
          <cell r="AZ2660" t="str">
            <v/>
          </cell>
          <cell r="BA2660" t="str">
            <v/>
          </cell>
          <cell r="BB2660" t="str">
            <v/>
          </cell>
          <cell r="BC2660" t="str">
            <v/>
          </cell>
        </row>
        <row r="2661">
          <cell r="AM2661" t="str">
            <v/>
          </cell>
          <cell r="AQ2661" t="str">
            <v/>
          </cell>
          <cell r="AT2661" t="str">
            <v/>
          </cell>
          <cell r="AW2661" t="str">
            <v/>
          </cell>
          <cell r="AZ2661" t="str">
            <v/>
          </cell>
          <cell r="BA2661" t="str">
            <v/>
          </cell>
          <cell r="BB2661" t="str">
            <v/>
          </cell>
          <cell r="BC2661" t="str">
            <v/>
          </cell>
        </row>
        <row r="2662">
          <cell r="AM2662" t="str">
            <v/>
          </cell>
          <cell r="AQ2662" t="str">
            <v/>
          </cell>
          <cell r="AT2662" t="str">
            <v/>
          </cell>
          <cell r="AW2662" t="str">
            <v/>
          </cell>
          <cell r="AZ2662" t="str">
            <v/>
          </cell>
          <cell r="BA2662" t="str">
            <v/>
          </cell>
          <cell r="BB2662" t="str">
            <v/>
          </cell>
          <cell r="BC2662" t="str">
            <v/>
          </cell>
        </row>
        <row r="2663">
          <cell r="AM2663" t="str">
            <v/>
          </cell>
          <cell r="AQ2663" t="str">
            <v/>
          </cell>
          <cell r="AT2663" t="str">
            <v/>
          </cell>
          <cell r="AW2663" t="str">
            <v/>
          </cell>
          <cell r="AZ2663" t="str">
            <v/>
          </cell>
          <cell r="BA2663" t="str">
            <v/>
          </cell>
          <cell r="BB2663" t="str">
            <v/>
          </cell>
          <cell r="BC2663" t="str">
            <v/>
          </cell>
        </row>
        <row r="2664">
          <cell r="AM2664" t="str">
            <v/>
          </cell>
          <cell r="AQ2664" t="str">
            <v/>
          </cell>
          <cell r="AT2664" t="str">
            <v/>
          </cell>
          <cell r="AW2664" t="str">
            <v/>
          </cell>
          <cell r="AZ2664" t="str">
            <v/>
          </cell>
          <cell r="BA2664" t="str">
            <v/>
          </cell>
          <cell r="BB2664" t="str">
            <v/>
          </cell>
          <cell r="BC2664" t="str">
            <v/>
          </cell>
        </row>
        <row r="2665">
          <cell r="AM2665" t="str">
            <v/>
          </cell>
          <cell r="AQ2665" t="str">
            <v/>
          </cell>
          <cell r="AT2665" t="str">
            <v/>
          </cell>
          <cell r="AW2665" t="str">
            <v/>
          </cell>
          <cell r="AZ2665" t="str">
            <v/>
          </cell>
          <cell r="BA2665" t="str">
            <v/>
          </cell>
          <cell r="BB2665" t="str">
            <v/>
          </cell>
          <cell r="BC2665" t="str">
            <v/>
          </cell>
        </row>
        <row r="2666">
          <cell r="AM2666">
            <v>1017849.36</v>
          </cell>
          <cell r="AQ2666" t="str">
            <v/>
          </cell>
          <cell r="AT2666" t="str">
            <v>Оборудование</v>
          </cell>
          <cell r="AW2666">
            <v>40694</v>
          </cell>
          <cell r="AZ2666" t="str">
            <v>5.2011</v>
          </cell>
          <cell r="BA2666" t="str">
            <v>5.2011</v>
          </cell>
          <cell r="BB2666" t="str">
            <v>6.2011</v>
          </cell>
          <cell r="BC2666" t="str">
            <v>2.2011</v>
          </cell>
        </row>
        <row r="2667">
          <cell r="AM2667">
            <v>603040.65</v>
          </cell>
          <cell r="AQ2667" t="str">
            <v/>
          </cell>
          <cell r="AT2667" t="str">
            <v>Оборудование</v>
          </cell>
          <cell r="AW2667">
            <v>40694</v>
          </cell>
          <cell r="AZ2667" t="str">
            <v>5.2011</v>
          </cell>
          <cell r="BA2667" t="str">
            <v>5.2011</v>
          </cell>
          <cell r="BB2667" t="str">
            <v>6.2011</v>
          </cell>
          <cell r="BC2667" t="str">
            <v>2.2011</v>
          </cell>
        </row>
        <row r="2668">
          <cell r="AM2668">
            <v>150128.16</v>
          </cell>
          <cell r="AQ2668" t="str">
            <v/>
          </cell>
          <cell r="AT2668" t="str">
            <v>Оборудование</v>
          </cell>
          <cell r="AW2668">
            <v>40694</v>
          </cell>
          <cell r="AZ2668" t="str">
            <v>5.2011</v>
          </cell>
          <cell r="BA2668" t="str">
            <v>5.2011</v>
          </cell>
          <cell r="BB2668" t="str">
            <v>6.2011</v>
          </cell>
          <cell r="BC2668" t="str">
            <v>2.2011</v>
          </cell>
        </row>
        <row r="2669">
          <cell r="AM2669">
            <v>457876.8</v>
          </cell>
          <cell r="AQ2669" t="str">
            <v/>
          </cell>
          <cell r="AT2669" t="str">
            <v>Оборудование</v>
          </cell>
          <cell r="AW2669">
            <v>40694</v>
          </cell>
          <cell r="AZ2669" t="str">
            <v>5.2011</v>
          </cell>
          <cell r="BA2669" t="str">
            <v>5.2011</v>
          </cell>
          <cell r="BB2669" t="str">
            <v>6.2011</v>
          </cell>
          <cell r="BC2669" t="str">
            <v>2.2011</v>
          </cell>
        </row>
        <row r="2670">
          <cell r="AM2670" t="str">
            <v/>
          </cell>
          <cell r="AQ2670" t="str">
            <v/>
          </cell>
          <cell r="AT2670" t="str">
            <v/>
          </cell>
          <cell r="AW2670" t="str">
            <v/>
          </cell>
          <cell r="AZ2670" t="str">
            <v/>
          </cell>
          <cell r="BA2670" t="str">
            <v/>
          </cell>
          <cell r="BB2670" t="str">
            <v/>
          </cell>
          <cell r="BC2670" t="str">
            <v/>
          </cell>
        </row>
        <row r="2671">
          <cell r="AM2671" t="str">
            <v/>
          </cell>
          <cell r="AQ2671" t="str">
            <v/>
          </cell>
          <cell r="AT2671" t="str">
            <v/>
          </cell>
          <cell r="AW2671" t="str">
            <v/>
          </cell>
          <cell r="AZ2671" t="str">
            <v/>
          </cell>
          <cell r="BA2671" t="str">
            <v/>
          </cell>
          <cell r="BB2671" t="str">
            <v/>
          </cell>
          <cell r="BC2671" t="str">
            <v/>
          </cell>
        </row>
        <row r="2672">
          <cell r="AM2672" t="str">
            <v/>
          </cell>
          <cell r="AQ2672" t="str">
            <v/>
          </cell>
          <cell r="AT2672" t="str">
            <v/>
          </cell>
          <cell r="AW2672" t="str">
            <v/>
          </cell>
          <cell r="AZ2672" t="str">
            <v/>
          </cell>
          <cell r="BA2672" t="str">
            <v/>
          </cell>
          <cell r="BB2672" t="str">
            <v/>
          </cell>
          <cell r="BC2672" t="str">
            <v/>
          </cell>
        </row>
        <row r="2673">
          <cell r="AM2673" t="str">
            <v/>
          </cell>
          <cell r="AQ2673" t="str">
            <v/>
          </cell>
          <cell r="AT2673" t="str">
            <v/>
          </cell>
          <cell r="AW2673" t="str">
            <v/>
          </cell>
          <cell r="AZ2673" t="str">
            <v/>
          </cell>
          <cell r="BA2673" t="str">
            <v/>
          </cell>
          <cell r="BB2673" t="str">
            <v/>
          </cell>
          <cell r="BC2673" t="str">
            <v/>
          </cell>
        </row>
        <row r="2674">
          <cell r="AM2674" t="str">
            <v/>
          </cell>
          <cell r="AQ2674" t="str">
            <v/>
          </cell>
          <cell r="AT2674" t="str">
            <v/>
          </cell>
          <cell r="AW2674" t="str">
            <v/>
          </cell>
          <cell r="AZ2674" t="str">
            <v/>
          </cell>
          <cell r="BA2674" t="str">
            <v/>
          </cell>
          <cell r="BB2674" t="str">
            <v/>
          </cell>
          <cell r="BC2674" t="str">
            <v/>
          </cell>
        </row>
        <row r="2675">
          <cell r="AM2675" t="str">
            <v/>
          </cell>
          <cell r="AQ2675" t="str">
            <v/>
          </cell>
          <cell r="AT2675" t="str">
            <v/>
          </cell>
          <cell r="AW2675" t="str">
            <v/>
          </cell>
          <cell r="AZ2675" t="str">
            <v/>
          </cell>
          <cell r="BA2675" t="str">
            <v/>
          </cell>
          <cell r="BB2675" t="str">
            <v/>
          </cell>
          <cell r="BC2675" t="str">
            <v/>
          </cell>
        </row>
        <row r="2676">
          <cell r="AM2676" t="str">
            <v/>
          </cell>
          <cell r="AQ2676">
            <v>3</v>
          </cell>
          <cell r="AT2676" t="str">
            <v>СМР</v>
          </cell>
          <cell r="AW2676" t="str">
            <v/>
          </cell>
          <cell r="AZ2676" t="str">
            <v/>
          </cell>
          <cell r="BA2676" t="str">
            <v/>
          </cell>
          <cell r="BB2676" t="str">
            <v/>
          </cell>
          <cell r="BC2676" t="str">
            <v/>
          </cell>
        </row>
        <row r="2677">
          <cell r="AM2677">
            <v>1237762.01</v>
          </cell>
          <cell r="AQ2677">
            <v>3</v>
          </cell>
          <cell r="AT2677" t="str">
            <v>СМР</v>
          </cell>
          <cell r="AW2677">
            <v>40535</v>
          </cell>
          <cell r="AZ2677" t="str">
            <v>12.2010</v>
          </cell>
          <cell r="BA2677" t="str">
            <v>12.2010</v>
          </cell>
          <cell r="BB2677" t="str">
            <v/>
          </cell>
          <cell r="BC2677" t="str">
            <v>4.2010</v>
          </cell>
        </row>
        <row r="2678">
          <cell r="AM2678">
            <v>8445845.4800000004</v>
          </cell>
          <cell r="AQ2678">
            <v>3</v>
          </cell>
          <cell r="AT2678" t="str">
            <v>СМР</v>
          </cell>
          <cell r="AW2678">
            <v>40542</v>
          </cell>
          <cell r="AZ2678" t="str">
            <v>12.2010</v>
          </cell>
          <cell r="BA2678" t="str">
            <v>12.2010</v>
          </cell>
          <cell r="BB2678" t="str">
            <v/>
          </cell>
          <cell r="BC2678" t="str">
            <v>4.2010</v>
          </cell>
        </row>
        <row r="2679">
          <cell r="AM2679">
            <v>89669.36</v>
          </cell>
          <cell r="AQ2679">
            <v>3</v>
          </cell>
          <cell r="AT2679" t="str">
            <v>СМР</v>
          </cell>
          <cell r="AW2679">
            <v>40592</v>
          </cell>
          <cell r="AZ2679" t="str">
            <v>2.2011</v>
          </cell>
          <cell r="BA2679" t="str">
            <v>2.2011</v>
          </cell>
          <cell r="BB2679" t="str">
            <v>3.2011</v>
          </cell>
          <cell r="BC2679" t="str">
            <v>1.2011</v>
          </cell>
        </row>
        <row r="2680">
          <cell r="AM2680" t="str">
            <v/>
          </cell>
          <cell r="AQ2680" t="str">
            <v/>
          </cell>
          <cell r="AT2680" t="str">
            <v/>
          </cell>
          <cell r="AW2680" t="str">
            <v/>
          </cell>
          <cell r="AZ2680" t="str">
            <v/>
          </cell>
          <cell r="BA2680" t="str">
            <v/>
          </cell>
          <cell r="BB2680" t="str">
            <v/>
          </cell>
          <cell r="BC2680" t="str">
            <v/>
          </cell>
        </row>
        <row r="2681">
          <cell r="AM2681">
            <v>373485.3</v>
          </cell>
          <cell r="AQ2681">
            <v>3</v>
          </cell>
          <cell r="AT2681" t="str">
            <v>СМР</v>
          </cell>
          <cell r="AW2681">
            <v>40592</v>
          </cell>
          <cell r="AZ2681" t="str">
            <v>2.2011</v>
          </cell>
          <cell r="BA2681" t="str">
            <v>2.2011</v>
          </cell>
          <cell r="BB2681" t="str">
            <v>3.2011</v>
          </cell>
          <cell r="BC2681" t="str">
            <v>1.2011</v>
          </cell>
        </row>
        <row r="2682">
          <cell r="AM2682">
            <v>3594852.62</v>
          </cell>
          <cell r="AQ2682">
            <v>3</v>
          </cell>
          <cell r="AT2682" t="str">
            <v>СМР</v>
          </cell>
          <cell r="AW2682">
            <v>40495</v>
          </cell>
          <cell r="AZ2682" t="str">
            <v>10.2010</v>
          </cell>
          <cell r="BA2682" t="str">
            <v>11.2010</v>
          </cell>
          <cell r="BB2682" t="str">
            <v/>
          </cell>
          <cell r="BC2682" t="str">
            <v>4.2010</v>
          </cell>
        </row>
        <row r="2683">
          <cell r="AM2683">
            <v>92904.18</v>
          </cell>
          <cell r="AQ2683">
            <v>3</v>
          </cell>
          <cell r="AT2683" t="str">
            <v>СМР</v>
          </cell>
          <cell r="AW2683">
            <v>40592</v>
          </cell>
          <cell r="AZ2683" t="str">
            <v>2.2011</v>
          </cell>
          <cell r="BA2683" t="str">
            <v>2.2011</v>
          </cell>
          <cell r="BB2683" t="str">
            <v>3.2011</v>
          </cell>
          <cell r="BC2683" t="str">
            <v>1.2011</v>
          </cell>
        </row>
        <row r="2684">
          <cell r="AM2684" t="str">
            <v/>
          </cell>
          <cell r="AQ2684" t="str">
            <v/>
          </cell>
          <cell r="AT2684" t="str">
            <v/>
          </cell>
          <cell r="AW2684" t="str">
            <v/>
          </cell>
          <cell r="AZ2684" t="str">
            <v/>
          </cell>
          <cell r="BA2684" t="str">
            <v/>
          </cell>
          <cell r="BB2684" t="str">
            <v/>
          </cell>
          <cell r="BC2684" t="str">
            <v/>
          </cell>
        </row>
        <row r="2685">
          <cell r="AM2685">
            <v>26553252.27</v>
          </cell>
          <cell r="AQ2685">
            <v>12</v>
          </cell>
          <cell r="AT2685" t="str">
            <v>СМР</v>
          </cell>
          <cell r="AW2685">
            <v>40540</v>
          </cell>
          <cell r="AZ2685" t="str">
            <v>12.2010</v>
          </cell>
          <cell r="BA2685" t="str">
            <v>12.2010</v>
          </cell>
          <cell r="BB2685" t="str">
            <v/>
          </cell>
          <cell r="BC2685" t="str">
            <v>4.2010</v>
          </cell>
        </row>
        <row r="2686">
          <cell r="AM2686">
            <v>1197595.7</v>
          </cell>
          <cell r="AQ2686">
            <v>12</v>
          </cell>
          <cell r="AT2686" t="str">
            <v>СМР</v>
          </cell>
          <cell r="AW2686">
            <v>40592</v>
          </cell>
          <cell r="AZ2686" t="str">
            <v>2.2011</v>
          </cell>
          <cell r="BA2686" t="str">
            <v>2.2011</v>
          </cell>
          <cell r="BB2686" t="str">
            <v>3.2011</v>
          </cell>
          <cell r="BC2686" t="str">
            <v>1.2011</v>
          </cell>
        </row>
        <row r="2687">
          <cell r="AM2687">
            <v>2212681.84</v>
          </cell>
          <cell r="AQ2687">
            <v>12</v>
          </cell>
          <cell r="AT2687" t="str">
            <v>СМР</v>
          </cell>
          <cell r="AW2687">
            <v>40688</v>
          </cell>
          <cell r="AZ2687" t="str">
            <v>5.2011</v>
          </cell>
          <cell r="BA2687" t="str">
            <v>5.2011</v>
          </cell>
          <cell r="BB2687" t="str">
            <v>6.2011</v>
          </cell>
          <cell r="BC2687" t="str">
            <v>2.2011</v>
          </cell>
        </row>
        <row r="2688">
          <cell r="AM2688">
            <v>3223056.84</v>
          </cell>
          <cell r="AQ2688">
            <v>12</v>
          </cell>
          <cell r="AT2688" t="str">
            <v>СМР</v>
          </cell>
          <cell r="AW2688">
            <v>40688</v>
          </cell>
          <cell r="AZ2688" t="str">
            <v>5.2011</v>
          </cell>
          <cell r="BA2688" t="str">
            <v>5.2011</v>
          </cell>
          <cell r="BB2688" t="str">
            <v>6.2011</v>
          </cell>
          <cell r="BC2688" t="str">
            <v>2.2011</v>
          </cell>
        </row>
        <row r="2689">
          <cell r="AM2689">
            <v>5011630.6500000004</v>
          </cell>
          <cell r="AQ2689">
            <v>12</v>
          </cell>
          <cell r="AT2689" t="str">
            <v>СМР</v>
          </cell>
          <cell r="AW2689" t="str">
            <v>не принят</v>
          </cell>
          <cell r="AZ2689" t="e">
            <v>#VALUE!</v>
          </cell>
          <cell r="BA2689" t="e">
            <v>#VALUE!</v>
          </cell>
          <cell r="BB2689" t="str">
            <v/>
          </cell>
          <cell r="BC2689" t="e">
            <v>#VALUE!</v>
          </cell>
        </row>
        <row r="2690">
          <cell r="AM2690">
            <v>1194319.57</v>
          </cell>
          <cell r="AQ2690">
            <v>12</v>
          </cell>
          <cell r="AT2690" t="str">
            <v>СМР</v>
          </cell>
          <cell r="AW2690" t="str">
            <v/>
          </cell>
          <cell r="AZ2690" t="str">
            <v>6.2011</v>
          </cell>
          <cell r="BA2690" t="str">
            <v/>
          </cell>
          <cell r="BB2690" t="str">
            <v/>
          </cell>
          <cell r="BC2690" t="str">
            <v/>
          </cell>
        </row>
        <row r="2691">
          <cell r="AM2691" t="str">
            <v/>
          </cell>
          <cell r="AQ2691">
            <v>4</v>
          </cell>
          <cell r="AT2691" t="str">
            <v/>
          </cell>
          <cell r="AW2691" t="str">
            <v/>
          </cell>
          <cell r="AZ2691" t="str">
            <v/>
          </cell>
          <cell r="BA2691" t="str">
            <v/>
          </cell>
          <cell r="BB2691" t="str">
            <v/>
          </cell>
          <cell r="BC2691" t="str">
            <v/>
          </cell>
        </row>
        <row r="2692">
          <cell r="AM2692">
            <v>1563673</v>
          </cell>
          <cell r="AQ2692">
            <v>14</v>
          </cell>
          <cell r="AT2692" t="str">
            <v>СМР</v>
          </cell>
          <cell r="AW2692">
            <v>40686</v>
          </cell>
          <cell r="AZ2692" t="str">
            <v>5.2011</v>
          </cell>
          <cell r="BA2692" t="str">
            <v>5.2011</v>
          </cell>
          <cell r="BB2692" t="str">
            <v>6.2011</v>
          </cell>
          <cell r="BC2692" t="str">
            <v>2.2011</v>
          </cell>
        </row>
        <row r="2693">
          <cell r="AM2693" t="str">
            <v/>
          </cell>
          <cell r="AQ2693" t="str">
            <v/>
          </cell>
          <cell r="AT2693" t="str">
            <v/>
          </cell>
          <cell r="AW2693" t="str">
            <v/>
          </cell>
          <cell r="AZ2693" t="str">
            <v/>
          </cell>
          <cell r="BA2693" t="str">
            <v/>
          </cell>
          <cell r="BB2693" t="str">
            <v/>
          </cell>
          <cell r="BC2693" t="str">
            <v/>
          </cell>
        </row>
        <row r="2694">
          <cell r="AM2694" t="str">
            <v/>
          </cell>
          <cell r="AQ2694" t="str">
            <v/>
          </cell>
          <cell r="AT2694" t="str">
            <v/>
          </cell>
          <cell r="AW2694" t="str">
            <v/>
          </cell>
          <cell r="AZ2694" t="str">
            <v/>
          </cell>
          <cell r="BA2694" t="str">
            <v/>
          </cell>
          <cell r="BB2694" t="str">
            <v/>
          </cell>
          <cell r="BC2694" t="str">
            <v/>
          </cell>
        </row>
        <row r="2695">
          <cell r="AM2695" t="str">
            <v/>
          </cell>
          <cell r="AQ2695">
            <v>5</v>
          </cell>
          <cell r="AT2695" t="str">
            <v/>
          </cell>
          <cell r="AW2695" t="str">
            <v/>
          </cell>
          <cell r="AZ2695" t="str">
            <v/>
          </cell>
          <cell r="BA2695" t="str">
            <v/>
          </cell>
          <cell r="BB2695" t="str">
            <v/>
          </cell>
          <cell r="BC2695" t="str">
            <v/>
          </cell>
        </row>
        <row r="2696">
          <cell r="AM2696" t="str">
            <v/>
          </cell>
          <cell r="AQ2696">
            <v>5</v>
          </cell>
          <cell r="AT2696" t="str">
            <v/>
          </cell>
          <cell r="AW2696" t="str">
            <v/>
          </cell>
          <cell r="AZ2696" t="str">
            <v/>
          </cell>
          <cell r="BA2696" t="str">
            <v/>
          </cell>
          <cell r="BB2696" t="str">
            <v/>
          </cell>
          <cell r="BC2696" t="str">
            <v/>
          </cell>
        </row>
        <row r="2697">
          <cell r="AM2697" t="str">
            <v/>
          </cell>
          <cell r="AQ2697" t="str">
            <v/>
          </cell>
          <cell r="AT2697" t="str">
            <v/>
          </cell>
          <cell r="AW2697" t="str">
            <v/>
          </cell>
          <cell r="AZ2697" t="str">
            <v/>
          </cell>
          <cell r="BA2697" t="str">
            <v/>
          </cell>
          <cell r="BB2697" t="str">
            <v/>
          </cell>
          <cell r="BC2697" t="str">
            <v/>
          </cell>
        </row>
        <row r="2698">
          <cell r="AM2698">
            <v>748849.88</v>
          </cell>
          <cell r="AQ2698">
            <v>12</v>
          </cell>
          <cell r="AT2698" t="str">
            <v>СМР</v>
          </cell>
          <cell r="AW2698">
            <v>40688</v>
          </cell>
          <cell r="AZ2698" t="str">
            <v>5.2011</v>
          </cell>
          <cell r="BA2698" t="str">
            <v>5.2011</v>
          </cell>
          <cell r="BB2698" t="str">
            <v>6.2011</v>
          </cell>
          <cell r="BC2698" t="str">
            <v>2.2011</v>
          </cell>
        </row>
        <row r="2699">
          <cell r="AM2699" t="str">
            <v/>
          </cell>
          <cell r="AQ2699">
            <v>2</v>
          </cell>
          <cell r="AT2699" t="str">
            <v/>
          </cell>
          <cell r="AW2699" t="str">
            <v/>
          </cell>
          <cell r="AZ2699" t="str">
            <v/>
          </cell>
          <cell r="BA2699" t="str">
            <v/>
          </cell>
          <cell r="BB2699" t="str">
            <v/>
          </cell>
          <cell r="BC2699" t="str">
            <v/>
          </cell>
        </row>
        <row r="2700">
          <cell r="AM2700" t="str">
            <v/>
          </cell>
          <cell r="AQ2700">
            <v>4</v>
          </cell>
          <cell r="AT2700" t="str">
            <v/>
          </cell>
          <cell r="AW2700" t="str">
            <v/>
          </cell>
          <cell r="AZ2700" t="str">
            <v/>
          </cell>
          <cell r="BA2700" t="str">
            <v/>
          </cell>
          <cell r="BB2700" t="str">
            <v/>
          </cell>
          <cell r="BC2700" t="str">
            <v/>
          </cell>
        </row>
        <row r="2701">
          <cell r="AM2701" t="str">
            <v/>
          </cell>
          <cell r="AQ2701">
            <v>4</v>
          </cell>
          <cell r="AT2701" t="str">
            <v/>
          </cell>
          <cell r="AW2701" t="str">
            <v/>
          </cell>
          <cell r="AZ2701" t="str">
            <v/>
          </cell>
          <cell r="BA2701" t="str">
            <v/>
          </cell>
          <cell r="BB2701" t="str">
            <v/>
          </cell>
          <cell r="BC2701" t="str">
            <v/>
          </cell>
        </row>
        <row r="2702">
          <cell r="AM2702" t="str">
            <v/>
          </cell>
          <cell r="AQ2702">
            <v>4</v>
          </cell>
          <cell r="AT2702" t="str">
            <v/>
          </cell>
          <cell r="AW2702" t="str">
            <v/>
          </cell>
          <cell r="AZ2702" t="str">
            <v/>
          </cell>
          <cell r="BA2702" t="str">
            <v/>
          </cell>
          <cell r="BB2702" t="str">
            <v/>
          </cell>
          <cell r="BC2702" t="str">
            <v/>
          </cell>
        </row>
        <row r="2703">
          <cell r="AM2703" t="str">
            <v/>
          </cell>
          <cell r="AQ2703">
            <v>4</v>
          </cell>
          <cell r="AT2703" t="str">
            <v/>
          </cell>
          <cell r="AW2703" t="str">
            <v/>
          </cell>
          <cell r="AZ2703" t="str">
            <v/>
          </cell>
          <cell r="BA2703" t="str">
            <v/>
          </cell>
          <cell r="BB2703" t="str">
            <v/>
          </cell>
          <cell r="BC2703" t="str">
            <v/>
          </cell>
        </row>
        <row r="2704">
          <cell r="AM2704" t="str">
            <v/>
          </cell>
          <cell r="AQ2704" t="str">
            <v/>
          </cell>
          <cell r="AT2704" t="str">
            <v/>
          </cell>
          <cell r="AW2704" t="str">
            <v/>
          </cell>
          <cell r="AZ2704" t="str">
            <v/>
          </cell>
          <cell r="BA2704" t="str">
            <v/>
          </cell>
          <cell r="BB2704" t="str">
            <v/>
          </cell>
          <cell r="BC2704" t="str">
            <v/>
          </cell>
        </row>
        <row r="2705">
          <cell r="AM2705" t="str">
            <v/>
          </cell>
          <cell r="AQ2705" t="str">
            <v/>
          </cell>
          <cell r="AT2705" t="str">
            <v/>
          </cell>
          <cell r="AW2705" t="str">
            <v/>
          </cell>
          <cell r="AZ2705" t="str">
            <v/>
          </cell>
          <cell r="BA2705" t="str">
            <v/>
          </cell>
          <cell r="BB2705" t="str">
            <v/>
          </cell>
          <cell r="BC2705" t="str">
            <v/>
          </cell>
        </row>
        <row r="2706">
          <cell r="AM2706">
            <v>910009.48</v>
          </cell>
          <cell r="AQ2706">
            <v>4</v>
          </cell>
          <cell r="AT2706" t="str">
            <v>СМР</v>
          </cell>
          <cell r="AW2706">
            <v>40633</v>
          </cell>
          <cell r="AZ2706" t="str">
            <v>3.2011</v>
          </cell>
          <cell r="BA2706" t="str">
            <v>3.2011</v>
          </cell>
          <cell r="BB2706" t="str">
            <v>4.2011</v>
          </cell>
          <cell r="BC2706" t="str">
            <v>1.2011</v>
          </cell>
        </row>
        <row r="2707">
          <cell r="AM2707">
            <v>418222.86</v>
          </cell>
          <cell r="AQ2707">
            <v>3</v>
          </cell>
          <cell r="AT2707" t="str">
            <v>СМР</v>
          </cell>
          <cell r="AW2707">
            <v>40633</v>
          </cell>
          <cell r="AZ2707" t="str">
            <v>3.2011</v>
          </cell>
          <cell r="BA2707" t="str">
            <v>3.2011</v>
          </cell>
          <cell r="BB2707" t="str">
            <v>4.2011</v>
          </cell>
          <cell r="BC2707" t="str">
            <v>1.2011</v>
          </cell>
        </row>
        <row r="2708">
          <cell r="AM2708" t="str">
            <v/>
          </cell>
          <cell r="AQ2708" t="str">
            <v/>
          </cell>
          <cell r="AT2708" t="str">
            <v/>
          </cell>
          <cell r="AW2708" t="str">
            <v/>
          </cell>
          <cell r="AZ2708" t="str">
            <v/>
          </cell>
          <cell r="BA2708" t="str">
            <v/>
          </cell>
          <cell r="BB2708" t="str">
            <v/>
          </cell>
          <cell r="BC2708" t="str">
            <v/>
          </cell>
        </row>
        <row r="2709">
          <cell r="AM2709" t="str">
            <v/>
          </cell>
          <cell r="AQ2709" t="str">
            <v/>
          </cell>
          <cell r="AT2709" t="str">
            <v/>
          </cell>
          <cell r="AW2709" t="str">
            <v/>
          </cell>
          <cell r="AZ2709" t="str">
            <v/>
          </cell>
          <cell r="BA2709" t="str">
            <v/>
          </cell>
          <cell r="BB2709" t="str">
            <v/>
          </cell>
          <cell r="BC2709" t="str">
            <v/>
          </cell>
        </row>
        <row r="2710">
          <cell r="AM2710" t="str">
            <v/>
          </cell>
          <cell r="AQ2710">
            <v>4</v>
          </cell>
          <cell r="AT2710" t="str">
            <v/>
          </cell>
          <cell r="AW2710" t="str">
            <v/>
          </cell>
          <cell r="AZ2710" t="str">
            <v/>
          </cell>
          <cell r="BA2710" t="str">
            <v/>
          </cell>
          <cell r="BB2710" t="str">
            <v/>
          </cell>
          <cell r="BC2710" t="str">
            <v/>
          </cell>
        </row>
        <row r="2711">
          <cell r="AM2711" t="str">
            <v/>
          </cell>
          <cell r="AQ2711" t="str">
            <v/>
          </cell>
          <cell r="AT2711" t="str">
            <v/>
          </cell>
          <cell r="AW2711" t="str">
            <v/>
          </cell>
          <cell r="AZ2711" t="str">
            <v/>
          </cell>
          <cell r="BA2711" t="str">
            <v/>
          </cell>
          <cell r="BB2711" t="str">
            <v/>
          </cell>
          <cell r="BC2711" t="str">
            <v/>
          </cell>
        </row>
        <row r="2712">
          <cell r="AM2712" t="str">
            <v/>
          </cell>
          <cell r="AQ2712">
            <v>4</v>
          </cell>
          <cell r="AT2712" t="str">
            <v/>
          </cell>
          <cell r="AW2712" t="str">
            <v/>
          </cell>
          <cell r="AZ2712" t="str">
            <v/>
          </cell>
          <cell r="BA2712" t="str">
            <v/>
          </cell>
          <cell r="BB2712" t="str">
            <v/>
          </cell>
          <cell r="BC2712" t="str">
            <v/>
          </cell>
        </row>
        <row r="2713">
          <cell r="AM2713" t="str">
            <v/>
          </cell>
          <cell r="AQ2713">
            <v>12</v>
          </cell>
          <cell r="AT2713" t="str">
            <v/>
          </cell>
          <cell r="AW2713" t="str">
            <v/>
          </cell>
          <cell r="AZ2713" t="str">
            <v/>
          </cell>
          <cell r="BA2713" t="str">
            <v/>
          </cell>
          <cell r="BB2713" t="str">
            <v/>
          </cell>
          <cell r="BC2713" t="str">
            <v/>
          </cell>
        </row>
        <row r="2714">
          <cell r="AM2714">
            <v>2976721.72</v>
          </cell>
          <cell r="AQ2714">
            <v>12</v>
          </cell>
          <cell r="AT2714" t="str">
            <v>СМР</v>
          </cell>
          <cell r="AW2714">
            <v>40688</v>
          </cell>
          <cell r="AZ2714" t="str">
            <v>5.2011</v>
          </cell>
          <cell r="BA2714" t="str">
            <v>5.2011</v>
          </cell>
          <cell r="BB2714" t="str">
            <v>6.2011</v>
          </cell>
          <cell r="BC2714" t="str">
            <v>2.2011</v>
          </cell>
        </row>
        <row r="2715">
          <cell r="AM2715">
            <v>290309.61</v>
          </cell>
          <cell r="AQ2715">
            <v>3</v>
          </cell>
          <cell r="AT2715" t="str">
            <v>СМР</v>
          </cell>
          <cell r="AW2715">
            <v>40681</v>
          </cell>
          <cell r="AZ2715" t="str">
            <v>4.2011</v>
          </cell>
          <cell r="BA2715" t="str">
            <v>5.2011</v>
          </cell>
          <cell r="BB2715" t="str">
            <v>5.2011</v>
          </cell>
          <cell r="BC2715" t="str">
            <v>2.2011</v>
          </cell>
        </row>
        <row r="2716">
          <cell r="AM2716">
            <v>8921.9500000000007</v>
          </cell>
          <cell r="AQ2716">
            <v>6</v>
          </cell>
          <cell r="AT2716" t="str">
            <v>СМР</v>
          </cell>
          <cell r="AW2716" t="str">
            <v/>
          </cell>
          <cell r="AZ2716" t="str">
            <v>6.2011</v>
          </cell>
          <cell r="BA2716" t="str">
            <v/>
          </cell>
          <cell r="BB2716" t="str">
            <v/>
          </cell>
          <cell r="BC2716" t="str">
            <v/>
          </cell>
        </row>
        <row r="2717">
          <cell r="AM2717" t="str">
            <v/>
          </cell>
          <cell r="AQ2717" t="str">
            <v/>
          </cell>
          <cell r="AT2717" t="str">
            <v/>
          </cell>
          <cell r="AW2717" t="str">
            <v/>
          </cell>
          <cell r="AZ2717" t="str">
            <v/>
          </cell>
          <cell r="BA2717" t="str">
            <v/>
          </cell>
          <cell r="BB2717" t="str">
            <v/>
          </cell>
          <cell r="BC2717" t="str">
            <v/>
          </cell>
        </row>
        <row r="2718">
          <cell r="AM2718" t="str">
            <v/>
          </cell>
          <cell r="AQ2718" t="str">
            <v/>
          </cell>
          <cell r="AT2718" t="str">
            <v/>
          </cell>
          <cell r="AW2718" t="str">
            <v/>
          </cell>
          <cell r="AZ2718" t="str">
            <v/>
          </cell>
          <cell r="BA2718" t="str">
            <v/>
          </cell>
          <cell r="BB2718" t="str">
            <v/>
          </cell>
          <cell r="BC2718" t="str">
            <v/>
          </cell>
        </row>
        <row r="2719">
          <cell r="AM2719" t="str">
            <v/>
          </cell>
          <cell r="AQ2719">
            <v>6</v>
          </cell>
          <cell r="AT2719" t="str">
            <v/>
          </cell>
          <cell r="AW2719" t="str">
            <v/>
          </cell>
          <cell r="AZ2719" t="str">
            <v/>
          </cell>
          <cell r="BA2719" t="str">
            <v/>
          </cell>
          <cell r="BB2719" t="str">
            <v/>
          </cell>
          <cell r="BC2719" t="str">
            <v/>
          </cell>
        </row>
        <row r="2720">
          <cell r="AM2720">
            <v>145287.01999999999</v>
          </cell>
          <cell r="AQ2720">
            <v>6</v>
          </cell>
          <cell r="AT2720" t="str">
            <v>СМР</v>
          </cell>
          <cell r="AW2720">
            <v>40681</v>
          </cell>
          <cell r="AZ2720" t="str">
            <v>4.2011</v>
          </cell>
          <cell r="BA2720" t="str">
            <v>5.2011</v>
          </cell>
          <cell r="BB2720" t="str">
            <v>5.2011</v>
          </cell>
          <cell r="BC2720" t="str">
            <v>2.2011</v>
          </cell>
        </row>
        <row r="2721">
          <cell r="AM2721" t="str">
            <v/>
          </cell>
          <cell r="AQ2721" t="str">
            <v/>
          </cell>
          <cell r="AT2721" t="str">
            <v/>
          </cell>
          <cell r="AW2721" t="str">
            <v/>
          </cell>
          <cell r="AZ2721" t="str">
            <v/>
          </cell>
          <cell r="BA2721" t="str">
            <v/>
          </cell>
          <cell r="BB2721" t="str">
            <v/>
          </cell>
          <cell r="BC2721" t="str">
            <v/>
          </cell>
        </row>
        <row r="2722">
          <cell r="AM2722" t="str">
            <v/>
          </cell>
          <cell r="AQ2722">
            <v>6</v>
          </cell>
          <cell r="AT2722" t="str">
            <v/>
          </cell>
          <cell r="AW2722" t="str">
            <v/>
          </cell>
          <cell r="AZ2722" t="str">
            <v/>
          </cell>
          <cell r="BA2722" t="str">
            <v/>
          </cell>
          <cell r="BB2722" t="str">
            <v/>
          </cell>
          <cell r="BC2722" t="str">
            <v/>
          </cell>
        </row>
        <row r="2723">
          <cell r="AM2723" t="str">
            <v/>
          </cell>
          <cell r="AQ2723" t="str">
            <v/>
          </cell>
          <cell r="AT2723" t="str">
            <v/>
          </cell>
          <cell r="AW2723" t="str">
            <v/>
          </cell>
          <cell r="AZ2723" t="str">
            <v/>
          </cell>
          <cell r="BA2723" t="str">
            <v/>
          </cell>
          <cell r="BB2723" t="str">
            <v/>
          </cell>
          <cell r="BC2723" t="str">
            <v/>
          </cell>
        </row>
        <row r="2724">
          <cell r="AM2724" t="str">
            <v/>
          </cell>
          <cell r="AQ2724" t="str">
            <v/>
          </cell>
          <cell r="AT2724" t="str">
            <v/>
          </cell>
          <cell r="AW2724" t="str">
            <v/>
          </cell>
          <cell r="AZ2724" t="str">
            <v/>
          </cell>
          <cell r="BA2724" t="str">
            <v/>
          </cell>
          <cell r="BB2724" t="str">
            <v/>
          </cell>
          <cell r="BC2724" t="str">
            <v/>
          </cell>
        </row>
        <row r="2725">
          <cell r="AM2725" t="str">
            <v/>
          </cell>
          <cell r="AQ2725" t="str">
            <v/>
          </cell>
          <cell r="AT2725" t="str">
            <v/>
          </cell>
          <cell r="AW2725" t="str">
            <v/>
          </cell>
          <cell r="AZ2725" t="str">
            <v/>
          </cell>
          <cell r="BA2725" t="str">
            <v/>
          </cell>
          <cell r="BB2725" t="str">
            <v/>
          </cell>
          <cell r="BC2725" t="str">
            <v/>
          </cell>
        </row>
        <row r="2726">
          <cell r="AM2726" t="str">
            <v/>
          </cell>
          <cell r="AQ2726" t="str">
            <v/>
          </cell>
          <cell r="AT2726" t="str">
            <v/>
          </cell>
          <cell r="AW2726" t="str">
            <v/>
          </cell>
          <cell r="AZ2726" t="str">
            <v/>
          </cell>
          <cell r="BA2726" t="str">
            <v/>
          </cell>
          <cell r="BB2726" t="str">
            <v/>
          </cell>
          <cell r="BC2726" t="str">
            <v/>
          </cell>
        </row>
        <row r="2727">
          <cell r="AM2727" t="str">
            <v/>
          </cell>
          <cell r="AQ2727" t="str">
            <v/>
          </cell>
          <cell r="AT2727" t="str">
            <v/>
          </cell>
          <cell r="AW2727" t="str">
            <v/>
          </cell>
          <cell r="AZ2727" t="str">
            <v/>
          </cell>
          <cell r="BA2727" t="str">
            <v/>
          </cell>
          <cell r="BB2727" t="str">
            <v/>
          </cell>
          <cell r="BC2727" t="str">
            <v/>
          </cell>
        </row>
        <row r="2728">
          <cell r="AM2728" t="str">
            <v/>
          </cell>
          <cell r="AQ2728" t="str">
            <v/>
          </cell>
          <cell r="AT2728" t="str">
            <v/>
          </cell>
          <cell r="AW2728" t="str">
            <v/>
          </cell>
          <cell r="AZ2728" t="str">
            <v/>
          </cell>
          <cell r="BA2728" t="str">
            <v/>
          </cell>
          <cell r="BB2728" t="str">
            <v/>
          </cell>
          <cell r="BC2728" t="str">
            <v/>
          </cell>
        </row>
        <row r="2729">
          <cell r="AM2729" t="str">
            <v/>
          </cell>
          <cell r="AQ2729" t="str">
            <v/>
          </cell>
          <cell r="AT2729" t="str">
            <v/>
          </cell>
          <cell r="AW2729" t="str">
            <v/>
          </cell>
          <cell r="AZ2729" t="str">
            <v/>
          </cell>
          <cell r="BA2729" t="str">
            <v/>
          </cell>
          <cell r="BB2729" t="str">
            <v/>
          </cell>
          <cell r="BC2729" t="str">
            <v/>
          </cell>
        </row>
        <row r="2730">
          <cell r="AM2730">
            <v>5209656.4400000004</v>
          </cell>
          <cell r="AQ2730">
            <v>13</v>
          </cell>
          <cell r="AT2730" t="str">
            <v>СМР</v>
          </cell>
          <cell r="AW2730">
            <v>40703</v>
          </cell>
          <cell r="AZ2730" t="str">
            <v>6.2011</v>
          </cell>
          <cell r="BA2730" t="str">
            <v>6.2011</v>
          </cell>
          <cell r="BB2730" t="str">
            <v>6.2011</v>
          </cell>
          <cell r="BC2730" t="str">
            <v>2.2011</v>
          </cell>
        </row>
        <row r="2731">
          <cell r="AM2731">
            <v>688858.34</v>
          </cell>
          <cell r="AQ2731">
            <v>13</v>
          </cell>
          <cell r="AT2731" t="str">
            <v>СМР</v>
          </cell>
          <cell r="AW2731">
            <v>40711</v>
          </cell>
          <cell r="AZ2731" t="str">
            <v>6.2011</v>
          </cell>
          <cell r="BA2731" t="str">
            <v>6.2011</v>
          </cell>
          <cell r="BB2731" t="str">
            <v>1.1900</v>
          </cell>
          <cell r="BC2731" t="str">
            <v>2.2011</v>
          </cell>
        </row>
        <row r="2732">
          <cell r="AM2732" t="str">
            <v/>
          </cell>
          <cell r="AQ2732" t="str">
            <v/>
          </cell>
          <cell r="AT2732" t="str">
            <v/>
          </cell>
          <cell r="AW2732" t="str">
            <v/>
          </cell>
          <cell r="AZ2732" t="str">
            <v/>
          </cell>
          <cell r="BA2732" t="str">
            <v/>
          </cell>
          <cell r="BB2732" t="str">
            <v/>
          </cell>
          <cell r="BC2732" t="str">
            <v/>
          </cell>
        </row>
        <row r="2733">
          <cell r="AM2733">
            <v>215479.61</v>
          </cell>
          <cell r="AQ2733">
            <v>13</v>
          </cell>
          <cell r="AT2733" t="str">
            <v>СМР</v>
          </cell>
          <cell r="AW2733">
            <v>40711</v>
          </cell>
          <cell r="AZ2733" t="str">
            <v>6.2011</v>
          </cell>
          <cell r="BA2733" t="str">
            <v>6.2011</v>
          </cell>
          <cell r="BB2733" t="str">
            <v>1.1900</v>
          </cell>
          <cell r="BC2733" t="str">
            <v>2.2011</v>
          </cell>
        </row>
        <row r="2734">
          <cell r="AM2734">
            <v>655657.78</v>
          </cell>
          <cell r="AQ2734">
            <v>13</v>
          </cell>
          <cell r="AT2734" t="str">
            <v>СМР</v>
          </cell>
          <cell r="AW2734">
            <v>40711</v>
          </cell>
          <cell r="AZ2734" t="str">
            <v>6.2011</v>
          </cell>
          <cell r="BA2734" t="str">
            <v>6.2011</v>
          </cell>
          <cell r="BB2734" t="str">
            <v>1.1900</v>
          </cell>
          <cell r="BC2734" t="str">
            <v>2.2011</v>
          </cell>
        </row>
        <row r="2735">
          <cell r="AM2735" t="str">
            <v/>
          </cell>
          <cell r="AQ2735" t="str">
            <v/>
          </cell>
          <cell r="AT2735" t="str">
            <v/>
          </cell>
          <cell r="AW2735" t="str">
            <v/>
          </cell>
          <cell r="AZ2735" t="str">
            <v/>
          </cell>
          <cell r="BA2735" t="str">
            <v/>
          </cell>
          <cell r="BB2735" t="str">
            <v/>
          </cell>
          <cell r="BC2735" t="str">
            <v/>
          </cell>
        </row>
        <row r="2736">
          <cell r="AM2736" t="str">
            <v/>
          </cell>
          <cell r="AQ2736">
            <v>1</v>
          </cell>
          <cell r="AT2736" t="str">
            <v/>
          </cell>
          <cell r="AW2736" t="str">
            <v/>
          </cell>
          <cell r="AZ2736" t="str">
            <v/>
          </cell>
          <cell r="BA2736" t="str">
            <v/>
          </cell>
          <cell r="BB2736" t="str">
            <v/>
          </cell>
          <cell r="BC2736" t="str">
            <v/>
          </cell>
        </row>
        <row r="2737">
          <cell r="AM2737">
            <v>48642.05</v>
          </cell>
          <cell r="AQ2737">
            <v>1</v>
          </cell>
          <cell r="AT2737" t="str">
            <v>СМР</v>
          </cell>
          <cell r="AW2737">
            <v>40633</v>
          </cell>
          <cell r="AZ2737" t="str">
            <v>3.2011</v>
          </cell>
          <cell r="BA2737" t="str">
            <v>3.2011</v>
          </cell>
          <cell r="BB2737" t="str">
            <v>4.2011</v>
          </cell>
          <cell r="BC2737" t="str">
            <v>1.2011</v>
          </cell>
        </row>
        <row r="2738">
          <cell r="AM2738">
            <v>830862.31</v>
          </cell>
          <cell r="AQ2738">
            <v>1</v>
          </cell>
          <cell r="AT2738" t="str">
            <v>СМР</v>
          </cell>
          <cell r="AZ2738" t="str">
            <v>6.2011</v>
          </cell>
          <cell r="BA2738" t="str">
            <v/>
          </cell>
          <cell r="BB2738" t="str">
            <v/>
          </cell>
          <cell r="BC2738" t="str">
            <v/>
          </cell>
        </row>
        <row r="2739">
          <cell r="AM2739" t="str">
            <v/>
          </cell>
          <cell r="AQ2739" t="str">
            <v/>
          </cell>
          <cell r="AT2739" t="str">
            <v/>
          </cell>
          <cell r="AW2739" t="str">
            <v/>
          </cell>
          <cell r="AZ2739" t="str">
            <v/>
          </cell>
          <cell r="BA2739" t="str">
            <v/>
          </cell>
          <cell r="BB2739" t="str">
            <v/>
          </cell>
          <cell r="BC2739" t="str">
            <v/>
          </cell>
        </row>
        <row r="2740">
          <cell r="AM2740" t="str">
            <v/>
          </cell>
          <cell r="AQ2740" t="str">
            <v/>
          </cell>
          <cell r="AT2740" t="str">
            <v/>
          </cell>
          <cell r="AW2740" t="str">
            <v/>
          </cell>
          <cell r="AZ2740" t="str">
            <v/>
          </cell>
          <cell r="BA2740" t="str">
            <v/>
          </cell>
          <cell r="BB2740" t="str">
            <v/>
          </cell>
          <cell r="BC2740" t="str">
            <v/>
          </cell>
        </row>
        <row r="2741">
          <cell r="AM2741" t="str">
            <v/>
          </cell>
          <cell r="AQ2741" t="str">
            <v/>
          </cell>
          <cell r="AT2741" t="str">
            <v/>
          </cell>
          <cell r="AW2741" t="str">
            <v/>
          </cell>
          <cell r="AZ2741" t="str">
            <v/>
          </cell>
          <cell r="BA2741" t="str">
            <v/>
          </cell>
          <cell r="BB2741" t="str">
            <v/>
          </cell>
          <cell r="BC2741" t="str">
            <v/>
          </cell>
        </row>
        <row r="2742">
          <cell r="AM2742" t="str">
            <v/>
          </cell>
          <cell r="AQ2742">
            <v>4</v>
          </cell>
          <cell r="AT2742" t="str">
            <v/>
          </cell>
          <cell r="AW2742" t="str">
            <v/>
          </cell>
          <cell r="AZ2742" t="str">
            <v/>
          </cell>
          <cell r="BA2742" t="str">
            <v/>
          </cell>
          <cell r="BB2742" t="str">
            <v/>
          </cell>
          <cell r="BC2742" t="str">
            <v/>
          </cell>
        </row>
        <row r="2743">
          <cell r="AM2743" t="str">
            <v/>
          </cell>
          <cell r="AQ2743">
            <v>4</v>
          </cell>
          <cell r="AT2743" t="str">
            <v/>
          </cell>
          <cell r="AW2743" t="str">
            <v/>
          </cell>
          <cell r="AZ2743" t="str">
            <v/>
          </cell>
          <cell r="BA2743" t="str">
            <v/>
          </cell>
          <cell r="BB2743" t="str">
            <v/>
          </cell>
          <cell r="BC2743" t="str">
            <v/>
          </cell>
        </row>
        <row r="2744">
          <cell r="AM2744" t="str">
            <v/>
          </cell>
          <cell r="AQ2744">
            <v>4</v>
          </cell>
          <cell r="AT2744" t="str">
            <v/>
          </cell>
          <cell r="AW2744" t="str">
            <v/>
          </cell>
          <cell r="AZ2744" t="str">
            <v/>
          </cell>
          <cell r="BA2744" t="str">
            <v/>
          </cell>
          <cell r="BB2744" t="str">
            <v/>
          </cell>
          <cell r="BC2744" t="str">
            <v/>
          </cell>
        </row>
        <row r="2745">
          <cell r="AM2745" t="str">
            <v/>
          </cell>
          <cell r="AQ2745">
            <v>4</v>
          </cell>
          <cell r="AT2745" t="str">
            <v/>
          </cell>
          <cell r="AW2745" t="str">
            <v/>
          </cell>
          <cell r="AZ2745" t="str">
            <v/>
          </cell>
          <cell r="BA2745" t="str">
            <v/>
          </cell>
          <cell r="BB2745" t="str">
            <v/>
          </cell>
          <cell r="BC2745" t="str">
            <v/>
          </cell>
        </row>
        <row r="2746">
          <cell r="AM2746" t="str">
            <v/>
          </cell>
          <cell r="AQ2746">
            <v>4</v>
          </cell>
          <cell r="AT2746" t="str">
            <v/>
          </cell>
          <cell r="AW2746" t="str">
            <v/>
          </cell>
          <cell r="AZ2746" t="str">
            <v/>
          </cell>
          <cell r="BA2746" t="str">
            <v/>
          </cell>
          <cell r="BB2746" t="str">
            <v/>
          </cell>
          <cell r="BC2746" t="str">
            <v/>
          </cell>
        </row>
        <row r="2747">
          <cell r="AM2747" t="str">
            <v/>
          </cell>
          <cell r="AQ2747" t="str">
            <v/>
          </cell>
          <cell r="AT2747" t="str">
            <v/>
          </cell>
          <cell r="AW2747" t="str">
            <v/>
          </cell>
          <cell r="AZ2747" t="str">
            <v/>
          </cell>
          <cell r="BA2747" t="str">
            <v/>
          </cell>
          <cell r="BB2747" t="str">
            <v/>
          </cell>
          <cell r="BC2747" t="str">
            <v/>
          </cell>
        </row>
        <row r="2748">
          <cell r="AM2748">
            <v>173189.81</v>
          </cell>
          <cell r="AQ2748">
            <v>3</v>
          </cell>
          <cell r="AT2748" t="str">
            <v>СМР</v>
          </cell>
          <cell r="AW2748" t="str">
            <v>Возвращен в марте 2011</v>
          </cell>
          <cell r="AZ2748" t="e">
            <v>#VALUE!</v>
          </cell>
          <cell r="BA2748" t="e">
            <v>#VALUE!</v>
          </cell>
          <cell r="BB2748" t="str">
            <v>1.1900</v>
          </cell>
          <cell r="BC2748" t="e">
            <v>#VALUE!</v>
          </cell>
        </row>
        <row r="2749">
          <cell r="AM2749" t="str">
            <v/>
          </cell>
          <cell r="AQ2749" t="str">
            <v/>
          </cell>
          <cell r="AT2749" t="str">
            <v/>
          </cell>
          <cell r="AW2749" t="str">
            <v/>
          </cell>
          <cell r="AZ2749" t="str">
            <v/>
          </cell>
          <cell r="BA2749" t="str">
            <v/>
          </cell>
          <cell r="BB2749" t="str">
            <v/>
          </cell>
          <cell r="BC2749" t="str">
            <v/>
          </cell>
        </row>
        <row r="2750">
          <cell r="AM2750" t="str">
            <v/>
          </cell>
          <cell r="AQ2750" t="str">
            <v/>
          </cell>
          <cell r="AT2750" t="str">
            <v/>
          </cell>
          <cell r="AW2750" t="str">
            <v/>
          </cell>
          <cell r="AZ2750" t="str">
            <v/>
          </cell>
          <cell r="BA2750" t="str">
            <v/>
          </cell>
          <cell r="BB2750" t="str">
            <v/>
          </cell>
          <cell r="BC2750" t="str">
            <v/>
          </cell>
        </row>
        <row r="2751">
          <cell r="AM2751" t="str">
            <v/>
          </cell>
          <cell r="AQ2751" t="str">
            <v/>
          </cell>
          <cell r="AT2751" t="str">
            <v/>
          </cell>
          <cell r="AW2751" t="str">
            <v/>
          </cell>
          <cell r="AZ2751" t="str">
            <v/>
          </cell>
          <cell r="BA2751" t="str">
            <v/>
          </cell>
          <cell r="BB2751" t="str">
            <v/>
          </cell>
          <cell r="BC2751" t="str">
            <v/>
          </cell>
        </row>
        <row r="2752">
          <cell r="AM2752" t="str">
            <v/>
          </cell>
          <cell r="AQ2752" t="str">
            <v/>
          </cell>
          <cell r="AT2752" t="str">
            <v/>
          </cell>
          <cell r="AW2752" t="str">
            <v/>
          </cell>
          <cell r="AZ2752" t="str">
            <v/>
          </cell>
          <cell r="BA2752" t="str">
            <v/>
          </cell>
          <cell r="BB2752" t="str">
            <v/>
          </cell>
          <cell r="BC2752" t="str">
            <v/>
          </cell>
        </row>
        <row r="2753">
          <cell r="AM2753" t="str">
            <v/>
          </cell>
          <cell r="AQ2753" t="str">
            <v/>
          </cell>
          <cell r="AT2753" t="str">
            <v/>
          </cell>
          <cell r="AW2753" t="str">
            <v/>
          </cell>
          <cell r="AZ2753" t="str">
            <v/>
          </cell>
          <cell r="BA2753" t="str">
            <v/>
          </cell>
          <cell r="BB2753" t="str">
            <v/>
          </cell>
          <cell r="BC2753" t="str">
            <v/>
          </cell>
        </row>
        <row r="2754">
          <cell r="AM2754" t="str">
            <v/>
          </cell>
          <cell r="AQ2754" t="str">
            <v/>
          </cell>
          <cell r="AT2754" t="str">
            <v/>
          </cell>
          <cell r="AW2754" t="str">
            <v/>
          </cell>
          <cell r="AZ2754" t="str">
            <v/>
          </cell>
          <cell r="BA2754" t="str">
            <v/>
          </cell>
          <cell r="BB2754" t="str">
            <v/>
          </cell>
          <cell r="BC2754" t="str">
            <v/>
          </cell>
        </row>
        <row r="2755">
          <cell r="AM2755" t="str">
            <v/>
          </cell>
          <cell r="AQ2755" t="str">
            <v/>
          </cell>
          <cell r="AT2755" t="str">
            <v/>
          </cell>
          <cell r="AW2755" t="str">
            <v/>
          </cell>
          <cell r="AZ2755" t="str">
            <v/>
          </cell>
          <cell r="BA2755" t="str">
            <v/>
          </cell>
          <cell r="BB2755" t="str">
            <v/>
          </cell>
          <cell r="BC2755" t="str">
            <v/>
          </cell>
        </row>
        <row r="2756">
          <cell r="AM2756" t="str">
            <v/>
          </cell>
          <cell r="AQ2756" t="str">
            <v/>
          </cell>
          <cell r="AT2756" t="str">
            <v/>
          </cell>
          <cell r="AW2756" t="str">
            <v/>
          </cell>
          <cell r="AZ2756" t="str">
            <v/>
          </cell>
          <cell r="BA2756" t="str">
            <v/>
          </cell>
          <cell r="BB2756" t="str">
            <v/>
          </cell>
          <cell r="BC2756" t="str">
            <v/>
          </cell>
        </row>
        <row r="2757">
          <cell r="AM2757" t="str">
            <v/>
          </cell>
          <cell r="AQ2757" t="str">
            <v/>
          </cell>
          <cell r="AT2757" t="str">
            <v/>
          </cell>
          <cell r="AW2757" t="str">
            <v/>
          </cell>
          <cell r="AZ2757" t="str">
            <v/>
          </cell>
          <cell r="BA2757" t="str">
            <v/>
          </cell>
          <cell r="BB2757" t="str">
            <v/>
          </cell>
          <cell r="BC2757" t="str">
            <v/>
          </cell>
        </row>
        <row r="2758">
          <cell r="AM2758" t="str">
            <v/>
          </cell>
          <cell r="AQ2758" t="str">
            <v/>
          </cell>
          <cell r="AT2758" t="str">
            <v/>
          </cell>
          <cell r="AW2758" t="str">
            <v/>
          </cell>
          <cell r="AZ2758" t="str">
            <v/>
          </cell>
          <cell r="BA2758" t="str">
            <v/>
          </cell>
          <cell r="BB2758" t="str">
            <v/>
          </cell>
          <cell r="BC2758" t="str">
            <v/>
          </cell>
        </row>
        <row r="2759">
          <cell r="AM2759" t="str">
            <v/>
          </cell>
          <cell r="AQ2759" t="str">
            <v/>
          </cell>
          <cell r="AT2759" t="str">
            <v/>
          </cell>
          <cell r="AW2759" t="str">
            <v/>
          </cell>
          <cell r="AZ2759" t="str">
            <v/>
          </cell>
          <cell r="BA2759" t="str">
            <v/>
          </cell>
          <cell r="BB2759" t="str">
            <v/>
          </cell>
          <cell r="BC2759" t="str">
            <v/>
          </cell>
        </row>
        <row r="2760">
          <cell r="AM2760" t="str">
            <v/>
          </cell>
          <cell r="AQ2760" t="str">
            <v/>
          </cell>
          <cell r="AT2760" t="str">
            <v/>
          </cell>
          <cell r="AW2760" t="str">
            <v/>
          </cell>
          <cell r="AZ2760" t="str">
            <v/>
          </cell>
          <cell r="BA2760" t="str">
            <v/>
          </cell>
          <cell r="BB2760" t="str">
            <v/>
          </cell>
          <cell r="BC2760" t="str">
            <v/>
          </cell>
        </row>
        <row r="2761">
          <cell r="AM2761" t="str">
            <v/>
          </cell>
          <cell r="AQ2761" t="str">
            <v/>
          </cell>
          <cell r="AT2761" t="str">
            <v/>
          </cell>
          <cell r="AW2761" t="str">
            <v/>
          </cell>
          <cell r="AZ2761" t="str">
            <v/>
          </cell>
          <cell r="BA2761" t="str">
            <v/>
          </cell>
          <cell r="BB2761" t="str">
            <v/>
          </cell>
          <cell r="BC2761" t="str">
            <v/>
          </cell>
        </row>
        <row r="2762">
          <cell r="AM2762" t="str">
            <v/>
          </cell>
          <cell r="AQ2762" t="str">
            <v/>
          </cell>
          <cell r="AT2762" t="str">
            <v/>
          </cell>
          <cell r="AW2762" t="str">
            <v/>
          </cell>
          <cell r="AZ2762" t="str">
            <v/>
          </cell>
          <cell r="BA2762" t="str">
            <v/>
          </cell>
          <cell r="BB2762" t="str">
            <v/>
          </cell>
          <cell r="BC2762" t="str">
            <v/>
          </cell>
        </row>
        <row r="2763">
          <cell r="AM2763" t="str">
            <v/>
          </cell>
          <cell r="AQ2763" t="str">
            <v/>
          </cell>
          <cell r="AT2763" t="str">
            <v/>
          </cell>
          <cell r="AW2763" t="str">
            <v/>
          </cell>
          <cell r="AZ2763" t="str">
            <v/>
          </cell>
          <cell r="BA2763" t="str">
            <v/>
          </cell>
          <cell r="BB2763" t="str">
            <v/>
          </cell>
          <cell r="BC2763" t="str">
            <v/>
          </cell>
        </row>
        <row r="2764">
          <cell r="AM2764" t="str">
            <v/>
          </cell>
          <cell r="AQ2764" t="str">
            <v/>
          </cell>
          <cell r="AT2764" t="str">
            <v/>
          </cell>
          <cell r="AW2764" t="str">
            <v/>
          </cell>
          <cell r="AZ2764" t="str">
            <v/>
          </cell>
          <cell r="BA2764" t="str">
            <v/>
          </cell>
          <cell r="BB2764" t="str">
            <v/>
          </cell>
          <cell r="BC2764" t="str">
            <v/>
          </cell>
        </row>
        <row r="2765">
          <cell r="AM2765">
            <v>736637.01</v>
          </cell>
          <cell r="AQ2765">
            <v>16</v>
          </cell>
          <cell r="AT2765" t="str">
            <v>СМР</v>
          </cell>
          <cell r="AW2765" t="str">
            <v>не принят нет обоснования стоимости материалов</v>
          </cell>
          <cell r="AZ2765" t="e">
            <v>#VALUE!</v>
          </cell>
          <cell r="BA2765" t="e">
            <v>#VALUE!</v>
          </cell>
          <cell r="BB2765" t="str">
            <v/>
          </cell>
          <cell r="BC2765" t="e">
            <v>#VALUE!</v>
          </cell>
        </row>
        <row r="2766">
          <cell r="AM2766" t="str">
            <v/>
          </cell>
          <cell r="AQ2766" t="str">
            <v/>
          </cell>
          <cell r="AT2766" t="str">
            <v/>
          </cell>
          <cell r="AW2766" t="str">
            <v/>
          </cell>
          <cell r="AZ2766" t="str">
            <v/>
          </cell>
          <cell r="BA2766" t="str">
            <v/>
          </cell>
          <cell r="BB2766" t="str">
            <v/>
          </cell>
          <cell r="BC2766" t="str">
            <v/>
          </cell>
        </row>
        <row r="2767">
          <cell r="AM2767" t="str">
            <v/>
          </cell>
          <cell r="AQ2767" t="str">
            <v/>
          </cell>
          <cell r="AT2767" t="str">
            <v/>
          </cell>
          <cell r="AW2767" t="str">
            <v/>
          </cell>
          <cell r="AZ2767" t="str">
            <v/>
          </cell>
          <cell r="BA2767" t="str">
            <v/>
          </cell>
          <cell r="BB2767" t="str">
            <v/>
          </cell>
          <cell r="BC2767" t="str">
            <v/>
          </cell>
        </row>
        <row r="2768">
          <cell r="AM2768" t="str">
            <v/>
          </cell>
          <cell r="AQ2768" t="str">
            <v/>
          </cell>
          <cell r="AT2768" t="str">
            <v/>
          </cell>
          <cell r="AW2768" t="str">
            <v/>
          </cell>
          <cell r="AZ2768" t="str">
            <v/>
          </cell>
          <cell r="BA2768" t="str">
            <v/>
          </cell>
          <cell r="BB2768" t="str">
            <v/>
          </cell>
          <cell r="BC2768" t="str">
            <v/>
          </cell>
        </row>
        <row r="2769">
          <cell r="AM2769" t="str">
            <v/>
          </cell>
          <cell r="AQ2769" t="str">
            <v/>
          </cell>
          <cell r="AT2769" t="str">
            <v/>
          </cell>
          <cell r="AW2769" t="str">
            <v/>
          </cell>
          <cell r="AZ2769" t="str">
            <v/>
          </cell>
          <cell r="BA2769" t="str">
            <v/>
          </cell>
          <cell r="BB2769" t="str">
            <v/>
          </cell>
          <cell r="BC2769" t="str">
            <v/>
          </cell>
        </row>
        <row r="2770">
          <cell r="AM2770" t="str">
            <v/>
          </cell>
          <cell r="AQ2770" t="str">
            <v/>
          </cell>
          <cell r="AT2770" t="str">
            <v/>
          </cell>
          <cell r="AW2770" t="str">
            <v/>
          </cell>
          <cell r="AZ2770" t="str">
            <v/>
          </cell>
          <cell r="BA2770" t="str">
            <v/>
          </cell>
          <cell r="BB2770" t="str">
            <v/>
          </cell>
          <cell r="BC2770" t="str">
            <v/>
          </cell>
        </row>
        <row r="2771">
          <cell r="AM2771" t="str">
            <v/>
          </cell>
          <cell r="AQ2771" t="str">
            <v/>
          </cell>
          <cell r="AT2771" t="str">
            <v/>
          </cell>
          <cell r="AW2771" t="str">
            <v/>
          </cell>
          <cell r="AZ2771" t="str">
            <v/>
          </cell>
          <cell r="BA2771" t="str">
            <v/>
          </cell>
          <cell r="BB2771" t="str">
            <v/>
          </cell>
          <cell r="BC2771" t="str">
            <v/>
          </cell>
        </row>
        <row r="2772">
          <cell r="AM2772" t="str">
            <v/>
          </cell>
          <cell r="AQ2772" t="str">
            <v/>
          </cell>
          <cell r="AT2772" t="str">
            <v/>
          </cell>
          <cell r="AW2772" t="str">
            <v/>
          </cell>
          <cell r="AZ2772" t="str">
            <v/>
          </cell>
          <cell r="BA2772" t="str">
            <v/>
          </cell>
          <cell r="BB2772" t="str">
            <v/>
          </cell>
          <cell r="BC2772" t="str">
            <v/>
          </cell>
        </row>
        <row r="2773">
          <cell r="AM2773" t="str">
            <v/>
          </cell>
          <cell r="AQ2773" t="str">
            <v/>
          </cell>
          <cell r="AT2773" t="str">
            <v/>
          </cell>
          <cell r="AW2773" t="str">
            <v/>
          </cell>
          <cell r="AZ2773" t="str">
            <v/>
          </cell>
          <cell r="BA2773" t="str">
            <v/>
          </cell>
          <cell r="BB2773" t="str">
            <v/>
          </cell>
          <cell r="BC2773" t="str">
            <v/>
          </cell>
        </row>
        <row r="2774">
          <cell r="AM2774" t="str">
            <v/>
          </cell>
          <cell r="AQ2774" t="str">
            <v/>
          </cell>
          <cell r="AT2774" t="str">
            <v/>
          </cell>
          <cell r="AW2774" t="str">
            <v/>
          </cell>
          <cell r="AZ2774" t="str">
            <v/>
          </cell>
          <cell r="BA2774" t="str">
            <v/>
          </cell>
          <cell r="BB2774" t="str">
            <v/>
          </cell>
          <cell r="BC2774" t="str">
            <v/>
          </cell>
        </row>
        <row r="2775">
          <cell r="AM2775" t="str">
            <v/>
          </cell>
          <cell r="AQ2775" t="str">
            <v/>
          </cell>
          <cell r="AT2775" t="str">
            <v/>
          </cell>
          <cell r="AW2775" t="str">
            <v/>
          </cell>
          <cell r="AZ2775" t="str">
            <v/>
          </cell>
          <cell r="BA2775" t="str">
            <v/>
          </cell>
          <cell r="BB2775" t="str">
            <v/>
          </cell>
          <cell r="BC2775" t="str">
            <v/>
          </cell>
        </row>
        <row r="2776">
          <cell r="AM2776" t="str">
            <v/>
          </cell>
          <cell r="AQ2776" t="str">
            <v/>
          </cell>
          <cell r="AT2776" t="str">
            <v/>
          </cell>
          <cell r="AW2776" t="str">
            <v/>
          </cell>
          <cell r="AZ2776" t="str">
            <v/>
          </cell>
          <cell r="BA2776" t="str">
            <v/>
          </cell>
          <cell r="BB2776" t="str">
            <v/>
          </cell>
          <cell r="BC2776" t="str">
            <v/>
          </cell>
        </row>
        <row r="2777">
          <cell r="AM2777" t="str">
            <v/>
          </cell>
          <cell r="AQ2777" t="str">
            <v/>
          </cell>
          <cell r="AT2777" t="str">
            <v/>
          </cell>
          <cell r="AW2777" t="str">
            <v/>
          </cell>
          <cell r="AZ2777" t="str">
            <v/>
          </cell>
          <cell r="BA2777" t="str">
            <v/>
          </cell>
          <cell r="BB2777" t="str">
            <v/>
          </cell>
          <cell r="BC2777" t="str">
            <v/>
          </cell>
        </row>
        <row r="2778">
          <cell r="AM2778" t="str">
            <v/>
          </cell>
          <cell r="AQ2778" t="str">
            <v/>
          </cell>
          <cell r="AT2778" t="str">
            <v/>
          </cell>
          <cell r="AW2778" t="str">
            <v/>
          </cell>
          <cell r="AZ2778" t="str">
            <v/>
          </cell>
          <cell r="BA2778" t="str">
            <v/>
          </cell>
          <cell r="BB2778" t="str">
            <v/>
          </cell>
          <cell r="BC2778" t="str">
            <v/>
          </cell>
        </row>
        <row r="2779">
          <cell r="AQ2779" t="str">
            <v/>
          </cell>
          <cell r="AZ2779" t="str">
            <v/>
          </cell>
          <cell r="BA2779" t="str">
            <v/>
          </cell>
          <cell r="BB2779" t="str">
            <v/>
          </cell>
          <cell r="BC2779" t="str">
            <v/>
          </cell>
        </row>
        <row r="2780">
          <cell r="AQ2780" t="str">
            <v/>
          </cell>
          <cell r="AZ2780" t="str">
            <v/>
          </cell>
          <cell r="BA2780" t="str">
            <v/>
          </cell>
          <cell r="BB2780" t="str">
            <v/>
          </cell>
          <cell r="BC2780" t="str">
            <v/>
          </cell>
        </row>
        <row r="2781">
          <cell r="AQ2781" t="str">
            <v/>
          </cell>
          <cell r="AZ2781" t="str">
            <v/>
          </cell>
          <cell r="BA2781" t="str">
            <v/>
          </cell>
          <cell r="BB2781" t="str">
            <v/>
          </cell>
          <cell r="BC2781" t="str">
            <v/>
          </cell>
        </row>
        <row r="2782">
          <cell r="AQ2782" t="str">
            <v/>
          </cell>
          <cell r="AZ2782" t="str">
            <v/>
          </cell>
          <cell r="BA2782" t="str">
            <v/>
          </cell>
          <cell r="BB2782" t="str">
            <v/>
          </cell>
          <cell r="BC2782" t="str">
            <v/>
          </cell>
        </row>
        <row r="2783">
          <cell r="AQ2783" t="str">
            <v/>
          </cell>
          <cell r="AZ2783" t="str">
            <v/>
          </cell>
          <cell r="BA2783" t="str">
            <v/>
          </cell>
          <cell r="BB2783" t="str">
            <v/>
          </cell>
          <cell r="BC2783" t="str">
            <v/>
          </cell>
        </row>
        <row r="2784">
          <cell r="AQ2784" t="str">
            <v/>
          </cell>
          <cell r="AZ2784" t="str">
            <v/>
          </cell>
          <cell r="BA2784" t="str">
            <v/>
          </cell>
          <cell r="BB2784" t="str">
            <v/>
          </cell>
          <cell r="BC2784" t="str">
            <v/>
          </cell>
        </row>
        <row r="2785">
          <cell r="AM2785">
            <v>33806.1</v>
          </cell>
          <cell r="AQ2785">
            <v>16</v>
          </cell>
          <cell r="AT2785" t="str">
            <v>СМР</v>
          </cell>
          <cell r="AW2785">
            <v>40686</v>
          </cell>
          <cell r="AZ2785" t="str">
            <v>5.2011</v>
          </cell>
          <cell r="BA2785" t="str">
            <v>5.2011</v>
          </cell>
          <cell r="BB2785" t="str">
            <v>6.2011</v>
          </cell>
          <cell r="BC2785" t="str">
            <v>2.2011</v>
          </cell>
        </row>
        <row r="2786">
          <cell r="AM2786">
            <v>29497.33</v>
          </cell>
          <cell r="AQ2786">
            <v>16</v>
          </cell>
          <cell r="AT2786" t="str">
            <v>СМР</v>
          </cell>
          <cell r="AW2786">
            <v>40686</v>
          </cell>
          <cell r="AZ2786" t="str">
            <v>5.2011</v>
          </cell>
          <cell r="BA2786" t="str">
            <v>5.2011</v>
          </cell>
          <cell r="BB2786" t="str">
            <v>6.2011</v>
          </cell>
          <cell r="BC2786" t="str">
            <v>2.2011</v>
          </cell>
        </row>
        <row r="2787">
          <cell r="AM2787" t="str">
            <v/>
          </cell>
          <cell r="AQ2787" t="str">
            <v/>
          </cell>
          <cell r="AT2787" t="str">
            <v/>
          </cell>
          <cell r="AW2787" t="str">
            <v/>
          </cell>
          <cell r="AZ2787" t="str">
            <v/>
          </cell>
          <cell r="BA2787" t="str">
            <v/>
          </cell>
          <cell r="BB2787" t="str">
            <v/>
          </cell>
          <cell r="BC2787" t="str">
            <v/>
          </cell>
        </row>
        <row r="2788">
          <cell r="AM2788">
            <v>114600376.36</v>
          </cell>
          <cell r="AQ2788" t="str">
            <v/>
          </cell>
          <cell r="AT2788" t="str">
            <v>Оборудование</v>
          </cell>
          <cell r="AW2788">
            <v>40633</v>
          </cell>
          <cell r="AZ2788" t="str">
            <v>3.2011</v>
          </cell>
          <cell r="BA2788" t="str">
            <v>3.2011</v>
          </cell>
          <cell r="BB2788" t="str">
            <v>4.2011</v>
          </cell>
          <cell r="BC2788" t="str">
            <v>1.2011</v>
          </cell>
        </row>
        <row r="2789">
          <cell r="AM2789">
            <v>0</v>
          </cell>
          <cell r="AQ2789" t="str">
            <v/>
          </cell>
          <cell r="AT2789" t="str">
            <v>Оборудование</v>
          </cell>
          <cell r="AW2789">
            <v>40633</v>
          </cell>
          <cell r="AZ2789" t="str">
            <v>3.2011</v>
          </cell>
          <cell r="BA2789" t="str">
            <v>3.2011</v>
          </cell>
          <cell r="BB2789" t="str">
            <v>4.2011</v>
          </cell>
          <cell r="BC2789" t="str">
            <v>1.2011</v>
          </cell>
        </row>
        <row r="2790">
          <cell r="AM2790">
            <v>0</v>
          </cell>
          <cell r="AQ2790" t="str">
            <v/>
          </cell>
          <cell r="AT2790" t="str">
            <v>Оборудование</v>
          </cell>
          <cell r="AW2790">
            <v>40633</v>
          </cell>
          <cell r="AZ2790" t="str">
            <v>3.2011</v>
          </cell>
          <cell r="BA2790" t="str">
            <v>3.2011</v>
          </cell>
          <cell r="BB2790" t="str">
            <v>4.2011</v>
          </cell>
          <cell r="BC2790" t="str">
            <v>1.2011</v>
          </cell>
        </row>
        <row r="2791">
          <cell r="AM2791">
            <v>0</v>
          </cell>
          <cell r="AQ2791" t="str">
            <v/>
          </cell>
          <cell r="AT2791" t="str">
            <v>Оборудование</v>
          </cell>
          <cell r="AW2791">
            <v>40633</v>
          </cell>
          <cell r="AZ2791" t="str">
            <v>3.2011</v>
          </cell>
          <cell r="BA2791" t="str">
            <v>3.2011</v>
          </cell>
          <cell r="BB2791" t="str">
            <v>4.2011</v>
          </cell>
          <cell r="BC2791" t="str">
            <v>1.2011</v>
          </cell>
        </row>
        <row r="2792">
          <cell r="AM2792">
            <v>0</v>
          </cell>
          <cell r="AQ2792" t="str">
            <v/>
          </cell>
          <cell r="AT2792" t="str">
            <v>Оборудование</v>
          </cell>
          <cell r="AW2792">
            <v>40633</v>
          </cell>
          <cell r="AZ2792" t="str">
            <v>3.2011</v>
          </cell>
          <cell r="BA2792" t="str">
            <v>3.2011</v>
          </cell>
          <cell r="BB2792" t="str">
            <v>4.2011</v>
          </cell>
          <cell r="BC2792" t="str">
            <v>1.2011</v>
          </cell>
        </row>
        <row r="2793">
          <cell r="AM2793">
            <v>0</v>
          </cell>
          <cell r="AQ2793" t="str">
            <v/>
          </cell>
          <cell r="AT2793" t="str">
            <v>Оборудование</v>
          </cell>
          <cell r="AW2793">
            <v>40633</v>
          </cell>
          <cell r="AZ2793" t="str">
            <v>3.2011</v>
          </cell>
          <cell r="BA2793" t="str">
            <v>3.2011</v>
          </cell>
          <cell r="BB2793" t="str">
            <v>4.2011</v>
          </cell>
          <cell r="BC2793" t="str">
            <v>1.2011</v>
          </cell>
        </row>
        <row r="2794">
          <cell r="AM2794">
            <v>92160580.629999995</v>
          </cell>
          <cell r="AQ2794" t="str">
            <v/>
          </cell>
          <cell r="AT2794" t="str">
            <v>Оборудование</v>
          </cell>
          <cell r="AW2794">
            <v>40633</v>
          </cell>
          <cell r="AZ2794" t="str">
            <v>3.2011</v>
          </cell>
          <cell r="BA2794" t="str">
            <v>3.2011</v>
          </cell>
          <cell r="BB2794" t="str">
            <v>4.2011</v>
          </cell>
          <cell r="BC2794" t="str">
            <v>1.2011</v>
          </cell>
        </row>
        <row r="2795">
          <cell r="AM2795">
            <v>0</v>
          </cell>
          <cell r="AQ2795" t="str">
            <v/>
          </cell>
          <cell r="AT2795" t="str">
            <v>Оборудование</v>
          </cell>
          <cell r="AW2795">
            <v>40633</v>
          </cell>
          <cell r="AZ2795" t="str">
            <v>3.2011</v>
          </cell>
          <cell r="BA2795" t="str">
            <v>3.2011</v>
          </cell>
          <cell r="BB2795" t="str">
            <v>4.2011</v>
          </cell>
          <cell r="BC2795" t="str">
            <v>1.2011</v>
          </cell>
        </row>
        <row r="2796">
          <cell r="AM2796">
            <v>0</v>
          </cell>
          <cell r="AQ2796" t="str">
            <v/>
          </cell>
          <cell r="AT2796" t="str">
            <v>Оборудование</v>
          </cell>
          <cell r="AW2796">
            <v>40633</v>
          </cell>
          <cell r="AZ2796" t="str">
            <v>3.2011</v>
          </cell>
          <cell r="BA2796" t="str">
            <v>3.2011</v>
          </cell>
          <cell r="BB2796" t="str">
            <v>4.2011</v>
          </cell>
          <cell r="BC2796" t="str">
            <v>1.2011</v>
          </cell>
        </row>
        <row r="2797">
          <cell r="AM2797">
            <v>0</v>
          </cell>
          <cell r="AQ2797" t="str">
            <v/>
          </cell>
          <cell r="AT2797" t="str">
            <v>Оборудование</v>
          </cell>
          <cell r="AW2797">
            <v>40633</v>
          </cell>
          <cell r="AZ2797" t="str">
            <v>3.2011</v>
          </cell>
          <cell r="BA2797" t="str">
            <v>3.2011</v>
          </cell>
          <cell r="BB2797" t="str">
            <v>4.2011</v>
          </cell>
          <cell r="BC2797" t="str">
            <v>1.2011</v>
          </cell>
        </row>
        <row r="2798">
          <cell r="AM2798">
            <v>0</v>
          </cell>
          <cell r="AQ2798" t="str">
            <v/>
          </cell>
          <cell r="AT2798" t="str">
            <v>Оборудование</v>
          </cell>
          <cell r="AW2798">
            <v>40633</v>
          </cell>
          <cell r="AZ2798" t="str">
            <v>3.2011</v>
          </cell>
          <cell r="BA2798" t="str">
            <v>3.2011</v>
          </cell>
          <cell r="BB2798" t="str">
            <v>4.2011</v>
          </cell>
          <cell r="BC2798" t="str">
            <v>1.2011</v>
          </cell>
        </row>
        <row r="2799">
          <cell r="AM2799">
            <v>0</v>
          </cell>
          <cell r="AQ2799" t="str">
            <v/>
          </cell>
          <cell r="AT2799" t="str">
            <v>Оборудование</v>
          </cell>
          <cell r="AW2799">
            <v>40633</v>
          </cell>
          <cell r="AZ2799" t="str">
            <v>3.2011</v>
          </cell>
          <cell r="BA2799" t="str">
            <v>3.2011</v>
          </cell>
          <cell r="BB2799" t="str">
            <v>4.2011</v>
          </cell>
          <cell r="BC2799" t="str">
            <v>1.2011</v>
          </cell>
        </row>
        <row r="2800">
          <cell r="AM2800" t="str">
            <v/>
          </cell>
          <cell r="AQ2800" t="str">
            <v/>
          </cell>
          <cell r="AT2800" t="str">
            <v/>
          </cell>
          <cell r="AW2800" t="str">
            <v/>
          </cell>
          <cell r="AZ2800" t="str">
            <v/>
          </cell>
          <cell r="BA2800" t="str">
            <v/>
          </cell>
          <cell r="BB2800" t="str">
            <v/>
          </cell>
          <cell r="BC2800" t="str">
            <v/>
          </cell>
        </row>
        <row r="2801">
          <cell r="AM2801" t="str">
            <v/>
          </cell>
          <cell r="AQ2801" t="str">
            <v/>
          </cell>
          <cell r="AT2801" t="str">
            <v/>
          </cell>
          <cell r="AW2801" t="str">
            <v/>
          </cell>
          <cell r="AZ2801" t="str">
            <v/>
          </cell>
          <cell r="BA2801" t="str">
            <v/>
          </cell>
          <cell r="BB2801" t="str">
            <v/>
          </cell>
          <cell r="BC2801" t="str">
            <v/>
          </cell>
        </row>
        <row r="2802">
          <cell r="AM2802" t="str">
            <v/>
          </cell>
          <cell r="AQ2802" t="str">
            <v/>
          </cell>
          <cell r="AT2802" t="str">
            <v/>
          </cell>
          <cell r="AW2802" t="str">
            <v/>
          </cell>
          <cell r="AZ2802" t="str">
            <v/>
          </cell>
          <cell r="BA2802" t="str">
            <v/>
          </cell>
          <cell r="BB2802" t="str">
            <v/>
          </cell>
          <cell r="BC2802" t="str">
            <v/>
          </cell>
        </row>
        <row r="2803">
          <cell r="AM2803" t="str">
            <v/>
          </cell>
          <cell r="AQ2803" t="str">
            <v/>
          </cell>
          <cell r="AT2803" t="str">
            <v/>
          </cell>
          <cell r="AW2803" t="str">
            <v/>
          </cell>
          <cell r="AZ2803" t="str">
            <v/>
          </cell>
          <cell r="BA2803" t="str">
            <v/>
          </cell>
          <cell r="BB2803" t="str">
            <v/>
          </cell>
          <cell r="BC2803" t="str">
            <v/>
          </cell>
        </row>
        <row r="2804">
          <cell r="AM2804">
            <v>829840</v>
          </cell>
          <cell r="AQ2804" t="str">
            <v/>
          </cell>
          <cell r="AT2804" t="str">
            <v>Оборудование</v>
          </cell>
          <cell r="AW2804">
            <v>40662</v>
          </cell>
          <cell r="AZ2804" t="str">
            <v>4.2011</v>
          </cell>
          <cell r="BA2804" t="str">
            <v>4.2011</v>
          </cell>
          <cell r="BB2804" t="str">
            <v>5.2011</v>
          </cell>
          <cell r="BC2804" t="str">
            <v>2.2011</v>
          </cell>
        </row>
        <row r="2805">
          <cell r="AM2805">
            <v>26312</v>
          </cell>
          <cell r="AQ2805" t="str">
            <v/>
          </cell>
          <cell r="AT2805" t="str">
            <v>Оборудование</v>
          </cell>
          <cell r="AW2805">
            <v>40602</v>
          </cell>
          <cell r="AZ2805" t="str">
            <v>2.2011</v>
          </cell>
          <cell r="BA2805" t="str">
            <v>2.2011</v>
          </cell>
          <cell r="BB2805" t="str">
            <v>3.2011</v>
          </cell>
          <cell r="BC2805" t="str">
            <v>1.2011</v>
          </cell>
        </row>
        <row r="2806">
          <cell r="AM2806" t="str">
            <v/>
          </cell>
          <cell r="AQ2806" t="str">
            <v/>
          </cell>
          <cell r="AT2806" t="str">
            <v/>
          </cell>
          <cell r="AW2806" t="str">
            <v/>
          </cell>
          <cell r="AZ2806" t="str">
            <v/>
          </cell>
          <cell r="BA2806" t="str">
            <v/>
          </cell>
          <cell r="BB2806" t="str">
            <v/>
          </cell>
          <cell r="BC2806" t="str">
            <v/>
          </cell>
        </row>
        <row r="2807">
          <cell r="AM2807" t="str">
            <v/>
          </cell>
          <cell r="AQ2807" t="str">
            <v/>
          </cell>
          <cell r="AT2807" t="str">
            <v/>
          </cell>
          <cell r="AW2807" t="str">
            <v/>
          </cell>
          <cell r="AZ2807" t="str">
            <v/>
          </cell>
          <cell r="BA2807" t="str">
            <v/>
          </cell>
          <cell r="BB2807" t="str">
            <v/>
          </cell>
          <cell r="BC2807" t="str">
            <v/>
          </cell>
        </row>
        <row r="2808">
          <cell r="AM2808">
            <v>259274.4</v>
          </cell>
          <cell r="AQ2808" t="str">
            <v/>
          </cell>
          <cell r="AT2808" t="str">
            <v>Оборудование</v>
          </cell>
          <cell r="AW2808">
            <v>40662</v>
          </cell>
          <cell r="AZ2808" t="str">
            <v>4.2011</v>
          </cell>
          <cell r="BA2808" t="str">
            <v>4.2011</v>
          </cell>
          <cell r="BB2808" t="str">
            <v>5.2011</v>
          </cell>
          <cell r="BC2808" t="str">
            <v>2.2011</v>
          </cell>
        </row>
        <row r="2809">
          <cell r="AM2809">
            <v>4214433.5199999996</v>
          </cell>
          <cell r="AQ2809" t="str">
            <v/>
          </cell>
          <cell r="AT2809" t="str">
            <v>Оборудование</v>
          </cell>
          <cell r="AW2809">
            <v>40662</v>
          </cell>
          <cell r="AZ2809" t="str">
            <v>4.2011</v>
          </cell>
          <cell r="BA2809" t="str">
            <v>4.2011</v>
          </cell>
          <cell r="BB2809" t="str">
            <v>5.2011</v>
          </cell>
          <cell r="BC2809" t="str">
            <v>2.2011</v>
          </cell>
        </row>
        <row r="2810">
          <cell r="AM2810" t="str">
            <v/>
          </cell>
          <cell r="AQ2810" t="str">
            <v/>
          </cell>
          <cell r="AT2810" t="str">
            <v/>
          </cell>
          <cell r="AW2810" t="str">
            <v/>
          </cell>
          <cell r="AZ2810" t="str">
            <v/>
          </cell>
          <cell r="BA2810" t="str">
            <v/>
          </cell>
          <cell r="BB2810" t="str">
            <v/>
          </cell>
          <cell r="BC2810" t="str">
            <v/>
          </cell>
        </row>
        <row r="2811">
          <cell r="AM2811" t="str">
            <v/>
          </cell>
          <cell r="AQ2811" t="str">
            <v/>
          </cell>
          <cell r="AT2811" t="str">
            <v/>
          </cell>
          <cell r="AW2811" t="str">
            <v/>
          </cell>
          <cell r="AZ2811" t="str">
            <v/>
          </cell>
          <cell r="BA2811" t="str">
            <v/>
          </cell>
          <cell r="BB2811" t="str">
            <v/>
          </cell>
          <cell r="BC2811" t="str">
            <v/>
          </cell>
        </row>
        <row r="2812">
          <cell r="AM2812" t="str">
            <v/>
          </cell>
          <cell r="AQ2812" t="str">
            <v/>
          </cell>
          <cell r="AT2812" t="str">
            <v/>
          </cell>
          <cell r="AW2812" t="str">
            <v/>
          </cell>
          <cell r="AZ2812" t="str">
            <v/>
          </cell>
          <cell r="BA2812" t="str">
            <v/>
          </cell>
          <cell r="BB2812" t="str">
            <v/>
          </cell>
          <cell r="BC2812" t="str">
            <v/>
          </cell>
        </row>
        <row r="2813">
          <cell r="AM2813" t="str">
            <v/>
          </cell>
          <cell r="AQ2813" t="str">
            <v/>
          </cell>
          <cell r="AT2813" t="str">
            <v/>
          </cell>
          <cell r="AW2813" t="str">
            <v/>
          </cell>
          <cell r="AZ2813" t="str">
            <v/>
          </cell>
          <cell r="BA2813" t="str">
            <v/>
          </cell>
          <cell r="BB2813" t="str">
            <v/>
          </cell>
          <cell r="BC2813" t="str">
            <v/>
          </cell>
        </row>
        <row r="2814">
          <cell r="AM2814" t="str">
            <v/>
          </cell>
          <cell r="AQ2814" t="str">
            <v/>
          </cell>
          <cell r="AT2814" t="str">
            <v/>
          </cell>
          <cell r="AW2814" t="str">
            <v/>
          </cell>
          <cell r="AZ2814" t="str">
            <v/>
          </cell>
          <cell r="BA2814" t="str">
            <v/>
          </cell>
          <cell r="BB2814" t="str">
            <v/>
          </cell>
          <cell r="BC2814" t="str">
            <v/>
          </cell>
        </row>
        <row r="2815">
          <cell r="AM2815" t="str">
            <v/>
          </cell>
          <cell r="AQ2815" t="str">
            <v/>
          </cell>
          <cell r="AT2815" t="str">
            <v/>
          </cell>
          <cell r="AW2815" t="str">
            <v/>
          </cell>
          <cell r="AZ2815" t="str">
            <v/>
          </cell>
          <cell r="BA2815" t="str">
            <v/>
          </cell>
          <cell r="BB2815" t="str">
            <v/>
          </cell>
          <cell r="BC2815" t="str">
            <v/>
          </cell>
        </row>
        <row r="2816">
          <cell r="AM2816" t="str">
            <v/>
          </cell>
          <cell r="AQ2816" t="str">
            <v/>
          </cell>
          <cell r="AT2816" t="str">
            <v/>
          </cell>
          <cell r="AW2816" t="str">
            <v/>
          </cell>
          <cell r="AZ2816" t="str">
            <v/>
          </cell>
          <cell r="BA2816" t="str">
            <v/>
          </cell>
          <cell r="BB2816" t="str">
            <v/>
          </cell>
          <cell r="BC2816" t="str">
            <v/>
          </cell>
        </row>
        <row r="2817">
          <cell r="AM2817" t="str">
            <v/>
          </cell>
          <cell r="AQ2817" t="str">
            <v/>
          </cell>
          <cell r="AT2817" t="str">
            <v/>
          </cell>
          <cell r="AW2817" t="str">
            <v/>
          </cell>
          <cell r="AZ2817" t="str">
            <v/>
          </cell>
          <cell r="BA2817" t="str">
            <v/>
          </cell>
          <cell r="BB2817" t="str">
            <v/>
          </cell>
          <cell r="BC2817" t="str">
            <v/>
          </cell>
        </row>
        <row r="2818">
          <cell r="AM2818" t="str">
            <v/>
          </cell>
          <cell r="AQ2818" t="str">
            <v/>
          </cell>
          <cell r="AT2818" t="str">
            <v/>
          </cell>
          <cell r="AW2818" t="str">
            <v/>
          </cell>
          <cell r="AZ2818" t="str">
            <v/>
          </cell>
          <cell r="BA2818" t="str">
            <v/>
          </cell>
          <cell r="BB2818" t="str">
            <v/>
          </cell>
          <cell r="BC2818" t="str">
            <v/>
          </cell>
        </row>
        <row r="2819">
          <cell r="AM2819" t="str">
            <v/>
          </cell>
          <cell r="AQ2819" t="str">
            <v/>
          </cell>
          <cell r="AT2819" t="str">
            <v/>
          </cell>
          <cell r="AW2819" t="str">
            <v/>
          </cell>
          <cell r="AZ2819" t="str">
            <v/>
          </cell>
          <cell r="BA2819" t="str">
            <v/>
          </cell>
          <cell r="BB2819" t="str">
            <v/>
          </cell>
          <cell r="BC2819" t="str">
            <v/>
          </cell>
        </row>
        <row r="2820">
          <cell r="AM2820" t="str">
            <v/>
          </cell>
          <cell r="AQ2820" t="str">
            <v/>
          </cell>
          <cell r="AT2820" t="str">
            <v/>
          </cell>
          <cell r="AW2820" t="str">
            <v/>
          </cell>
          <cell r="AZ2820" t="str">
            <v/>
          </cell>
          <cell r="BA2820" t="str">
            <v/>
          </cell>
          <cell r="BB2820" t="str">
            <v/>
          </cell>
          <cell r="BC2820" t="str">
            <v/>
          </cell>
        </row>
        <row r="2821">
          <cell r="AM2821" t="str">
            <v/>
          </cell>
          <cell r="AQ2821" t="str">
            <v/>
          </cell>
          <cell r="AT2821" t="str">
            <v/>
          </cell>
          <cell r="AW2821" t="str">
            <v/>
          </cell>
          <cell r="AZ2821" t="str">
            <v/>
          </cell>
          <cell r="BA2821" t="str">
            <v/>
          </cell>
          <cell r="BB2821" t="str">
            <v/>
          </cell>
          <cell r="BC2821" t="str">
            <v/>
          </cell>
        </row>
        <row r="2822">
          <cell r="AM2822" t="str">
            <v/>
          </cell>
          <cell r="AQ2822" t="str">
            <v/>
          </cell>
          <cell r="AT2822" t="str">
            <v/>
          </cell>
          <cell r="AW2822" t="str">
            <v/>
          </cell>
          <cell r="AZ2822" t="str">
            <v/>
          </cell>
          <cell r="BA2822" t="str">
            <v/>
          </cell>
          <cell r="BB2822" t="str">
            <v/>
          </cell>
          <cell r="BC2822" t="str">
            <v/>
          </cell>
        </row>
        <row r="2823">
          <cell r="AM2823" t="str">
            <v/>
          </cell>
          <cell r="AQ2823" t="str">
            <v/>
          </cell>
          <cell r="AT2823" t="str">
            <v/>
          </cell>
          <cell r="AW2823" t="str">
            <v/>
          </cell>
          <cell r="AZ2823" t="str">
            <v/>
          </cell>
          <cell r="BA2823" t="str">
            <v/>
          </cell>
          <cell r="BB2823" t="str">
            <v/>
          </cell>
          <cell r="BC2823" t="str">
            <v/>
          </cell>
        </row>
        <row r="2824">
          <cell r="AM2824" t="str">
            <v/>
          </cell>
          <cell r="AQ2824" t="str">
            <v/>
          </cell>
          <cell r="AT2824" t="str">
            <v/>
          </cell>
          <cell r="AW2824" t="str">
            <v/>
          </cell>
          <cell r="AZ2824" t="str">
            <v/>
          </cell>
          <cell r="BA2824" t="str">
            <v/>
          </cell>
          <cell r="BB2824" t="str">
            <v/>
          </cell>
          <cell r="BC2824" t="str">
            <v/>
          </cell>
        </row>
        <row r="2825">
          <cell r="AM2825" t="str">
            <v/>
          </cell>
          <cell r="AQ2825" t="str">
            <v/>
          </cell>
          <cell r="AT2825" t="str">
            <v/>
          </cell>
          <cell r="AW2825" t="str">
            <v/>
          </cell>
          <cell r="AZ2825" t="str">
            <v/>
          </cell>
          <cell r="BA2825" t="str">
            <v/>
          </cell>
          <cell r="BB2825" t="str">
            <v/>
          </cell>
          <cell r="BC2825" t="str">
            <v/>
          </cell>
        </row>
        <row r="2826">
          <cell r="AM2826" t="str">
            <v/>
          </cell>
          <cell r="AQ2826" t="str">
            <v/>
          </cell>
          <cell r="AT2826" t="str">
            <v/>
          </cell>
          <cell r="AW2826" t="str">
            <v/>
          </cell>
          <cell r="AZ2826" t="str">
            <v/>
          </cell>
          <cell r="BA2826" t="str">
            <v/>
          </cell>
          <cell r="BB2826" t="str">
            <v/>
          </cell>
          <cell r="BC2826" t="str">
            <v/>
          </cell>
        </row>
        <row r="2827">
          <cell r="AM2827" t="str">
            <v/>
          </cell>
          <cell r="AQ2827" t="str">
            <v/>
          </cell>
          <cell r="AT2827" t="str">
            <v/>
          </cell>
          <cell r="AW2827" t="str">
            <v/>
          </cell>
          <cell r="AZ2827" t="str">
            <v/>
          </cell>
          <cell r="BA2827" t="str">
            <v/>
          </cell>
          <cell r="BB2827" t="str">
            <v/>
          </cell>
          <cell r="BC2827" t="str">
            <v/>
          </cell>
        </row>
        <row r="2828">
          <cell r="AM2828" t="str">
            <v/>
          </cell>
          <cell r="AQ2828" t="str">
            <v/>
          </cell>
          <cell r="AT2828" t="str">
            <v/>
          </cell>
          <cell r="AW2828" t="str">
            <v/>
          </cell>
          <cell r="AZ2828" t="str">
            <v/>
          </cell>
          <cell r="BA2828" t="str">
            <v/>
          </cell>
          <cell r="BB2828" t="str">
            <v/>
          </cell>
          <cell r="BC2828" t="str">
            <v/>
          </cell>
        </row>
        <row r="2829">
          <cell r="AM2829" t="str">
            <v/>
          </cell>
          <cell r="AQ2829" t="str">
            <v/>
          </cell>
          <cell r="AT2829" t="str">
            <v/>
          </cell>
          <cell r="AW2829" t="str">
            <v/>
          </cell>
          <cell r="AZ2829" t="str">
            <v/>
          </cell>
          <cell r="BA2829" t="str">
            <v/>
          </cell>
          <cell r="BB2829" t="str">
            <v/>
          </cell>
          <cell r="BC2829" t="str">
            <v/>
          </cell>
        </row>
        <row r="2830">
          <cell r="AM2830" t="str">
            <v/>
          </cell>
          <cell r="AQ2830" t="str">
            <v/>
          </cell>
          <cell r="AT2830" t="str">
            <v/>
          </cell>
          <cell r="AW2830" t="str">
            <v/>
          </cell>
          <cell r="AZ2830" t="str">
            <v/>
          </cell>
          <cell r="BA2830" t="str">
            <v/>
          </cell>
          <cell r="BB2830" t="str">
            <v/>
          </cell>
          <cell r="BC2830" t="str">
            <v/>
          </cell>
        </row>
        <row r="2831">
          <cell r="AM2831" t="str">
            <v/>
          </cell>
          <cell r="AQ2831" t="str">
            <v/>
          </cell>
          <cell r="AT2831" t="str">
            <v/>
          </cell>
          <cell r="AW2831" t="str">
            <v/>
          </cell>
          <cell r="AZ2831" t="str">
            <v/>
          </cell>
          <cell r="BA2831" t="str">
            <v/>
          </cell>
          <cell r="BB2831" t="str">
            <v/>
          </cell>
          <cell r="BC2831" t="str">
            <v/>
          </cell>
        </row>
        <row r="2832">
          <cell r="AM2832" t="str">
            <v/>
          </cell>
          <cell r="AQ2832" t="str">
            <v/>
          </cell>
          <cell r="AT2832" t="str">
            <v/>
          </cell>
          <cell r="AW2832" t="str">
            <v/>
          </cell>
          <cell r="AZ2832" t="str">
            <v/>
          </cell>
          <cell r="BA2832" t="str">
            <v/>
          </cell>
          <cell r="BB2832" t="str">
            <v/>
          </cell>
          <cell r="BC2832" t="str">
            <v/>
          </cell>
        </row>
        <row r="2833">
          <cell r="AM2833" t="str">
            <v/>
          </cell>
          <cell r="AQ2833" t="str">
            <v/>
          </cell>
          <cell r="AT2833" t="str">
            <v/>
          </cell>
          <cell r="AW2833" t="str">
            <v/>
          </cell>
          <cell r="AZ2833" t="str">
            <v/>
          </cell>
          <cell r="BA2833" t="str">
            <v/>
          </cell>
          <cell r="BB2833" t="str">
            <v/>
          </cell>
          <cell r="BC2833" t="str">
            <v/>
          </cell>
        </row>
        <row r="2834">
          <cell r="AM2834" t="str">
            <v/>
          </cell>
          <cell r="AQ2834" t="str">
            <v/>
          </cell>
          <cell r="AT2834" t="str">
            <v/>
          </cell>
          <cell r="AW2834" t="str">
            <v/>
          </cell>
          <cell r="AZ2834" t="str">
            <v/>
          </cell>
          <cell r="BA2834" t="str">
            <v/>
          </cell>
          <cell r="BB2834" t="str">
            <v/>
          </cell>
          <cell r="BC2834" t="str">
            <v/>
          </cell>
        </row>
        <row r="2835">
          <cell r="AM2835" t="str">
            <v/>
          </cell>
          <cell r="AQ2835" t="str">
            <v/>
          </cell>
          <cell r="AT2835" t="str">
            <v/>
          </cell>
          <cell r="AW2835" t="str">
            <v/>
          </cell>
          <cell r="AZ2835" t="str">
            <v/>
          </cell>
          <cell r="BA2835" t="str">
            <v/>
          </cell>
          <cell r="BB2835" t="str">
            <v/>
          </cell>
          <cell r="BC2835" t="str">
            <v/>
          </cell>
        </row>
        <row r="2836">
          <cell r="AM2836" t="str">
            <v/>
          </cell>
          <cell r="AQ2836" t="str">
            <v/>
          </cell>
          <cell r="AT2836" t="str">
            <v/>
          </cell>
          <cell r="AW2836" t="str">
            <v/>
          </cell>
          <cell r="AZ2836" t="str">
            <v/>
          </cell>
          <cell r="BA2836" t="str">
            <v/>
          </cell>
          <cell r="BB2836" t="str">
            <v/>
          </cell>
          <cell r="BC2836" t="str">
            <v/>
          </cell>
        </row>
        <row r="2837">
          <cell r="AM2837" t="str">
            <v/>
          </cell>
          <cell r="AQ2837" t="str">
            <v/>
          </cell>
          <cell r="AT2837" t="str">
            <v/>
          </cell>
          <cell r="AW2837" t="str">
            <v/>
          </cell>
          <cell r="AZ2837" t="str">
            <v/>
          </cell>
          <cell r="BA2837" t="str">
            <v/>
          </cell>
          <cell r="BB2837" t="str">
            <v/>
          </cell>
          <cell r="BC2837" t="str">
            <v/>
          </cell>
        </row>
        <row r="2838">
          <cell r="AM2838" t="str">
            <v/>
          </cell>
          <cell r="AQ2838" t="str">
            <v/>
          </cell>
          <cell r="AT2838" t="str">
            <v/>
          </cell>
          <cell r="AW2838" t="str">
            <v/>
          </cell>
          <cell r="AZ2838" t="str">
            <v/>
          </cell>
          <cell r="BA2838" t="str">
            <v/>
          </cell>
          <cell r="BB2838" t="str">
            <v/>
          </cell>
          <cell r="BC2838" t="str">
            <v/>
          </cell>
        </row>
        <row r="2839">
          <cell r="AM2839" t="str">
            <v/>
          </cell>
          <cell r="AQ2839" t="str">
            <v/>
          </cell>
          <cell r="AT2839" t="str">
            <v/>
          </cell>
          <cell r="AW2839" t="str">
            <v/>
          </cell>
          <cell r="AZ2839" t="str">
            <v/>
          </cell>
          <cell r="BA2839" t="str">
            <v/>
          </cell>
          <cell r="BB2839" t="str">
            <v/>
          </cell>
          <cell r="BC2839" t="str">
            <v/>
          </cell>
        </row>
        <row r="2840">
          <cell r="AM2840" t="str">
            <v/>
          </cell>
          <cell r="AQ2840" t="str">
            <v/>
          </cell>
          <cell r="AT2840" t="str">
            <v/>
          </cell>
          <cell r="AW2840" t="str">
            <v/>
          </cell>
          <cell r="AZ2840" t="str">
            <v/>
          </cell>
          <cell r="BA2840" t="str">
            <v/>
          </cell>
          <cell r="BB2840" t="str">
            <v/>
          </cell>
          <cell r="BC2840" t="str">
            <v/>
          </cell>
        </row>
        <row r="2841">
          <cell r="AM2841" t="str">
            <v/>
          </cell>
          <cell r="AQ2841" t="str">
            <v/>
          </cell>
          <cell r="AT2841" t="str">
            <v/>
          </cell>
          <cell r="AW2841" t="str">
            <v/>
          </cell>
          <cell r="AZ2841" t="str">
            <v/>
          </cell>
          <cell r="BA2841" t="str">
            <v/>
          </cell>
          <cell r="BB2841" t="str">
            <v/>
          </cell>
          <cell r="BC2841" t="str">
            <v/>
          </cell>
        </row>
        <row r="2842">
          <cell r="AM2842" t="str">
            <v/>
          </cell>
          <cell r="AQ2842" t="str">
            <v/>
          </cell>
          <cell r="AT2842" t="str">
            <v/>
          </cell>
          <cell r="AW2842" t="str">
            <v/>
          </cell>
          <cell r="AZ2842" t="str">
            <v/>
          </cell>
          <cell r="BA2842" t="str">
            <v/>
          </cell>
          <cell r="BB2842" t="str">
            <v/>
          </cell>
          <cell r="BC2842" t="str">
            <v/>
          </cell>
        </row>
        <row r="2843">
          <cell r="AM2843" t="str">
            <v/>
          </cell>
          <cell r="AQ2843" t="str">
            <v/>
          </cell>
          <cell r="AT2843" t="str">
            <v/>
          </cell>
          <cell r="AW2843" t="str">
            <v/>
          </cell>
          <cell r="AZ2843" t="str">
            <v/>
          </cell>
          <cell r="BA2843" t="str">
            <v/>
          </cell>
          <cell r="BB2843" t="str">
            <v/>
          </cell>
          <cell r="BC2843" t="str">
            <v/>
          </cell>
        </row>
        <row r="2844">
          <cell r="AM2844" t="str">
            <v/>
          </cell>
          <cell r="AQ2844" t="str">
            <v/>
          </cell>
          <cell r="AT2844" t="str">
            <v/>
          </cell>
          <cell r="AW2844" t="str">
            <v/>
          </cell>
          <cell r="AZ2844" t="str">
            <v/>
          </cell>
          <cell r="BA2844" t="str">
            <v/>
          </cell>
          <cell r="BB2844" t="str">
            <v/>
          </cell>
          <cell r="BC2844" t="str">
            <v/>
          </cell>
        </row>
        <row r="2845">
          <cell r="AM2845" t="str">
            <v/>
          </cell>
          <cell r="AQ2845" t="str">
            <v/>
          </cell>
          <cell r="AT2845" t="str">
            <v/>
          </cell>
          <cell r="AW2845" t="str">
            <v/>
          </cell>
          <cell r="AZ2845" t="str">
            <v/>
          </cell>
          <cell r="BA2845" t="str">
            <v/>
          </cell>
          <cell r="BB2845" t="str">
            <v/>
          </cell>
          <cell r="BC2845" t="str">
            <v/>
          </cell>
        </row>
        <row r="2846">
          <cell r="AM2846" t="str">
            <v/>
          </cell>
          <cell r="AQ2846" t="str">
            <v/>
          </cell>
          <cell r="AT2846" t="str">
            <v/>
          </cell>
          <cell r="AW2846" t="str">
            <v/>
          </cell>
          <cell r="AZ2846" t="str">
            <v/>
          </cell>
          <cell r="BA2846" t="str">
            <v/>
          </cell>
          <cell r="BB2846" t="str">
            <v/>
          </cell>
          <cell r="BC2846" t="str">
            <v/>
          </cell>
        </row>
        <row r="2847">
          <cell r="AM2847" t="str">
            <v/>
          </cell>
          <cell r="AQ2847" t="str">
            <v/>
          </cell>
          <cell r="AT2847" t="str">
            <v/>
          </cell>
          <cell r="AW2847" t="str">
            <v/>
          </cell>
          <cell r="AZ2847" t="str">
            <v/>
          </cell>
          <cell r="BA2847" t="str">
            <v/>
          </cell>
          <cell r="BB2847" t="str">
            <v/>
          </cell>
          <cell r="BC2847" t="str">
            <v/>
          </cell>
        </row>
        <row r="2848">
          <cell r="AM2848" t="str">
            <v/>
          </cell>
          <cell r="AQ2848" t="str">
            <v/>
          </cell>
          <cell r="AT2848" t="str">
            <v/>
          </cell>
          <cell r="AW2848" t="str">
            <v/>
          </cell>
          <cell r="AZ2848" t="str">
            <v/>
          </cell>
          <cell r="BA2848" t="str">
            <v/>
          </cell>
          <cell r="BB2848" t="str">
            <v/>
          </cell>
          <cell r="BC2848" t="str">
            <v/>
          </cell>
        </row>
        <row r="2849">
          <cell r="AM2849" t="str">
            <v/>
          </cell>
          <cell r="AQ2849" t="str">
            <v/>
          </cell>
          <cell r="AT2849" t="str">
            <v/>
          </cell>
          <cell r="AW2849" t="str">
            <v/>
          </cell>
          <cell r="AZ2849" t="str">
            <v/>
          </cell>
          <cell r="BA2849" t="str">
            <v/>
          </cell>
          <cell r="BB2849" t="str">
            <v/>
          </cell>
          <cell r="BC2849" t="str">
            <v/>
          </cell>
        </row>
        <row r="2850">
          <cell r="AM2850" t="str">
            <v/>
          </cell>
          <cell r="AQ2850" t="str">
            <v/>
          </cell>
          <cell r="AT2850" t="str">
            <v/>
          </cell>
          <cell r="AW2850" t="str">
            <v/>
          </cell>
          <cell r="AZ2850" t="str">
            <v/>
          </cell>
          <cell r="BA2850" t="str">
            <v/>
          </cell>
          <cell r="BB2850" t="str">
            <v/>
          </cell>
          <cell r="BC2850" t="str">
            <v/>
          </cell>
        </row>
        <row r="2851">
          <cell r="AM2851" t="str">
            <v/>
          </cell>
          <cell r="AQ2851" t="str">
            <v/>
          </cell>
          <cell r="AT2851" t="str">
            <v/>
          </cell>
          <cell r="AW2851" t="str">
            <v/>
          </cell>
          <cell r="AZ2851" t="str">
            <v/>
          </cell>
          <cell r="BA2851" t="str">
            <v/>
          </cell>
          <cell r="BB2851" t="str">
            <v/>
          </cell>
          <cell r="BC2851" t="str">
            <v/>
          </cell>
        </row>
        <row r="2852">
          <cell r="AM2852" t="str">
            <v/>
          </cell>
          <cell r="AQ2852" t="str">
            <v/>
          </cell>
          <cell r="AT2852" t="str">
            <v/>
          </cell>
          <cell r="AW2852" t="str">
            <v/>
          </cell>
          <cell r="AZ2852" t="str">
            <v/>
          </cell>
          <cell r="BA2852" t="str">
            <v/>
          </cell>
          <cell r="BB2852" t="str">
            <v/>
          </cell>
          <cell r="BC2852" t="str">
            <v/>
          </cell>
        </row>
        <row r="2853">
          <cell r="AM2853" t="str">
            <v/>
          </cell>
          <cell r="AQ2853" t="str">
            <v/>
          </cell>
          <cell r="AT2853" t="str">
            <v/>
          </cell>
          <cell r="AW2853" t="str">
            <v/>
          </cell>
          <cell r="AZ2853" t="str">
            <v/>
          </cell>
          <cell r="BA2853" t="str">
            <v/>
          </cell>
          <cell r="BB2853" t="str">
            <v/>
          </cell>
          <cell r="BC2853" t="str">
            <v/>
          </cell>
        </row>
        <row r="2854">
          <cell r="AM2854" t="str">
            <v/>
          </cell>
          <cell r="AQ2854" t="str">
            <v/>
          </cell>
          <cell r="AT2854" t="str">
            <v/>
          </cell>
          <cell r="AW2854" t="str">
            <v/>
          </cell>
          <cell r="AZ2854" t="str">
            <v/>
          </cell>
          <cell r="BA2854" t="str">
            <v/>
          </cell>
          <cell r="BB2854" t="str">
            <v/>
          </cell>
          <cell r="BC2854" t="str">
            <v/>
          </cell>
        </row>
        <row r="2855">
          <cell r="AM2855" t="str">
            <v/>
          </cell>
          <cell r="AQ2855" t="str">
            <v/>
          </cell>
          <cell r="AT2855" t="str">
            <v/>
          </cell>
          <cell r="AW2855" t="str">
            <v/>
          </cell>
          <cell r="AZ2855" t="str">
            <v/>
          </cell>
          <cell r="BA2855" t="str">
            <v/>
          </cell>
          <cell r="BB2855" t="str">
            <v/>
          </cell>
          <cell r="BC2855" t="str">
            <v/>
          </cell>
        </row>
        <row r="2856">
          <cell r="AM2856" t="str">
            <v/>
          </cell>
          <cell r="AQ2856" t="str">
            <v/>
          </cell>
          <cell r="AT2856" t="str">
            <v/>
          </cell>
          <cell r="AW2856" t="str">
            <v/>
          </cell>
          <cell r="AZ2856" t="str">
            <v/>
          </cell>
          <cell r="BA2856" t="str">
            <v/>
          </cell>
          <cell r="BB2856" t="str">
            <v/>
          </cell>
          <cell r="BC2856" t="str">
            <v/>
          </cell>
        </row>
        <row r="2857">
          <cell r="AM2857" t="str">
            <v/>
          </cell>
          <cell r="AQ2857" t="str">
            <v/>
          </cell>
          <cell r="AT2857" t="str">
            <v/>
          </cell>
          <cell r="AW2857" t="str">
            <v/>
          </cell>
          <cell r="AZ2857" t="str">
            <v/>
          </cell>
          <cell r="BA2857" t="str">
            <v/>
          </cell>
          <cell r="BB2857" t="str">
            <v/>
          </cell>
          <cell r="BC2857" t="str">
            <v/>
          </cell>
        </row>
        <row r="2858">
          <cell r="AM2858" t="str">
            <v/>
          </cell>
          <cell r="AQ2858" t="str">
            <v/>
          </cell>
          <cell r="AT2858" t="str">
            <v/>
          </cell>
          <cell r="AW2858" t="str">
            <v/>
          </cell>
          <cell r="AZ2858" t="str">
            <v/>
          </cell>
          <cell r="BA2858" t="str">
            <v/>
          </cell>
          <cell r="BB2858" t="str">
            <v/>
          </cell>
          <cell r="BC2858" t="str">
            <v/>
          </cell>
        </row>
        <row r="2859">
          <cell r="AM2859" t="str">
            <v/>
          </cell>
          <cell r="AQ2859" t="str">
            <v/>
          </cell>
          <cell r="AT2859" t="str">
            <v/>
          </cell>
          <cell r="AW2859" t="str">
            <v/>
          </cell>
          <cell r="AZ2859" t="str">
            <v/>
          </cell>
          <cell r="BA2859" t="str">
            <v/>
          </cell>
          <cell r="BB2859" t="str">
            <v/>
          </cell>
          <cell r="BC2859" t="str">
            <v/>
          </cell>
        </row>
        <row r="2860">
          <cell r="AM2860" t="str">
            <v/>
          </cell>
          <cell r="AQ2860" t="str">
            <v/>
          </cell>
          <cell r="AT2860" t="str">
            <v/>
          </cell>
          <cell r="AW2860" t="str">
            <v/>
          </cell>
          <cell r="AZ2860" t="str">
            <v/>
          </cell>
          <cell r="BA2860" t="str">
            <v/>
          </cell>
          <cell r="BB2860" t="str">
            <v/>
          </cell>
          <cell r="BC2860" t="str">
            <v/>
          </cell>
        </row>
        <row r="2861">
          <cell r="AM2861" t="str">
            <v/>
          </cell>
          <cell r="AQ2861" t="str">
            <v/>
          </cell>
          <cell r="AT2861" t="str">
            <v/>
          </cell>
          <cell r="AW2861" t="str">
            <v/>
          </cell>
          <cell r="AZ2861" t="str">
            <v/>
          </cell>
          <cell r="BA2861" t="str">
            <v/>
          </cell>
          <cell r="BB2861" t="str">
            <v/>
          </cell>
          <cell r="BC2861" t="str">
            <v/>
          </cell>
        </row>
        <row r="2862">
          <cell r="AM2862" t="str">
            <v/>
          </cell>
          <cell r="AQ2862" t="str">
            <v/>
          </cell>
          <cell r="AT2862" t="str">
            <v/>
          </cell>
          <cell r="AW2862" t="str">
            <v/>
          </cell>
          <cell r="AZ2862" t="str">
            <v/>
          </cell>
          <cell r="BA2862" t="str">
            <v/>
          </cell>
          <cell r="BB2862" t="str">
            <v/>
          </cell>
          <cell r="BC2862" t="str">
            <v/>
          </cell>
        </row>
        <row r="2863">
          <cell r="AM2863" t="str">
            <v/>
          </cell>
          <cell r="AQ2863" t="str">
            <v/>
          </cell>
          <cell r="AT2863" t="str">
            <v/>
          </cell>
          <cell r="AW2863" t="str">
            <v/>
          </cell>
          <cell r="AZ2863" t="str">
            <v/>
          </cell>
          <cell r="BA2863" t="str">
            <v/>
          </cell>
          <cell r="BB2863" t="str">
            <v/>
          </cell>
          <cell r="BC2863" t="str">
            <v/>
          </cell>
        </row>
        <row r="2864">
          <cell r="AM2864" t="str">
            <v/>
          </cell>
          <cell r="AQ2864" t="str">
            <v/>
          </cell>
          <cell r="AT2864" t="str">
            <v/>
          </cell>
          <cell r="AW2864" t="str">
            <v/>
          </cell>
          <cell r="AZ2864" t="str">
            <v/>
          </cell>
          <cell r="BA2864" t="str">
            <v/>
          </cell>
          <cell r="BB2864" t="str">
            <v/>
          </cell>
          <cell r="BC2864" t="str">
            <v/>
          </cell>
        </row>
        <row r="2865">
          <cell r="AM2865" t="str">
            <v/>
          </cell>
          <cell r="AQ2865" t="str">
            <v/>
          </cell>
          <cell r="AT2865" t="str">
            <v/>
          </cell>
          <cell r="AW2865" t="str">
            <v/>
          </cell>
          <cell r="AZ2865" t="str">
            <v/>
          </cell>
          <cell r="BA2865" t="str">
            <v/>
          </cell>
          <cell r="BB2865" t="str">
            <v/>
          </cell>
          <cell r="BC2865" t="str">
            <v/>
          </cell>
        </row>
        <row r="2866">
          <cell r="AM2866" t="str">
            <v/>
          </cell>
          <cell r="AQ2866" t="str">
            <v/>
          </cell>
          <cell r="AT2866" t="str">
            <v/>
          </cell>
          <cell r="AW2866" t="str">
            <v/>
          </cell>
          <cell r="AZ2866" t="str">
            <v/>
          </cell>
          <cell r="BA2866" t="str">
            <v/>
          </cell>
          <cell r="BB2866" t="str">
            <v/>
          </cell>
          <cell r="BC2866" t="str">
            <v/>
          </cell>
        </row>
        <row r="2867">
          <cell r="AM2867" t="str">
            <v/>
          </cell>
          <cell r="AQ2867" t="str">
            <v/>
          </cell>
          <cell r="AT2867" t="str">
            <v/>
          </cell>
          <cell r="AW2867" t="str">
            <v/>
          </cell>
          <cell r="AZ2867" t="str">
            <v/>
          </cell>
          <cell r="BA2867" t="str">
            <v/>
          </cell>
          <cell r="BB2867" t="str">
            <v/>
          </cell>
          <cell r="BC2867" t="str">
            <v/>
          </cell>
        </row>
        <row r="2868">
          <cell r="AM2868" t="str">
            <v/>
          </cell>
          <cell r="AQ2868" t="str">
            <v/>
          </cell>
          <cell r="AT2868" t="str">
            <v/>
          </cell>
          <cell r="AW2868" t="str">
            <v/>
          </cell>
          <cell r="AZ2868" t="str">
            <v/>
          </cell>
          <cell r="BA2868" t="str">
            <v/>
          </cell>
          <cell r="BB2868" t="str">
            <v/>
          </cell>
          <cell r="BC2868" t="str">
            <v/>
          </cell>
        </row>
        <row r="2869">
          <cell r="AM2869" t="str">
            <v/>
          </cell>
          <cell r="AQ2869" t="str">
            <v/>
          </cell>
          <cell r="AT2869" t="str">
            <v/>
          </cell>
          <cell r="AW2869" t="str">
            <v/>
          </cell>
          <cell r="AZ2869" t="str">
            <v/>
          </cell>
          <cell r="BA2869" t="str">
            <v/>
          </cell>
          <cell r="BB2869" t="str">
            <v/>
          </cell>
          <cell r="BC2869" t="str">
            <v/>
          </cell>
        </row>
        <row r="2870">
          <cell r="AM2870" t="str">
            <v/>
          </cell>
          <cell r="AQ2870" t="str">
            <v/>
          </cell>
          <cell r="AT2870" t="str">
            <v/>
          </cell>
          <cell r="AW2870" t="str">
            <v/>
          </cell>
          <cell r="AZ2870" t="str">
            <v/>
          </cell>
          <cell r="BA2870" t="str">
            <v/>
          </cell>
          <cell r="BB2870" t="str">
            <v/>
          </cell>
          <cell r="BC2870" t="str">
            <v/>
          </cell>
        </row>
        <row r="2871">
          <cell r="AM2871" t="str">
            <v/>
          </cell>
          <cell r="AQ2871" t="str">
            <v/>
          </cell>
          <cell r="AT2871" t="str">
            <v/>
          </cell>
          <cell r="AW2871" t="str">
            <v/>
          </cell>
          <cell r="AZ2871" t="str">
            <v/>
          </cell>
          <cell r="BA2871" t="str">
            <v/>
          </cell>
          <cell r="BB2871" t="str">
            <v/>
          </cell>
          <cell r="BC2871" t="str">
            <v/>
          </cell>
        </row>
        <row r="2872">
          <cell r="AM2872" t="str">
            <v/>
          </cell>
          <cell r="AQ2872" t="str">
            <v/>
          </cell>
          <cell r="AT2872" t="str">
            <v/>
          </cell>
          <cell r="AW2872" t="str">
            <v/>
          </cell>
          <cell r="AZ2872" t="str">
            <v/>
          </cell>
          <cell r="BA2872" t="str">
            <v/>
          </cell>
          <cell r="BB2872" t="str">
            <v/>
          </cell>
          <cell r="BC2872" t="str">
            <v/>
          </cell>
        </row>
        <row r="2873">
          <cell r="AM2873" t="str">
            <v/>
          </cell>
          <cell r="AQ2873" t="str">
            <v/>
          </cell>
          <cell r="AT2873" t="str">
            <v/>
          </cell>
          <cell r="AW2873" t="str">
            <v/>
          </cell>
          <cell r="AZ2873" t="str">
            <v/>
          </cell>
          <cell r="BA2873" t="str">
            <v/>
          </cell>
          <cell r="BB2873" t="str">
            <v/>
          </cell>
          <cell r="BC2873" t="str">
            <v/>
          </cell>
        </row>
        <row r="2874">
          <cell r="AM2874" t="str">
            <v/>
          </cell>
          <cell r="AQ2874" t="str">
            <v/>
          </cell>
          <cell r="AT2874" t="str">
            <v/>
          </cell>
          <cell r="AW2874" t="str">
            <v/>
          </cell>
          <cell r="AZ2874" t="str">
            <v/>
          </cell>
          <cell r="BA2874" t="str">
            <v/>
          </cell>
          <cell r="BB2874" t="str">
            <v/>
          </cell>
          <cell r="BC2874" t="str">
            <v/>
          </cell>
        </row>
        <row r="2875">
          <cell r="AM2875" t="str">
            <v/>
          </cell>
          <cell r="AQ2875" t="str">
            <v/>
          </cell>
          <cell r="AT2875" t="str">
            <v/>
          </cell>
          <cell r="AW2875" t="str">
            <v/>
          </cell>
          <cell r="AZ2875" t="str">
            <v/>
          </cell>
          <cell r="BA2875" t="str">
            <v/>
          </cell>
          <cell r="BB2875" t="str">
            <v/>
          </cell>
          <cell r="BC2875" t="str">
            <v/>
          </cell>
        </row>
        <row r="2876">
          <cell r="AM2876" t="str">
            <v/>
          </cell>
          <cell r="AQ2876" t="str">
            <v/>
          </cell>
          <cell r="AT2876" t="str">
            <v/>
          </cell>
          <cell r="AW2876" t="str">
            <v/>
          </cell>
          <cell r="AZ2876" t="str">
            <v/>
          </cell>
          <cell r="BA2876" t="str">
            <v/>
          </cell>
          <cell r="BB2876" t="str">
            <v/>
          </cell>
          <cell r="BC2876" t="str">
            <v/>
          </cell>
        </row>
        <row r="2877">
          <cell r="AM2877" t="str">
            <v/>
          </cell>
          <cell r="AQ2877" t="str">
            <v/>
          </cell>
          <cell r="AT2877" t="str">
            <v/>
          </cell>
          <cell r="AW2877" t="str">
            <v/>
          </cell>
          <cell r="AZ2877" t="str">
            <v/>
          </cell>
          <cell r="BA2877" t="str">
            <v/>
          </cell>
          <cell r="BB2877" t="str">
            <v/>
          </cell>
          <cell r="BC2877" t="str">
            <v/>
          </cell>
        </row>
        <row r="2878">
          <cell r="AM2878" t="str">
            <v/>
          </cell>
          <cell r="AQ2878" t="str">
            <v/>
          </cell>
          <cell r="AT2878" t="str">
            <v/>
          </cell>
          <cell r="AW2878" t="str">
            <v/>
          </cell>
          <cell r="AZ2878" t="str">
            <v/>
          </cell>
          <cell r="BA2878" t="str">
            <v/>
          </cell>
          <cell r="BB2878" t="str">
            <v/>
          </cell>
          <cell r="BC2878" t="str">
            <v/>
          </cell>
        </row>
        <row r="2879">
          <cell r="AM2879" t="str">
            <v/>
          </cell>
          <cell r="AQ2879" t="str">
            <v/>
          </cell>
          <cell r="AT2879" t="str">
            <v/>
          </cell>
          <cell r="AW2879" t="str">
            <v/>
          </cell>
          <cell r="AZ2879" t="str">
            <v/>
          </cell>
          <cell r="BA2879" t="str">
            <v/>
          </cell>
          <cell r="BB2879" t="str">
            <v/>
          </cell>
          <cell r="BC2879" t="str">
            <v/>
          </cell>
        </row>
        <row r="2880">
          <cell r="AM2880" t="str">
            <v/>
          </cell>
          <cell r="AQ2880" t="str">
            <v/>
          </cell>
          <cell r="AT2880" t="str">
            <v/>
          </cell>
          <cell r="AW2880" t="str">
            <v/>
          </cell>
          <cell r="AZ2880" t="str">
            <v/>
          </cell>
          <cell r="BA2880" t="str">
            <v/>
          </cell>
          <cell r="BB2880" t="str">
            <v/>
          </cell>
          <cell r="BC2880" t="str">
            <v/>
          </cell>
        </row>
        <row r="2881">
          <cell r="AM2881" t="str">
            <v/>
          </cell>
          <cell r="AQ2881">
            <v>3</v>
          </cell>
          <cell r="AT2881" t="str">
            <v/>
          </cell>
          <cell r="AW2881" t="str">
            <v/>
          </cell>
          <cell r="AZ2881" t="str">
            <v/>
          </cell>
          <cell r="BA2881" t="str">
            <v/>
          </cell>
          <cell r="BB2881" t="str">
            <v/>
          </cell>
          <cell r="BC2881" t="str">
            <v/>
          </cell>
        </row>
        <row r="2882">
          <cell r="AM2882">
            <v>3798901.26</v>
          </cell>
          <cell r="AQ2882">
            <v>3</v>
          </cell>
          <cell r="AT2882" t="str">
            <v>СМР</v>
          </cell>
          <cell r="AW2882">
            <v>40409</v>
          </cell>
          <cell r="AZ2882" t="str">
            <v>7.2010</v>
          </cell>
          <cell r="BA2882" t="str">
            <v>8.2010</v>
          </cell>
          <cell r="BB2882" t="str">
            <v/>
          </cell>
          <cell r="BC2882" t="str">
            <v>3.2010</v>
          </cell>
        </row>
        <row r="2883">
          <cell r="AM2883" t="str">
            <v/>
          </cell>
          <cell r="AQ2883" t="str">
            <v/>
          </cell>
          <cell r="AT2883" t="str">
            <v/>
          </cell>
          <cell r="AW2883" t="str">
            <v/>
          </cell>
          <cell r="AZ2883" t="str">
            <v/>
          </cell>
          <cell r="BA2883" t="str">
            <v/>
          </cell>
          <cell r="BB2883" t="str">
            <v/>
          </cell>
          <cell r="BC2883" t="str">
            <v/>
          </cell>
        </row>
        <row r="2884">
          <cell r="AM2884" t="str">
            <v/>
          </cell>
          <cell r="AQ2884" t="str">
            <v/>
          </cell>
          <cell r="AT2884" t="str">
            <v/>
          </cell>
          <cell r="AW2884" t="str">
            <v/>
          </cell>
          <cell r="AZ2884" t="str">
            <v/>
          </cell>
          <cell r="BA2884" t="str">
            <v/>
          </cell>
          <cell r="BB2884" t="str">
            <v/>
          </cell>
          <cell r="BC2884" t="str">
            <v/>
          </cell>
        </row>
        <row r="2885">
          <cell r="AM2885" t="str">
            <v/>
          </cell>
          <cell r="AQ2885">
            <v>3</v>
          </cell>
          <cell r="AT2885" t="str">
            <v>СМР</v>
          </cell>
          <cell r="AW2885" t="str">
            <v/>
          </cell>
          <cell r="AZ2885" t="str">
            <v/>
          </cell>
          <cell r="BA2885" t="str">
            <v/>
          </cell>
          <cell r="BB2885" t="str">
            <v/>
          </cell>
          <cell r="BC2885" t="str">
            <v/>
          </cell>
        </row>
        <row r="2886">
          <cell r="AM2886" t="str">
            <v/>
          </cell>
          <cell r="AQ2886" t="str">
            <v/>
          </cell>
          <cell r="AT2886" t="str">
            <v/>
          </cell>
          <cell r="AW2886" t="str">
            <v/>
          </cell>
          <cell r="AZ2886" t="str">
            <v/>
          </cell>
          <cell r="BA2886" t="str">
            <v/>
          </cell>
          <cell r="BB2886" t="str">
            <v/>
          </cell>
          <cell r="BC2886" t="str">
            <v/>
          </cell>
        </row>
        <row r="2887">
          <cell r="AM2887" t="str">
            <v/>
          </cell>
          <cell r="AQ2887" t="str">
            <v/>
          </cell>
          <cell r="AT2887" t="str">
            <v/>
          </cell>
          <cell r="AW2887" t="str">
            <v/>
          </cell>
          <cell r="AZ2887" t="str">
            <v/>
          </cell>
          <cell r="BA2887" t="str">
            <v/>
          </cell>
          <cell r="BB2887" t="str">
            <v/>
          </cell>
          <cell r="BC2887" t="str">
            <v/>
          </cell>
        </row>
        <row r="2888">
          <cell r="AM2888" t="str">
            <v/>
          </cell>
          <cell r="AQ2888" t="str">
            <v/>
          </cell>
          <cell r="AT2888" t="str">
            <v/>
          </cell>
          <cell r="AW2888" t="str">
            <v/>
          </cell>
          <cell r="AZ2888" t="str">
            <v/>
          </cell>
          <cell r="BA2888" t="str">
            <v/>
          </cell>
          <cell r="BB2888" t="str">
            <v/>
          </cell>
          <cell r="BC2888" t="str">
            <v/>
          </cell>
        </row>
        <row r="2889">
          <cell r="AM2889" t="str">
            <v/>
          </cell>
          <cell r="AQ2889">
            <v>3</v>
          </cell>
          <cell r="AT2889" t="str">
            <v>СМР</v>
          </cell>
          <cell r="AW2889" t="str">
            <v/>
          </cell>
          <cell r="AZ2889" t="str">
            <v/>
          </cell>
          <cell r="BA2889" t="str">
            <v/>
          </cell>
          <cell r="BB2889" t="str">
            <v/>
          </cell>
          <cell r="BC2889" t="str">
            <v/>
          </cell>
        </row>
        <row r="2890">
          <cell r="AM2890" t="str">
            <v/>
          </cell>
          <cell r="AQ2890" t="str">
            <v/>
          </cell>
          <cell r="AT2890" t="str">
            <v/>
          </cell>
          <cell r="AW2890" t="str">
            <v/>
          </cell>
          <cell r="AZ2890" t="str">
            <v/>
          </cell>
          <cell r="BA2890" t="str">
            <v/>
          </cell>
          <cell r="BB2890" t="str">
            <v/>
          </cell>
          <cell r="BC2890" t="str">
            <v/>
          </cell>
        </row>
        <row r="2891">
          <cell r="AM2891" t="str">
            <v/>
          </cell>
          <cell r="AQ2891" t="str">
            <v/>
          </cell>
          <cell r="AT2891" t="str">
            <v/>
          </cell>
          <cell r="AW2891" t="str">
            <v/>
          </cell>
          <cell r="AZ2891" t="str">
            <v/>
          </cell>
          <cell r="BA2891" t="str">
            <v/>
          </cell>
          <cell r="BB2891" t="str">
            <v/>
          </cell>
          <cell r="BC2891" t="str">
            <v/>
          </cell>
        </row>
        <row r="2892">
          <cell r="AM2892" t="str">
            <v/>
          </cell>
          <cell r="AQ2892" t="str">
            <v/>
          </cell>
          <cell r="AT2892" t="str">
            <v/>
          </cell>
          <cell r="AW2892" t="str">
            <v/>
          </cell>
          <cell r="AZ2892" t="str">
            <v/>
          </cell>
          <cell r="BA2892" t="str">
            <v/>
          </cell>
          <cell r="BB2892" t="str">
            <v/>
          </cell>
          <cell r="BC2892" t="str">
            <v/>
          </cell>
        </row>
        <row r="2893">
          <cell r="AM2893" t="str">
            <v/>
          </cell>
          <cell r="AQ2893" t="str">
            <v/>
          </cell>
          <cell r="AT2893" t="str">
            <v/>
          </cell>
          <cell r="AW2893" t="str">
            <v/>
          </cell>
          <cell r="AZ2893" t="str">
            <v/>
          </cell>
          <cell r="BA2893" t="str">
            <v/>
          </cell>
          <cell r="BB2893" t="str">
            <v/>
          </cell>
          <cell r="BC2893" t="str">
            <v/>
          </cell>
        </row>
        <row r="2894">
          <cell r="AM2894">
            <v>296233.21999999997</v>
          </cell>
          <cell r="AQ2894">
            <v>3</v>
          </cell>
          <cell r="AT2894" t="str">
            <v>СМР</v>
          </cell>
          <cell r="AW2894">
            <v>40681</v>
          </cell>
          <cell r="AZ2894" t="str">
            <v>4.2011</v>
          </cell>
          <cell r="BA2894" t="str">
            <v>5.2011</v>
          </cell>
          <cell r="BB2894" t="str">
            <v>5.2011</v>
          </cell>
          <cell r="BC2894" t="str">
            <v>2.2011</v>
          </cell>
        </row>
        <row r="2895">
          <cell r="AM2895" t="str">
            <v/>
          </cell>
          <cell r="AQ2895" t="str">
            <v/>
          </cell>
          <cell r="AT2895" t="str">
            <v/>
          </cell>
          <cell r="AW2895" t="str">
            <v/>
          </cell>
          <cell r="AZ2895" t="str">
            <v/>
          </cell>
          <cell r="BA2895" t="str">
            <v/>
          </cell>
          <cell r="BB2895" t="str">
            <v/>
          </cell>
          <cell r="BC2895" t="str">
            <v/>
          </cell>
        </row>
        <row r="2896">
          <cell r="AM2896">
            <v>524059.28</v>
          </cell>
          <cell r="AQ2896">
            <v>3</v>
          </cell>
          <cell r="AT2896" t="str">
            <v>СМР</v>
          </cell>
          <cell r="AW2896">
            <v>40633</v>
          </cell>
          <cell r="AZ2896" t="str">
            <v>3.2011</v>
          </cell>
          <cell r="BA2896" t="str">
            <v>3.2011</v>
          </cell>
          <cell r="BB2896" t="str">
            <v>4.2011</v>
          </cell>
          <cell r="BC2896" t="str">
            <v>1.2011</v>
          </cell>
        </row>
        <row r="2897">
          <cell r="AM2897" t="str">
            <v/>
          </cell>
          <cell r="AQ2897" t="str">
            <v/>
          </cell>
          <cell r="AT2897" t="str">
            <v/>
          </cell>
          <cell r="AW2897" t="str">
            <v/>
          </cell>
          <cell r="AZ2897" t="str">
            <v/>
          </cell>
          <cell r="BA2897" t="str">
            <v/>
          </cell>
          <cell r="BB2897" t="str">
            <v/>
          </cell>
          <cell r="BC2897" t="str">
            <v/>
          </cell>
        </row>
        <row r="2898">
          <cell r="AM2898" t="str">
            <v/>
          </cell>
          <cell r="AQ2898" t="str">
            <v/>
          </cell>
          <cell r="AT2898" t="str">
            <v/>
          </cell>
          <cell r="AW2898" t="str">
            <v/>
          </cell>
          <cell r="AZ2898" t="str">
            <v/>
          </cell>
          <cell r="BA2898" t="str">
            <v/>
          </cell>
          <cell r="BB2898" t="str">
            <v/>
          </cell>
          <cell r="BC2898" t="str">
            <v/>
          </cell>
        </row>
        <row r="2899">
          <cell r="AM2899">
            <v>70664.61</v>
          </cell>
          <cell r="AQ2899">
            <v>3</v>
          </cell>
          <cell r="AT2899" t="str">
            <v>СМР</v>
          </cell>
          <cell r="AW2899">
            <v>40409</v>
          </cell>
          <cell r="AZ2899" t="str">
            <v>7.2010</v>
          </cell>
          <cell r="BA2899" t="str">
            <v>8.2010</v>
          </cell>
          <cell r="BB2899" t="str">
            <v/>
          </cell>
          <cell r="BC2899" t="str">
            <v>3.2010</v>
          </cell>
        </row>
        <row r="2900">
          <cell r="AM2900" t="str">
            <v/>
          </cell>
          <cell r="AQ2900" t="str">
            <v/>
          </cell>
          <cell r="AT2900" t="str">
            <v/>
          </cell>
          <cell r="AW2900" t="str">
            <v/>
          </cell>
          <cell r="AZ2900" t="str">
            <v/>
          </cell>
          <cell r="BA2900" t="str">
            <v/>
          </cell>
          <cell r="BB2900" t="str">
            <v/>
          </cell>
          <cell r="BC2900" t="str">
            <v/>
          </cell>
        </row>
        <row r="2901">
          <cell r="AM2901">
            <v>19648371.23</v>
          </cell>
          <cell r="AQ2901">
            <v>6</v>
          </cell>
          <cell r="AT2901" t="str">
            <v>СМР</v>
          </cell>
          <cell r="AW2901">
            <v>40540</v>
          </cell>
          <cell r="AZ2901" t="str">
            <v>12.2010</v>
          </cell>
          <cell r="BA2901" t="str">
            <v>12.2010</v>
          </cell>
          <cell r="BB2901" t="str">
            <v/>
          </cell>
          <cell r="BC2901" t="str">
            <v>4.2010</v>
          </cell>
        </row>
        <row r="2902">
          <cell r="AM2902">
            <v>5192273.29</v>
          </cell>
          <cell r="AQ2902">
            <v>6</v>
          </cell>
          <cell r="AT2902" t="str">
            <v>СМР</v>
          </cell>
          <cell r="AW2902" t="str">
            <v>не принят</v>
          </cell>
          <cell r="AZ2902" t="e">
            <v>#VALUE!</v>
          </cell>
          <cell r="BA2902" t="e">
            <v>#VALUE!</v>
          </cell>
          <cell r="BB2902" t="str">
            <v/>
          </cell>
          <cell r="BC2902" t="e">
            <v>#VALUE!</v>
          </cell>
        </row>
        <row r="2903">
          <cell r="AM2903" t="str">
            <v/>
          </cell>
          <cell r="AQ2903" t="str">
            <v/>
          </cell>
          <cell r="AT2903" t="str">
            <v/>
          </cell>
          <cell r="AW2903" t="str">
            <v/>
          </cell>
          <cell r="AZ2903" t="str">
            <v/>
          </cell>
          <cell r="BA2903" t="str">
            <v/>
          </cell>
          <cell r="BB2903" t="str">
            <v/>
          </cell>
          <cell r="BC2903" t="str">
            <v/>
          </cell>
        </row>
        <row r="2904">
          <cell r="AM2904" t="str">
            <v/>
          </cell>
          <cell r="AQ2904">
            <v>3</v>
          </cell>
          <cell r="AT2904" t="str">
            <v/>
          </cell>
          <cell r="AW2904" t="str">
            <v/>
          </cell>
          <cell r="AZ2904" t="str">
            <v/>
          </cell>
          <cell r="BA2904" t="str">
            <v/>
          </cell>
          <cell r="BB2904" t="str">
            <v/>
          </cell>
          <cell r="BC2904" t="str">
            <v/>
          </cell>
        </row>
        <row r="2905">
          <cell r="AQ2905" t="str">
            <v/>
          </cell>
          <cell r="AZ2905" t="str">
            <v/>
          </cell>
          <cell r="BA2905" t="str">
            <v/>
          </cell>
          <cell r="BB2905" t="str">
            <v/>
          </cell>
          <cell r="BC2905" t="str">
            <v/>
          </cell>
        </row>
        <row r="2906">
          <cell r="AQ2906" t="str">
            <v/>
          </cell>
          <cell r="AZ2906" t="str">
            <v/>
          </cell>
          <cell r="BA2906" t="str">
            <v/>
          </cell>
          <cell r="BB2906" t="str">
            <v/>
          </cell>
          <cell r="BC2906" t="str">
            <v/>
          </cell>
        </row>
        <row r="2907">
          <cell r="AM2907" t="str">
            <v/>
          </cell>
          <cell r="AQ2907" t="str">
            <v/>
          </cell>
          <cell r="AT2907" t="str">
            <v/>
          </cell>
          <cell r="AW2907" t="str">
            <v/>
          </cell>
          <cell r="AZ2907" t="str">
            <v/>
          </cell>
          <cell r="BA2907" t="str">
            <v/>
          </cell>
          <cell r="BB2907" t="str">
            <v/>
          </cell>
          <cell r="BC2907" t="str">
            <v/>
          </cell>
        </row>
        <row r="2908">
          <cell r="AM2908" t="str">
            <v/>
          </cell>
          <cell r="AQ2908" t="str">
            <v/>
          </cell>
          <cell r="AT2908" t="str">
            <v/>
          </cell>
          <cell r="AW2908" t="str">
            <v/>
          </cell>
          <cell r="AZ2908" t="str">
            <v/>
          </cell>
          <cell r="BA2908" t="str">
            <v/>
          </cell>
          <cell r="BB2908" t="str">
            <v/>
          </cell>
          <cell r="BC2908" t="str">
            <v/>
          </cell>
        </row>
        <row r="2909">
          <cell r="AM2909">
            <v>2394918.19</v>
          </cell>
          <cell r="AQ2909">
            <v>3</v>
          </cell>
          <cell r="AT2909" t="str">
            <v>СМР</v>
          </cell>
          <cell r="AW2909">
            <v>40540</v>
          </cell>
          <cell r="AZ2909" t="str">
            <v>12.2010</v>
          </cell>
          <cell r="BA2909" t="str">
            <v>12.2010</v>
          </cell>
          <cell r="BB2909" t="str">
            <v/>
          </cell>
          <cell r="BC2909" t="str">
            <v>4.2010</v>
          </cell>
        </row>
        <row r="2910">
          <cell r="AM2910">
            <v>707776.29</v>
          </cell>
          <cell r="AQ2910">
            <v>12</v>
          </cell>
          <cell r="AT2910" t="str">
            <v>СМР</v>
          </cell>
          <cell r="AW2910" t="str">
            <v>не принят</v>
          </cell>
          <cell r="AZ2910" t="e">
            <v>#VALUE!</v>
          </cell>
          <cell r="BA2910" t="e">
            <v>#VALUE!</v>
          </cell>
          <cell r="BB2910" t="str">
            <v/>
          </cell>
          <cell r="BC2910" t="e">
            <v>#VALUE!</v>
          </cell>
        </row>
        <row r="2911">
          <cell r="AM2911">
            <v>3988118.72</v>
          </cell>
          <cell r="AQ2911">
            <v>12</v>
          </cell>
          <cell r="AT2911" t="str">
            <v>СМР</v>
          </cell>
          <cell r="AW2911">
            <v>40688</v>
          </cell>
          <cell r="AZ2911" t="str">
            <v>5.2011</v>
          </cell>
          <cell r="BA2911" t="str">
            <v>5.2011</v>
          </cell>
          <cell r="BB2911" t="str">
            <v>6.2011</v>
          </cell>
          <cell r="BC2911" t="str">
            <v>2.2011</v>
          </cell>
        </row>
        <row r="2912">
          <cell r="AM2912" t="str">
            <v/>
          </cell>
          <cell r="AQ2912" t="str">
            <v/>
          </cell>
          <cell r="AT2912" t="str">
            <v/>
          </cell>
          <cell r="AW2912" t="str">
            <v/>
          </cell>
          <cell r="AZ2912" t="str">
            <v/>
          </cell>
          <cell r="BA2912" t="str">
            <v/>
          </cell>
          <cell r="BB2912" t="str">
            <v/>
          </cell>
          <cell r="BC2912" t="str">
            <v/>
          </cell>
        </row>
        <row r="2913">
          <cell r="AM2913" t="str">
            <v/>
          </cell>
          <cell r="AQ2913" t="str">
            <v/>
          </cell>
          <cell r="AT2913" t="str">
            <v/>
          </cell>
          <cell r="AW2913" t="str">
            <v/>
          </cell>
          <cell r="AZ2913" t="str">
            <v/>
          </cell>
          <cell r="BA2913" t="str">
            <v/>
          </cell>
          <cell r="BB2913" t="str">
            <v/>
          </cell>
          <cell r="BC2913" t="str">
            <v/>
          </cell>
        </row>
        <row r="2914">
          <cell r="AM2914" t="str">
            <v/>
          </cell>
          <cell r="AQ2914" t="str">
            <v/>
          </cell>
          <cell r="AT2914" t="str">
            <v/>
          </cell>
          <cell r="AW2914" t="str">
            <v/>
          </cell>
          <cell r="AZ2914" t="str">
            <v/>
          </cell>
          <cell r="BA2914" t="str">
            <v/>
          </cell>
          <cell r="BB2914" t="str">
            <v/>
          </cell>
          <cell r="BC2914" t="str">
            <v/>
          </cell>
        </row>
        <row r="2915">
          <cell r="AM2915">
            <v>983840.83</v>
          </cell>
          <cell r="AQ2915">
            <v>12</v>
          </cell>
          <cell r="AT2915" t="str">
            <v>СМР</v>
          </cell>
          <cell r="AW2915" t="str">
            <v>не принят</v>
          </cell>
          <cell r="AZ2915" t="e">
            <v>#VALUE!</v>
          </cell>
          <cell r="BA2915" t="e">
            <v>#VALUE!</v>
          </cell>
          <cell r="BB2915" t="str">
            <v/>
          </cell>
          <cell r="BC2915" t="e">
            <v>#VALUE!</v>
          </cell>
        </row>
        <row r="2916">
          <cell r="AM2916" t="str">
            <v/>
          </cell>
          <cell r="AQ2916">
            <v>14</v>
          </cell>
          <cell r="AT2916" t="str">
            <v>СМР</v>
          </cell>
          <cell r="AW2916" t="str">
            <v/>
          </cell>
          <cell r="AZ2916" t="str">
            <v/>
          </cell>
          <cell r="BA2916" t="str">
            <v/>
          </cell>
          <cell r="BB2916" t="str">
            <v/>
          </cell>
          <cell r="BC2916" t="str">
            <v/>
          </cell>
        </row>
        <row r="2917">
          <cell r="AM2917" t="str">
            <v/>
          </cell>
          <cell r="AQ2917">
            <v>14</v>
          </cell>
          <cell r="AT2917" t="str">
            <v>СМР</v>
          </cell>
          <cell r="AW2917" t="str">
            <v/>
          </cell>
          <cell r="AZ2917" t="str">
            <v/>
          </cell>
          <cell r="BA2917" t="str">
            <v/>
          </cell>
          <cell r="BB2917" t="str">
            <v/>
          </cell>
          <cell r="BC2917" t="str">
            <v/>
          </cell>
        </row>
        <row r="2918">
          <cell r="AM2918" t="str">
            <v/>
          </cell>
          <cell r="AQ2918" t="str">
            <v/>
          </cell>
          <cell r="AT2918" t="str">
            <v/>
          </cell>
          <cell r="AW2918" t="str">
            <v/>
          </cell>
          <cell r="AZ2918" t="str">
            <v/>
          </cell>
          <cell r="BA2918" t="str">
            <v/>
          </cell>
          <cell r="BB2918" t="str">
            <v/>
          </cell>
          <cell r="BC2918" t="str">
            <v/>
          </cell>
        </row>
        <row r="2919">
          <cell r="AM2919" t="str">
            <v/>
          </cell>
          <cell r="AQ2919">
            <v>6</v>
          </cell>
          <cell r="AT2919" t="str">
            <v/>
          </cell>
          <cell r="AW2919" t="str">
            <v/>
          </cell>
          <cell r="AZ2919" t="str">
            <v/>
          </cell>
          <cell r="BA2919" t="str">
            <v/>
          </cell>
          <cell r="BB2919" t="str">
            <v/>
          </cell>
          <cell r="BC2919" t="str">
            <v/>
          </cell>
        </row>
        <row r="2920">
          <cell r="AM2920" t="str">
            <v/>
          </cell>
          <cell r="AQ2920" t="str">
            <v/>
          </cell>
          <cell r="AT2920" t="str">
            <v/>
          </cell>
          <cell r="AW2920" t="str">
            <v/>
          </cell>
          <cell r="AZ2920" t="str">
            <v/>
          </cell>
          <cell r="BA2920" t="str">
            <v/>
          </cell>
          <cell r="BB2920" t="str">
            <v/>
          </cell>
          <cell r="BC2920" t="str">
            <v/>
          </cell>
        </row>
        <row r="2921">
          <cell r="AM2921" t="str">
            <v/>
          </cell>
          <cell r="AQ2921" t="str">
            <v/>
          </cell>
          <cell r="AT2921" t="str">
            <v/>
          </cell>
          <cell r="AW2921" t="str">
            <v/>
          </cell>
          <cell r="AZ2921" t="str">
            <v/>
          </cell>
          <cell r="BA2921" t="str">
            <v/>
          </cell>
          <cell r="BB2921" t="str">
            <v/>
          </cell>
          <cell r="BC2921" t="str">
            <v/>
          </cell>
        </row>
        <row r="2922">
          <cell r="AM2922" t="str">
            <v/>
          </cell>
          <cell r="AQ2922" t="str">
            <v/>
          </cell>
          <cell r="AT2922" t="str">
            <v/>
          </cell>
          <cell r="AW2922" t="str">
            <v/>
          </cell>
          <cell r="AZ2922" t="str">
            <v/>
          </cell>
          <cell r="BA2922" t="str">
            <v/>
          </cell>
          <cell r="BB2922" t="str">
            <v/>
          </cell>
          <cell r="BC2922" t="str">
            <v/>
          </cell>
        </row>
        <row r="2923">
          <cell r="AM2923" t="str">
            <v/>
          </cell>
          <cell r="AQ2923">
            <v>3</v>
          </cell>
          <cell r="AT2923" t="str">
            <v>СМР</v>
          </cell>
          <cell r="AW2923" t="str">
            <v/>
          </cell>
          <cell r="AZ2923" t="str">
            <v/>
          </cell>
          <cell r="BA2923" t="str">
            <v/>
          </cell>
          <cell r="BB2923" t="str">
            <v/>
          </cell>
          <cell r="BC2923" t="str">
            <v/>
          </cell>
        </row>
        <row r="2924">
          <cell r="AM2924" t="str">
            <v/>
          </cell>
          <cell r="AQ2924" t="str">
            <v/>
          </cell>
          <cell r="AT2924" t="str">
            <v/>
          </cell>
          <cell r="AW2924" t="str">
            <v/>
          </cell>
          <cell r="AZ2924" t="str">
            <v/>
          </cell>
          <cell r="BA2924" t="str">
            <v/>
          </cell>
          <cell r="BB2924" t="str">
            <v/>
          </cell>
          <cell r="BC2924" t="str">
            <v/>
          </cell>
        </row>
        <row r="2925">
          <cell r="AM2925" t="str">
            <v/>
          </cell>
          <cell r="AQ2925">
            <v>13</v>
          </cell>
          <cell r="AT2925" t="str">
            <v>СМР</v>
          </cell>
          <cell r="AW2925" t="str">
            <v/>
          </cell>
          <cell r="AZ2925" t="str">
            <v/>
          </cell>
          <cell r="BA2925" t="str">
            <v/>
          </cell>
          <cell r="BB2925" t="str">
            <v/>
          </cell>
          <cell r="BC2925" t="str">
            <v/>
          </cell>
        </row>
        <row r="2926">
          <cell r="AM2926" t="str">
            <v/>
          </cell>
          <cell r="AQ2926" t="str">
            <v/>
          </cell>
          <cell r="AT2926" t="str">
            <v/>
          </cell>
          <cell r="AW2926" t="str">
            <v/>
          </cell>
          <cell r="AZ2926" t="str">
            <v/>
          </cell>
          <cell r="BA2926" t="str">
            <v/>
          </cell>
          <cell r="BB2926" t="str">
            <v/>
          </cell>
          <cell r="BC2926" t="str">
            <v/>
          </cell>
        </row>
        <row r="2927">
          <cell r="AQ2927" t="str">
            <v/>
          </cell>
          <cell r="AZ2927" t="str">
            <v/>
          </cell>
          <cell r="BA2927" t="str">
            <v/>
          </cell>
          <cell r="BB2927" t="str">
            <v/>
          </cell>
          <cell r="BC2927" t="str">
            <v/>
          </cell>
        </row>
        <row r="2928">
          <cell r="AQ2928" t="str">
            <v/>
          </cell>
          <cell r="AZ2928" t="str">
            <v/>
          </cell>
          <cell r="BA2928" t="str">
            <v/>
          </cell>
          <cell r="BB2928" t="str">
            <v/>
          </cell>
          <cell r="BC2928" t="str">
            <v/>
          </cell>
        </row>
        <row r="2929">
          <cell r="AM2929" t="str">
            <v/>
          </cell>
          <cell r="AQ2929">
            <v>3</v>
          </cell>
          <cell r="AT2929" t="str">
            <v/>
          </cell>
          <cell r="AW2929" t="str">
            <v/>
          </cell>
          <cell r="AZ2929" t="str">
            <v/>
          </cell>
          <cell r="BA2929" t="str">
            <v/>
          </cell>
          <cell r="BB2929" t="str">
            <v/>
          </cell>
          <cell r="BC2929" t="str">
            <v/>
          </cell>
        </row>
        <row r="2930">
          <cell r="AQ2930" t="str">
            <v/>
          </cell>
          <cell r="AZ2930" t="str">
            <v/>
          </cell>
          <cell r="BA2930" t="str">
            <v/>
          </cell>
          <cell r="BB2930" t="str">
            <v/>
          </cell>
          <cell r="BC2930" t="str">
            <v/>
          </cell>
        </row>
        <row r="2931">
          <cell r="AQ2931" t="str">
            <v/>
          </cell>
          <cell r="AZ2931" t="str">
            <v/>
          </cell>
          <cell r="BA2931" t="str">
            <v/>
          </cell>
          <cell r="BB2931" t="str">
            <v/>
          </cell>
          <cell r="BC2931" t="str">
            <v/>
          </cell>
        </row>
        <row r="2932">
          <cell r="AQ2932" t="str">
            <v/>
          </cell>
          <cell r="AZ2932" t="str">
            <v/>
          </cell>
          <cell r="BA2932" t="str">
            <v/>
          </cell>
          <cell r="BB2932" t="str">
            <v/>
          </cell>
          <cell r="BC2932" t="str">
            <v/>
          </cell>
        </row>
        <row r="2933">
          <cell r="AQ2933" t="str">
            <v/>
          </cell>
          <cell r="AZ2933" t="str">
            <v/>
          </cell>
          <cell r="BA2933" t="str">
            <v/>
          </cell>
          <cell r="BB2933" t="str">
            <v/>
          </cell>
          <cell r="BC2933" t="str">
            <v/>
          </cell>
        </row>
        <row r="2934">
          <cell r="AM2934" t="str">
            <v/>
          </cell>
          <cell r="AQ2934">
            <v>4</v>
          </cell>
          <cell r="AT2934" t="str">
            <v/>
          </cell>
          <cell r="AW2934" t="str">
            <v/>
          </cell>
          <cell r="AZ2934" t="str">
            <v/>
          </cell>
          <cell r="BA2934" t="str">
            <v/>
          </cell>
          <cell r="BB2934" t="str">
            <v/>
          </cell>
          <cell r="BC2934" t="str">
            <v/>
          </cell>
        </row>
        <row r="2935">
          <cell r="AQ2935" t="str">
            <v/>
          </cell>
          <cell r="AZ2935" t="str">
            <v/>
          </cell>
          <cell r="BA2935" t="str">
            <v/>
          </cell>
          <cell r="BB2935" t="str">
            <v/>
          </cell>
          <cell r="BC2935" t="str">
            <v/>
          </cell>
        </row>
        <row r="2936">
          <cell r="AM2936" t="str">
            <v/>
          </cell>
          <cell r="AQ2936" t="str">
            <v/>
          </cell>
          <cell r="AT2936" t="str">
            <v/>
          </cell>
          <cell r="AW2936" t="str">
            <v/>
          </cell>
          <cell r="AZ2936" t="str">
            <v/>
          </cell>
          <cell r="BA2936" t="str">
            <v/>
          </cell>
          <cell r="BB2936" t="str">
            <v/>
          </cell>
          <cell r="BC2936" t="str">
            <v/>
          </cell>
        </row>
        <row r="2937">
          <cell r="AM2937" t="str">
            <v/>
          </cell>
          <cell r="AQ2937" t="str">
            <v/>
          </cell>
          <cell r="AT2937" t="str">
            <v/>
          </cell>
          <cell r="AW2937" t="str">
            <v/>
          </cell>
          <cell r="AZ2937" t="str">
            <v/>
          </cell>
          <cell r="BA2937" t="str">
            <v/>
          </cell>
          <cell r="BB2937" t="str">
            <v/>
          </cell>
          <cell r="BC2937" t="str">
            <v/>
          </cell>
        </row>
        <row r="2938">
          <cell r="AM2938" t="str">
            <v/>
          </cell>
          <cell r="AQ2938" t="str">
            <v/>
          </cell>
          <cell r="AT2938" t="str">
            <v/>
          </cell>
          <cell r="AW2938" t="str">
            <v/>
          </cell>
          <cell r="AZ2938" t="str">
            <v/>
          </cell>
          <cell r="BA2938" t="str">
            <v/>
          </cell>
          <cell r="BB2938" t="str">
            <v/>
          </cell>
          <cell r="BC2938" t="str">
            <v/>
          </cell>
        </row>
        <row r="2939">
          <cell r="AM2939" t="str">
            <v/>
          </cell>
          <cell r="AQ2939" t="str">
            <v/>
          </cell>
          <cell r="AT2939" t="str">
            <v/>
          </cell>
          <cell r="AW2939" t="str">
            <v/>
          </cell>
          <cell r="AZ2939" t="str">
            <v/>
          </cell>
          <cell r="BA2939" t="str">
            <v/>
          </cell>
          <cell r="BB2939" t="str">
            <v/>
          </cell>
          <cell r="BC2939" t="str">
            <v/>
          </cell>
        </row>
        <row r="2940">
          <cell r="AM2940" t="str">
            <v/>
          </cell>
          <cell r="AQ2940" t="str">
            <v/>
          </cell>
          <cell r="AT2940" t="str">
            <v/>
          </cell>
          <cell r="AW2940" t="str">
            <v/>
          </cell>
          <cell r="AZ2940" t="str">
            <v/>
          </cell>
          <cell r="BA2940" t="str">
            <v/>
          </cell>
          <cell r="BB2940" t="str">
            <v/>
          </cell>
          <cell r="BC2940" t="str">
            <v/>
          </cell>
        </row>
        <row r="2941">
          <cell r="AM2941" t="str">
            <v/>
          </cell>
          <cell r="AQ2941" t="str">
            <v/>
          </cell>
          <cell r="AT2941" t="str">
            <v/>
          </cell>
          <cell r="AW2941" t="str">
            <v/>
          </cell>
          <cell r="AZ2941" t="str">
            <v/>
          </cell>
          <cell r="BA2941" t="str">
            <v/>
          </cell>
          <cell r="BB2941" t="str">
            <v/>
          </cell>
          <cell r="BC2941" t="str">
            <v/>
          </cell>
        </row>
        <row r="2942">
          <cell r="AM2942" t="str">
            <v/>
          </cell>
          <cell r="AQ2942" t="str">
            <v/>
          </cell>
          <cell r="AT2942" t="str">
            <v/>
          </cell>
          <cell r="AW2942" t="str">
            <v/>
          </cell>
          <cell r="AZ2942" t="str">
            <v/>
          </cell>
          <cell r="BA2942" t="str">
            <v/>
          </cell>
          <cell r="BB2942" t="str">
            <v/>
          </cell>
          <cell r="BC2942" t="str">
            <v/>
          </cell>
        </row>
        <row r="2943">
          <cell r="AM2943" t="str">
            <v/>
          </cell>
          <cell r="AQ2943" t="str">
            <v/>
          </cell>
          <cell r="AT2943" t="str">
            <v/>
          </cell>
          <cell r="AW2943" t="str">
            <v/>
          </cell>
          <cell r="AZ2943" t="str">
            <v/>
          </cell>
          <cell r="BA2943" t="str">
            <v/>
          </cell>
          <cell r="BB2943" t="str">
            <v/>
          </cell>
          <cell r="BC2943" t="str">
            <v/>
          </cell>
        </row>
        <row r="2944">
          <cell r="AM2944" t="str">
            <v/>
          </cell>
          <cell r="AQ2944" t="str">
            <v/>
          </cell>
          <cell r="AT2944" t="str">
            <v/>
          </cell>
          <cell r="AW2944" t="str">
            <v/>
          </cell>
          <cell r="AZ2944" t="str">
            <v/>
          </cell>
          <cell r="BA2944" t="str">
            <v/>
          </cell>
          <cell r="BB2944" t="str">
            <v/>
          </cell>
          <cell r="BC2944" t="str">
            <v/>
          </cell>
        </row>
        <row r="2945">
          <cell r="AM2945" t="str">
            <v/>
          </cell>
          <cell r="AQ2945" t="str">
            <v/>
          </cell>
          <cell r="AT2945" t="str">
            <v/>
          </cell>
          <cell r="AW2945" t="str">
            <v/>
          </cell>
          <cell r="AZ2945" t="str">
            <v/>
          </cell>
          <cell r="BA2945" t="str">
            <v/>
          </cell>
          <cell r="BB2945" t="str">
            <v/>
          </cell>
          <cell r="BC2945" t="str">
            <v/>
          </cell>
        </row>
        <row r="2946">
          <cell r="AM2946" t="str">
            <v/>
          </cell>
          <cell r="AQ2946" t="str">
            <v/>
          </cell>
          <cell r="AT2946" t="str">
            <v/>
          </cell>
          <cell r="AW2946" t="str">
            <v/>
          </cell>
          <cell r="AZ2946" t="str">
            <v/>
          </cell>
          <cell r="BA2946" t="str">
            <v/>
          </cell>
          <cell r="BB2946" t="str">
            <v/>
          </cell>
          <cell r="BC2946" t="str">
            <v/>
          </cell>
        </row>
        <row r="2947">
          <cell r="AM2947" t="str">
            <v/>
          </cell>
          <cell r="AQ2947" t="str">
            <v/>
          </cell>
          <cell r="AT2947" t="str">
            <v/>
          </cell>
          <cell r="AW2947" t="str">
            <v/>
          </cell>
          <cell r="AZ2947" t="str">
            <v/>
          </cell>
          <cell r="BA2947" t="str">
            <v/>
          </cell>
          <cell r="BB2947" t="str">
            <v/>
          </cell>
          <cell r="BC2947" t="str">
            <v/>
          </cell>
        </row>
        <row r="2948">
          <cell r="AM2948" t="str">
            <v/>
          </cell>
          <cell r="AQ2948" t="str">
            <v/>
          </cell>
          <cell r="AT2948" t="str">
            <v/>
          </cell>
          <cell r="AW2948" t="str">
            <v/>
          </cell>
          <cell r="AZ2948" t="str">
            <v/>
          </cell>
          <cell r="BA2948" t="str">
            <v/>
          </cell>
          <cell r="BB2948" t="str">
            <v/>
          </cell>
          <cell r="BC2948" t="str">
            <v/>
          </cell>
        </row>
        <row r="2949">
          <cell r="AM2949" t="str">
            <v/>
          </cell>
          <cell r="AQ2949" t="str">
            <v/>
          </cell>
          <cell r="AT2949" t="str">
            <v/>
          </cell>
          <cell r="AW2949" t="str">
            <v/>
          </cell>
          <cell r="AZ2949" t="str">
            <v/>
          </cell>
          <cell r="BA2949" t="str">
            <v/>
          </cell>
          <cell r="BB2949" t="str">
            <v/>
          </cell>
          <cell r="BC2949" t="str">
            <v/>
          </cell>
        </row>
        <row r="2950">
          <cell r="AM2950" t="str">
            <v/>
          </cell>
          <cell r="AQ2950" t="str">
            <v/>
          </cell>
          <cell r="AT2950" t="str">
            <v/>
          </cell>
          <cell r="AW2950" t="str">
            <v/>
          </cell>
          <cell r="AZ2950" t="str">
            <v/>
          </cell>
          <cell r="BA2950" t="str">
            <v/>
          </cell>
          <cell r="BB2950" t="str">
            <v/>
          </cell>
          <cell r="BC2950" t="str">
            <v/>
          </cell>
        </row>
        <row r="2951">
          <cell r="AM2951" t="str">
            <v/>
          </cell>
          <cell r="AQ2951" t="str">
            <v/>
          </cell>
          <cell r="AT2951" t="str">
            <v/>
          </cell>
          <cell r="AW2951" t="str">
            <v/>
          </cell>
          <cell r="AZ2951" t="str">
            <v/>
          </cell>
          <cell r="BA2951" t="str">
            <v/>
          </cell>
          <cell r="BB2951" t="str">
            <v/>
          </cell>
          <cell r="BC2951" t="str">
            <v/>
          </cell>
        </row>
        <row r="2952">
          <cell r="AM2952" t="str">
            <v/>
          </cell>
          <cell r="AQ2952" t="str">
            <v/>
          </cell>
          <cell r="AT2952" t="str">
            <v/>
          </cell>
          <cell r="AW2952" t="str">
            <v/>
          </cell>
          <cell r="AZ2952" t="str">
            <v/>
          </cell>
          <cell r="BA2952" t="str">
            <v/>
          </cell>
          <cell r="BB2952" t="str">
            <v/>
          </cell>
          <cell r="BC2952" t="str">
            <v/>
          </cell>
        </row>
        <row r="2953">
          <cell r="AM2953" t="str">
            <v/>
          </cell>
          <cell r="AQ2953" t="str">
            <v/>
          </cell>
          <cell r="AT2953" t="str">
            <v/>
          </cell>
          <cell r="AW2953" t="str">
            <v/>
          </cell>
          <cell r="AZ2953" t="str">
            <v/>
          </cell>
          <cell r="BA2953" t="str">
            <v/>
          </cell>
          <cell r="BB2953" t="str">
            <v/>
          </cell>
          <cell r="BC2953" t="str">
            <v/>
          </cell>
        </row>
        <row r="2954">
          <cell r="AM2954" t="str">
            <v/>
          </cell>
          <cell r="AQ2954" t="str">
            <v/>
          </cell>
          <cell r="AT2954" t="str">
            <v/>
          </cell>
          <cell r="AW2954" t="str">
            <v/>
          </cell>
          <cell r="AZ2954" t="str">
            <v/>
          </cell>
          <cell r="BA2954" t="str">
            <v/>
          </cell>
          <cell r="BB2954" t="str">
            <v/>
          </cell>
          <cell r="BC2954" t="str">
            <v/>
          </cell>
        </row>
        <row r="2955">
          <cell r="AM2955" t="str">
            <v/>
          </cell>
          <cell r="AQ2955" t="str">
            <v/>
          </cell>
          <cell r="AT2955" t="str">
            <v/>
          </cell>
          <cell r="AW2955" t="str">
            <v/>
          </cell>
          <cell r="AZ2955" t="str">
            <v/>
          </cell>
          <cell r="BA2955" t="str">
            <v/>
          </cell>
          <cell r="BB2955" t="str">
            <v/>
          </cell>
          <cell r="BC2955" t="str">
            <v/>
          </cell>
        </row>
        <row r="2956">
          <cell r="AM2956" t="str">
            <v/>
          </cell>
          <cell r="AQ2956" t="str">
            <v/>
          </cell>
          <cell r="AT2956" t="str">
            <v/>
          </cell>
          <cell r="AW2956" t="str">
            <v/>
          </cell>
          <cell r="AZ2956" t="str">
            <v/>
          </cell>
          <cell r="BA2956" t="str">
            <v/>
          </cell>
          <cell r="BB2956" t="str">
            <v/>
          </cell>
          <cell r="BC2956" t="str">
            <v/>
          </cell>
        </row>
        <row r="2957">
          <cell r="AM2957" t="str">
            <v/>
          </cell>
          <cell r="AQ2957" t="str">
            <v/>
          </cell>
          <cell r="AT2957" t="str">
            <v/>
          </cell>
          <cell r="AW2957" t="str">
            <v/>
          </cell>
          <cell r="AZ2957" t="str">
            <v/>
          </cell>
          <cell r="BA2957" t="str">
            <v/>
          </cell>
          <cell r="BB2957" t="str">
            <v/>
          </cell>
          <cell r="BC2957" t="str">
            <v/>
          </cell>
        </row>
        <row r="2958">
          <cell r="AM2958" t="str">
            <v/>
          </cell>
          <cell r="AQ2958" t="str">
            <v/>
          </cell>
          <cell r="AT2958" t="str">
            <v/>
          </cell>
          <cell r="AW2958" t="str">
            <v/>
          </cell>
          <cell r="AZ2958" t="str">
            <v/>
          </cell>
          <cell r="BA2958" t="str">
            <v/>
          </cell>
          <cell r="BB2958" t="str">
            <v/>
          </cell>
          <cell r="BC2958" t="str">
            <v/>
          </cell>
        </row>
        <row r="2959">
          <cell r="AM2959" t="str">
            <v/>
          </cell>
          <cell r="AQ2959" t="str">
            <v/>
          </cell>
          <cell r="AT2959" t="str">
            <v/>
          </cell>
          <cell r="AW2959" t="str">
            <v/>
          </cell>
          <cell r="AZ2959" t="str">
            <v/>
          </cell>
          <cell r="BA2959" t="str">
            <v/>
          </cell>
          <cell r="BB2959" t="str">
            <v/>
          </cell>
          <cell r="BC2959" t="str">
            <v/>
          </cell>
        </row>
        <row r="2960">
          <cell r="AM2960" t="str">
            <v/>
          </cell>
          <cell r="AQ2960" t="str">
            <v/>
          </cell>
          <cell r="AT2960" t="str">
            <v/>
          </cell>
          <cell r="AW2960" t="str">
            <v/>
          </cell>
          <cell r="AZ2960" t="str">
            <v/>
          </cell>
          <cell r="BA2960" t="str">
            <v/>
          </cell>
          <cell r="BB2960" t="str">
            <v/>
          </cell>
          <cell r="BC2960" t="str">
            <v/>
          </cell>
        </row>
        <row r="2961">
          <cell r="AM2961" t="str">
            <v/>
          </cell>
          <cell r="AQ2961" t="str">
            <v/>
          </cell>
          <cell r="AT2961" t="str">
            <v/>
          </cell>
          <cell r="AW2961" t="str">
            <v/>
          </cell>
          <cell r="AZ2961" t="str">
            <v/>
          </cell>
          <cell r="BA2961" t="str">
            <v/>
          </cell>
          <cell r="BB2961" t="str">
            <v/>
          </cell>
          <cell r="BC2961" t="str">
            <v/>
          </cell>
        </row>
        <row r="2962">
          <cell r="AM2962" t="str">
            <v/>
          </cell>
          <cell r="AQ2962" t="str">
            <v/>
          </cell>
          <cell r="AT2962" t="str">
            <v/>
          </cell>
          <cell r="AW2962" t="str">
            <v/>
          </cell>
          <cell r="AZ2962" t="str">
            <v/>
          </cell>
          <cell r="BA2962" t="str">
            <v/>
          </cell>
          <cell r="BB2962" t="str">
            <v/>
          </cell>
          <cell r="BC2962" t="str">
            <v/>
          </cell>
        </row>
        <row r="2963">
          <cell r="AM2963" t="str">
            <v/>
          </cell>
          <cell r="AQ2963" t="str">
            <v/>
          </cell>
          <cell r="AT2963" t="str">
            <v/>
          </cell>
          <cell r="AW2963" t="str">
            <v/>
          </cell>
          <cell r="AZ2963" t="str">
            <v/>
          </cell>
          <cell r="BA2963" t="str">
            <v/>
          </cell>
          <cell r="BB2963" t="str">
            <v/>
          </cell>
          <cell r="BC2963" t="str">
            <v/>
          </cell>
        </row>
        <row r="2964">
          <cell r="AM2964" t="str">
            <v/>
          </cell>
          <cell r="AQ2964" t="str">
            <v/>
          </cell>
          <cell r="AT2964" t="str">
            <v/>
          </cell>
          <cell r="AW2964" t="str">
            <v/>
          </cell>
          <cell r="AZ2964" t="str">
            <v/>
          </cell>
          <cell r="BA2964" t="str">
            <v/>
          </cell>
          <cell r="BB2964" t="str">
            <v/>
          </cell>
          <cell r="BC2964" t="str">
            <v/>
          </cell>
        </row>
        <row r="2965">
          <cell r="AM2965" t="str">
            <v/>
          </cell>
          <cell r="AQ2965" t="str">
            <v/>
          </cell>
          <cell r="AT2965" t="str">
            <v/>
          </cell>
          <cell r="AW2965" t="str">
            <v/>
          </cell>
          <cell r="AZ2965" t="str">
            <v/>
          </cell>
          <cell r="BA2965" t="str">
            <v/>
          </cell>
          <cell r="BB2965" t="str">
            <v/>
          </cell>
          <cell r="BC2965" t="str">
            <v/>
          </cell>
        </row>
        <row r="2966">
          <cell r="AM2966" t="str">
            <v/>
          </cell>
          <cell r="AQ2966" t="str">
            <v/>
          </cell>
          <cell r="AT2966" t="str">
            <v/>
          </cell>
          <cell r="AW2966" t="str">
            <v/>
          </cell>
          <cell r="AZ2966" t="str">
            <v/>
          </cell>
          <cell r="BA2966" t="str">
            <v/>
          </cell>
          <cell r="BB2966" t="str">
            <v/>
          </cell>
          <cell r="BC2966" t="str">
            <v/>
          </cell>
        </row>
        <row r="2967">
          <cell r="AM2967" t="str">
            <v/>
          </cell>
          <cell r="AQ2967" t="str">
            <v/>
          </cell>
          <cell r="AT2967" t="str">
            <v/>
          </cell>
          <cell r="AW2967" t="str">
            <v/>
          </cell>
          <cell r="AZ2967" t="str">
            <v/>
          </cell>
          <cell r="BA2967" t="str">
            <v/>
          </cell>
          <cell r="BB2967" t="str">
            <v/>
          </cell>
          <cell r="BC2967" t="str">
            <v/>
          </cell>
        </row>
        <row r="2968">
          <cell r="AM2968" t="str">
            <v/>
          </cell>
          <cell r="AQ2968" t="str">
            <v/>
          </cell>
          <cell r="AT2968" t="str">
            <v/>
          </cell>
          <cell r="AW2968" t="str">
            <v/>
          </cell>
          <cell r="AZ2968" t="str">
            <v/>
          </cell>
          <cell r="BA2968" t="str">
            <v/>
          </cell>
          <cell r="BB2968" t="str">
            <v/>
          </cell>
          <cell r="BC2968" t="str">
            <v/>
          </cell>
        </row>
        <row r="2969">
          <cell r="AM2969">
            <v>32416.38</v>
          </cell>
          <cell r="AQ2969" t="str">
            <v/>
          </cell>
          <cell r="AT2969" t="str">
            <v>Оборудование</v>
          </cell>
          <cell r="AW2969">
            <v>40679</v>
          </cell>
          <cell r="AZ2969" t="str">
            <v>5.2011</v>
          </cell>
          <cell r="BA2969" t="str">
            <v>5.2011</v>
          </cell>
          <cell r="BB2969" t="str">
            <v>5.2011</v>
          </cell>
          <cell r="BC2969" t="str">
            <v>2.2011</v>
          </cell>
        </row>
        <row r="2970">
          <cell r="AM2970">
            <v>182498.01</v>
          </cell>
          <cell r="AQ2970" t="str">
            <v/>
          </cell>
          <cell r="AT2970" t="str">
            <v>Оборудование</v>
          </cell>
          <cell r="AW2970">
            <v>40633</v>
          </cell>
          <cell r="AZ2970" t="str">
            <v>3.2011</v>
          </cell>
          <cell r="BA2970" t="str">
            <v>3.2011</v>
          </cell>
          <cell r="BB2970" t="str">
            <v>4.2011</v>
          </cell>
          <cell r="BC2970" t="str">
            <v>1.2011</v>
          </cell>
        </row>
        <row r="2971">
          <cell r="AM2971">
            <v>576499.97</v>
          </cell>
          <cell r="AQ2971" t="str">
            <v/>
          </cell>
          <cell r="AT2971" t="str">
            <v>Оборудование</v>
          </cell>
          <cell r="AW2971">
            <v>40679</v>
          </cell>
          <cell r="AZ2971" t="str">
            <v>5.2011</v>
          </cell>
          <cell r="BA2971" t="str">
            <v>5.2011</v>
          </cell>
          <cell r="BB2971" t="str">
            <v>5.2011</v>
          </cell>
          <cell r="BC2971" t="str">
            <v>2.2011</v>
          </cell>
        </row>
        <row r="2972">
          <cell r="AM2972">
            <v>26144.01</v>
          </cell>
          <cell r="AQ2972" t="str">
            <v/>
          </cell>
          <cell r="AT2972" t="str">
            <v>Оборудование</v>
          </cell>
          <cell r="AW2972">
            <v>40633</v>
          </cell>
          <cell r="AZ2972" t="str">
            <v>3.2011</v>
          </cell>
          <cell r="BA2972" t="str">
            <v>3.2011</v>
          </cell>
          <cell r="BB2972" t="str">
            <v>4.2011</v>
          </cell>
          <cell r="BC2972" t="str">
            <v>1.2011</v>
          </cell>
        </row>
        <row r="2973">
          <cell r="AM2973">
            <v>83660</v>
          </cell>
          <cell r="AQ2973" t="str">
            <v/>
          </cell>
          <cell r="AT2973" t="str">
            <v>Оборудование</v>
          </cell>
          <cell r="AW2973">
            <v>40633</v>
          </cell>
          <cell r="AZ2973" t="str">
            <v>3.2011</v>
          </cell>
          <cell r="BA2973" t="str">
            <v>3.2011</v>
          </cell>
          <cell r="BB2973" t="str">
            <v>4.2011</v>
          </cell>
          <cell r="BC2973" t="str">
            <v>1.2011</v>
          </cell>
        </row>
        <row r="2974">
          <cell r="AM2974">
            <v>52288.02</v>
          </cell>
          <cell r="AQ2974" t="str">
            <v/>
          </cell>
          <cell r="AT2974" t="str">
            <v>Оборудование</v>
          </cell>
          <cell r="AW2974">
            <v>40679</v>
          </cell>
          <cell r="AZ2974" t="str">
            <v>5.2011</v>
          </cell>
          <cell r="BA2974" t="str">
            <v>5.2011</v>
          </cell>
          <cell r="BB2974" t="str">
            <v>5.2011</v>
          </cell>
          <cell r="BC2974" t="str">
            <v>2.2011</v>
          </cell>
        </row>
        <row r="2975">
          <cell r="AM2975">
            <v>31372</v>
          </cell>
          <cell r="AQ2975" t="str">
            <v/>
          </cell>
          <cell r="AT2975" t="str">
            <v>Оборудование</v>
          </cell>
          <cell r="AW2975">
            <v>40679</v>
          </cell>
          <cell r="AZ2975" t="str">
            <v>5.2011</v>
          </cell>
          <cell r="BA2975" t="str">
            <v>5.2011</v>
          </cell>
          <cell r="BB2975" t="str">
            <v>5.2011</v>
          </cell>
          <cell r="BC2975" t="str">
            <v>2.2011</v>
          </cell>
        </row>
        <row r="2976">
          <cell r="AM2976" t="str">
            <v/>
          </cell>
          <cell r="AQ2976" t="str">
            <v/>
          </cell>
          <cell r="AT2976" t="str">
            <v/>
          </cell>
          <cell r="AW2976" t="str">
            <v/>
          </cell>
          <cell r="AZ2976" t="str">
            <v/>
          </cell>
          <cell r="BA2976" t="str">
            <v/>
          </cell>
          <cell r="BB2976" t="str">
            <v/>
          </cell>
          <cell r="BC2976" t="str">
            <v/>
          </cell>
        </row>
        <row r="2977">
          <cell r="AM2977" t="str">
            <v/>
          </cell>
          <cell r="AQ2977" t="str">
            <v/>
          </cell>
          <cell r="AT2977" t="str">
            <v/>
          </cell>
          <cell r="AW2977" t="str">
            <v/>
          </cell>
          <cell r="AZ2977" t="str">
            <v/>
          </cell>
          <cell r="BA2977" t="str">
            <v/>
          </cell>
          <cell r="BB2977" t="str">
            <v/>
          </cell>
          <cell r="BC2977" t="str">
            <v/>
          </cell>
        </row>
        <row r="2978">
          <cell r="AM2978" t="str">
            <v/>
          </cell>
          <cell r="AQ2978" t="str">
            <v/>
          </cell>
          <cell r="AT2978" t="str">
            <v/>
          </cell>
          <cell r="AW2978" t="str">
            <v/>
          </cell>
          <cell r="AZ2978" t="str">
            <v/>
          </cell>
          <cell r="BA2978" t="str">
            <v/>
          </cell>
          <cell r="BB2978" t="str">
            <v/>
          </cell>
          <cell r="BC2978" t="str">
            <v/>
          </cell>
        </row>
        <row r="2979">
          <cell r="AM2979" t="str">
            <v/>
          </cell>
          <cell r="AQ2979" t="str">
            <v/>
          </cell>
          <cell r="AT2979" t="str">
            <v/>
          </cell>
          <cell r="AW2979" t="str">
            <v/>
          </cell>
          <cell r="AZ2979" t="str">
            <v/>
          </cell>
          <cell r="BA2979" t="str">
            <v/>
          </cell>
          <cell r="BB2979" t="str">
            <v/>
          </cell>
          <cell r="BC2979" t="str">
            <v/>
          </cell>
        </row>
        <row r="2980">
          <cell r="AM2980" t="str">
            <v/>
          </cell>
          <cell r="AQ2980" t="str">
            <v/>
          </cell>
          <cell r="AT2980" t="str">
            <v/>
          </cell>
          <cell r="AW2980" t="str">
            <v/>
          </cell>
          <cell r="AZ2980" t="str">
            <v/>
          </cell>
          <cell r="BA2980" t="str">
            <v/>
          </cell>
          <cell r="BB2980" t="str">
            <v/>
          </cell>
          <cell r="BC2980" t="str">
            <v/>
          </cell>
        </row>
        <row r="2981">
          <cell r="AM2981" t="str">
            <v/>
          </cell>
          <cell r="AQ2981" t="str">
            <v/>
          </cell>
          <cell r="AT2981" t="str">
            <v/>
          </cell>
          <cell r="AW2981" t="str">
            <v/>
          </cell>
          <cell r="AZ2981" t="str">
            <v/>
          </cell>
          <cell r="BA2981" t="str">
            <v/>
          </cell>
          <cell r="BB2981" t="str">
            <v/>
          </cell>
          <cell r="BC2981" t="str">
            <v/>
          </cell>
        </row>
        <row r="2982">
          <cell r="AM2982" t="str">
            <v/>
          </cell>
          <cell r="AQ2982" t="str">
            <v/>
          </cell>
          <cell r="AT2982" t="str">
            <v/>
          </cell>
          <cell r="AW2982" t="str">
            <v/>
          </cell>
          <cell r="AZ2982" t="str">
            <v/>
          </cell>
          <cell r="BA2982" t="str">
            <v/>
          </cell>
          <cell r="BB2982" t="str">
            <v/>
          </cell>
          <cell r="BC2982" t="str">
            <v/>
          </cell>
        </row>
        <row r="2983">
          <cell r="AM2983" t="str">
            <v/>
          </cell>
          <cell r="AQ2983" t="str">
            <v/>
          </cell>
          <cell r="AT2983" t="str">
            <v/>
          </cell>
          <cell r="AW2983" t="str">
            <v/>
          </cell>
          <cell r="AZ2983" t="str">
            <v/>
          </cell>
          <cell r="BA2983" t="str">
            <v/>
          </cell>
          <cell r="BB2983" t="str">
            <v/>
          </cell>
          <cell r="BC2983" t="str">
            <v/>
          </cell>
        </row>
        <row r="2984">
          <cell r="AM2984" t="str">
            <v/>
          </cell>
          <cell r="AQ2984" t="str">
            <v/>
          </cell>
          <cell r="AT2984" t="str">
            <v/>
          </cell>
          <cell r="AW2984" t="str">
            <v/>
          </cell>
          <cell r="AZ2984" t="str">
            <v/>
          </cell>
          <cell r="BA2984" t="str">
            <v/>
          </cell>
          <cell r="BB2984" t="str">
            <v/>
          </cell>
          <cell r="BC2984" t="str">
            <v/>
          </cell>
        </row>
        <row r="2985">
          <cell r="AM2985" t="str">
            <v/>
          </cell>
          <cell r="AQ2985" t="str">
            <v/>
          </cell>
          <cell r="AT2985" t="str">
            <v/>
          </cell>
          <cell r="AW2985" t="str">
            <v/>
          </cell>
          <cell r="AZ2985" t="str">
            <v/>
          </cell>
          <cell r="BA2985" t="str">
            <v/>
          </cell>
          <cell r="BB2985" t="str">
            <v/>
          </cell>
          <cell r="BC2985" t="str">
            <v/>
          </cell>
        </row>
        <row r="2986">
          <cell r="AM2986" t="str">
            <v/>
          </cell>
          <cell r="AQ2986" t="str">
            <v/>
          </cell>
          <cell r="AT2986" t="str">
            <v/>
          </cell>
          <cell r="AW2986" t="str">
            <v/>
          </cell>
          <cell r="AZ2986" t="str">
            <v/>
          </cell>
          <cell r="BA2986" t="str">
            <v/>
          </cell>
          <cell r="BB2986" t="str">
            <v/>
          </cell>
          <cell r="BC2986" t="str">
            <v/>
          </cell>
        </row>
        <row r="2987">
          <cell r="AM2987" t="str">
            <v/>
          </cell>
          <cell r="AQ2987" t="str">
            <v/>
          </cell>
          <cell r="AT2987" t="str">
            <v/>
          </cell>
          <cell r="AW2987" t="str">
            <v/>
          </cell>
          <cell r="AZ2987" t="str">
            <v/>
          </cell>
          <cell r="BA2987" t="str">
            <v/>
          </cell>
          <cell r="BB2987" t="str">
            <v/>
          </cell>
          <cell r="BC2987" t="str">
            <v/>
          </cell>
        </row>
        <row r="2988">
          <cell r="AM2988" t="str">
            <v/>
          </cell>
          <cell r="AQ2988" t="str">
            <v/>
          </cell>
          <cell r="AT2988" t="str">
            <v/>
          </cell>
          <cell r="AW2988" t="str">
            <v/>
          </cell>
          <cell r="AZ2988" t="str">
            <v/>
          </cell>
          <cell r="BA2988" t="str">
            <v/>
          </cell>
          <cell r="BB2988" t="str">
            <v/>
          </cell>
          <cell r="BC2988" t="str">
            <v/>
          </cell>
        </row>
        <row r="2989">
          <cell r="AM2989" t="str">
            <v/>
          </cell>
          <cell r="AQ2989" t="str">
            <v/>
          </cell>
          <cell r="AT2989" t="str">
            <v/>
          </cell>
          <cell r="AW2989" t="str">
            <v/>
          </cell>
          <cell r="AZ2989" t="str">
            <v/>
          </cell>
          <cell r="BA2989" t="str">
            <v/>
          </cell>
          <cell r="BB2989" t="str">
            <v/>
          </cell>
          <cell r="BC2989" t="str">
            <v/>
          </cell>
        </row>
        <row r="2990">
          <cell r="AM2990" t="str">
            <v/>
          </cell>
          <cell r="AQ2990" t="str">
            <v/>
          </cell>
          <cell r="AT2990" t="str">
            <v/>
          </cell>
          <cell r="AW2990" t="str">
            <v/>
          </cell>
          <cell r="AZ2990" t="str">
            <v/>
          </cell>
          <cell r="BA2990" t="str">
            <v/>
          </cell>
          <cell r="BB2990" t="str">
            <v/>
          </cell>
          <cell r="BC2990" t="str">
            <v/>
          </cell>
        </row>
        <row r="2991">
          <cell r="AM2991" t="str">
            <v/>
          </cell>
          <cell r="AQ2991" t="str">
            <v/>
          </cell>
          <cell r="AT2991" t="str">
            <v/>
          </cell>
          <cell r="AW2991" t="str">
            <v/>
          </cell>
          <cell r="AZ2991" t="str">
            <v/>
          </cell>
          <cell r="BA2991" t="str">
            <v/>
          </cell>
          <cell r="BB2991" t="str">
            <v/>
          </cell>
          <cell r="BC2991" t="str">
            <v/>
          </cell>
        </row>
        <row r="2992">
          <cell r="AM2992" t="str">
            <v/>
          </cell>
          <cell r="AQ2992" t="str">
            <v/>
          </cell>
          <cell r="AT2992" t="str">
            <v/>
          </cell>
          <cell r="AW2992" t="str">
            <v/>
          </cell>
          <cell r="AZ2992" t="str">
            <v/>
          </cell>
          <cell r="BA2992" t="str">
            <v/>
          </cell>
          <cell r="BB2992" t="str">
            <v/>
          </cell>
          <cell r="BC2992" t="str">
            <v/>
          </cell>
        </row>
        <row r="2993">
          <cell r="AM2993" t="str">
            <v/>
          </cell>
          <cell r="AQ2993" t="str">
            <v/>
          </cell>
          <cell r="AT2993" t="str">
            <v/>
          </cell>
          <cell r="AW2993" t="str">
            <v/>
          </cell>
          <cell r="AZ2993" t="str">
            <v/>
          </cell>
          <cell r="BA2993" t="str">
            <v/>
          </cell>
          <cell r="BB2993" t="str">
            <v/>
          </cell>
          <cell r="BC2993" t="str">
            <v/>
          </cell>
        </row>
        <row r="2994">
          <cell r="AM2994" t="str">
            <v/>
          </cell>
          <cell r="AQ2994" t="str">
            <v/>
          </cell>
          <cell r="AT2994" t="str">
            <v/>
          </cell>
          <cell r="AW2994" t="str">
            <v/>
          </cell>
          <cell r="AZ2994" t="str">
            <v/>
          </cell>
          <cell r="BA2994" t="str">
            <v/>
          </cell>
          <cell r="BB2994" t="str">
            <v/>
          </cell>
          <cell r="BC2994" t="str">
            <v/>
          </cell>
        </row>
        <row r="2995">
          <cell r="AM2995" t="str">
            <v/>
          </cell>
          <cell r="AQ2995" t="str">
            <v/>
          </cell>
          <cell r="AT2995" t="str">
            <v/>
          </cell>
          <cell r="AW2995" t="str">
            <v/>
          </cell>
          <cell r="AZ2995" t="str">
            <v/>
          </cell>
          <cell r="BA2995" t="str">
            <v/>
          </cell>
          <cell r="BB2995" t="str">
            <v/>
          </cell>
          <cell r="BC2995" t="str">
            <v/>
          </cell>
        </row>
        <row r="2996">
          <cell r="AM2996" t="str">
            <v/>
          </cell>
          <cell r="AQ2996" t="str">
            <v/>
          </cell>
          <cell r="AT2996" t="str">
            <v/>
          </cell>
          <cell r="AW2996" t="str">
            <v/>
          </cell>
          <cell r="AZ2996" t="str">
            <v/>
          </cell>
          <cell r="BA2996" t="str">
            <v/>
          </cell>
          <cell r="BB2996" t="str">
            <v/>
          </cell>
          <cell r="BC2996" t="str">
            <v/>
          </cell>
        </row>
        <row r="2997">
          <cell r="AM2997" t="str">
            <v/>
          </cell>
          <cell r="AQ2997" t="str">
            <v/>
          </cell>
          <cell r="AT2997" t="str">
            <v/>
          </cell>
          <cell r="AW2997" t="str">
            <v/>
          </cell>
          <cell r="AZ2997" t="str">
            <v/>
          </cell>
          <cell r="BA2997" t="str">
            <v/>
          </cell>
          <cell r="BB2997" t="str">
            <v/>
          </cell>
          <cell r="BC2997" t="str">
            <v/>
          </cell>
        </row>
        <row r="2998">
          <cell r="AM2998" t="str">
            <v/>
          </cell>
          <cell r="AQ2998" t="str">
            <v/>
          </cell>
          <cell r="AT2998" t="str">
            <v/>
          </cell>
          <cell r="AW2998" t="str">
            <v/>
          </cell>
          <cell r="AZ2998" t="str">
            <v/>
          </cell>
          <cell r="BA2998" t="str">
            <v/>
          </cell>
          <cell r="BB2998" t="str">
            <v/>
          </cell>
          <cell r="BC2998" t="str">
            <v/>
          </cell>
        </row>
        <row r="2999">
          <cell r="AM2999" t="str">
            <v/>
          </cell>
          <cell r="AQ2999" t="str">
            <v/>
          </cell>
          <cell r="AT2999" t="str">
            <v/>
          </cell>
          <cell r="AW2999" t="str">
            <v/>
          </cell>
          <cell r="AZ2999" t="str">
            <v/>
          </cell>
          <cell r="BA2999" t="str">
            <v/>
          </cell>
          <cell r="BB2999" t="str">
            <v/>
          </cell>
          <cell r="BC2999" t="str">
            <v/>
          </cell>
        </row>
        <row r="3000">
          <cell r="AM3000" t="str">
            <v/>
          </cell>
          <cell r="AQ3000" t="str">
            <v/>
          </cell>
          <cell r="AT3000" t="str">
            <v/>
          </cell>
          <cell r="AW3000" t="str">
            <v/>
          </cell>
          <cell r="AZ3000" t="str">
            <v/>
          </cell>
          <cell r="BA3000" t="str">
            <v/>
          </cell>
          <cell r="BB3000" t="str">
            <v/>
          </cell>
          <cell r="BC3000" t="str">
            <v/>
          </cell>
        </row>
        <row r="3001">
          <cell r="AM3001" t="str">
            <v/>
          </cell>
          <cell r="AQ3001" t="str">
            <v/>
          </cell>
          <cell r="AT3001" t="str">
            <v/>
          </cell>
          <cell r="AW3001" t="str">
            <v/>
          </cell>
          <cell r="AZ3001" t="str">
            <v/>
          </cell>
          <cell r="BA3001" t="str">
            <v/>
          </cell>
          <cell r="BB3001" t="str">
            <v/>
          </cell>
          <cell r="BC3001" t="str">
            <v/>
          </cell>
        </row>
        <row r="3002">
          <cell r="AM3002" t="str">
            <v/>
          </cell>
          <cell r="AQ3002" t="str">
            <v/>
          </cell>
          <cell r="AT3002" t="str">
            <v/>
          </cell>
          <cell r="AW3002" t="str">
            <v/>
          </cell>
          <cell r="AZ3002" t="str">
            <v/>
          </cell>
          <cell r="BA3002" t="str">
            <v/>
          </cell>
          <cell r="BB3002" t="str">
            <v/>
          </cell>
          <cell r="BC3002" t="str">
            <v/>
          </cell>
        </row>
        <row r="3003">
          <cell r="AM3003" t="str">
            <v/>
          </cell>
          <cell r="AQ3003" t="str">
            <v/>
          </cell>
          <cell r="AT3003" t="str">
            <v/>
          </cell>
          <cell r="AW3003" t="str">
            <v/>
          </cell>
          <cell r="AZ3003" t="str">
            <v/>
          </cell>
          <cell r="BA3003" t="str">
            <v/>
          </cell>
          <cell r="BB3003" t="str">
            <v/>
          </cell>
          <cell r="BC3003" t="str">
            <v/>
          </cell>
        </row>
        <row r="3004">
          <cell r="AM3004" t="str">
            <v/>
          </cell>
          <cell r="AQ3004" t="str">
            <v/>
          </cell>
          <cell r="AT3004" t="str">
            <v/>
          </cell>
          <cell r="AW3004" t="str">
            <v/>
          </cell>
          <cell r="AZ3004" t="str">
            <v/>
          </cell>
          <cell r="BA3004" t="str">
            <v/>
          </cell>
          <cell r="BB3004" t="str">
            <v/>
          </cell>
          <cell r="BC3004" t="str">
            <v/>
          </cell>
        </row>
        <row r="3005">
          <cell r="AM3005" t="str">
            <v/>
          </cell>
          <cell r="AQ3005" t="str">
            <v/>
          </cell>
          <cell r="AT3005" t="str">
            <v/>
          </cell>
          <cell r="AW3005" t="str">
            <v/>
          </cell>
          <cell r="AZ3005" t="str">
            <v/>
          </cell>
          <cell r="BA3005" t="str">
            <v/>
          </cell>
          <cell r="BB3005" t="str">
            <v/>
          </cell>
          <cell r="BC3005" t="str">
            <v/>
          </cell>
        </row>
        <row r="3006">
          <cell r="AM3006" t="str">
            <v/>
          </cell>
          <cell r="AQ3006" t="str">
            <v/>
          </cell>
          <cell r="AT3006" t="str">
            <v/>
          </cell>
          <cell r="AW3006" t="str">
            <v/>
          </cell>
          <cell r="AZ3006" t="str">
            <v/>
          </cell>
          <cell r="BA3006" t="str">
            <v/>
          </cell>
          <cell r="BB3006" t="str">
            <v/>
          </cell>
          <cell r="BC3006" t="str">
            <v/>
          </cell>
        </row>
        <row r="3007">
          <cell r="AM3007" t="str">
            <v/>
          </cell>
          <cell r="AQ3007" t="str">
            <v/>
          </cell>
          <cell r="AT3007" t="str">
            <v/>
          </cell>
          <cell r="AW3007" t="str">
            <v/>
          </cell>
          <cell r="AZ3007" t="str">
            <v/>
          </cell>
          <cell r="BA3007" t="str">
            <v/>
          </cell>
          <cell r="BB3007" t="str">
            <v/>
          </cell>
          <cell r="BC3007" t="str">
            <v/>
          </cell>
        </row>
        <row r="3008">
          <cell r="AM3008" t="str">
            <v/>
          </cell>
          <cell r="AQ3008" t="str">
            <v/>
          </cell>
          <cell r="AT3008" t="str">
            <v/>
          </cell>
          <cell r="AW3008" t="str">
            <v/>
          </cell>
          <cell r="AZ3008" t="str">
            <v/>
          </cell>
          <cell r="BA3008" t="str">
            <v/>
          </cell>
          <cell r="BB3008" t="str">
            <v/>
          </cell>
          <cell r="BC3008" t="str">
            <v/>
          </cell>
        </row>
        <row r="3009">
          <cell r="AM3009" t="str">
            <v/>
          </cell>
          <cell r="AQ3009" t="str">
            <v/>
          </cell>
          <cell r="AT3009" t="str">
            <v/>
          </cell>
          <cell r="AW3009" t="str">
            <v/>
          </cell>
          <cell r="AZ3009" t="str">
            <v/>
          </cell>
          <cell r="BA3009" t="str">
            <v/>
          </cell>
          <cell r="BB3009" t="str">
            <v/>
          </cell>
          <cell r="BC3009" t="str">
            <v/>
          </cell>
        </row>
        <row r="3010">
          <cell r="AM3010" t="str">
            <v/>
          </cell>
          <cell r="AQ3010" t="str">
            <v/>
          </cell>
          <cell r="AT3010" t="str">
            <v/>
          </cell>
          <cell r="AW3010" t="str">
            <v/>
          </cell>
          <cell r="AZ3010" t="str">
            <v/>
          </cell>
          <cell r="BA3010" t="str">
            <v/>
          </cell>
          <cell r="BB3010" t="str">
            <v/>
          </cell>
          <cell r="BC3010" t="str">
            <v/>
          </cell>
        </row>
        <row r="3011">
          <cell r="AM3011" t="str">
            <v/>
          </cell>
          <cell r="AQ3011" t="str">
            <v/>
          </cell>
          <cell r="AT3011" t="str">
            <v/>
          </cell>
          <cell r="AW3011" t="str">
            <v/>
          </cell>
          <cell r="AZ3011" t="str">
            <v/>
          </cell>
          <cell r="BA3011" t="str">
            <v/>
          </cell>
          <cell r="BB3011" t="str">
            <v/>
          </cell>
          <cell r="BC3011" t="str">
            <v/>
          </cell>
        </row>
        <row r="3012">
          <cell r="AM3012" t="str">
            <v/>
          </cell>
          <cell r="AQ3012" t="str">
            <v/>
          </cell>
          <cell r="AT3012" t="str">
            <v/>
          </cell>
          <cell r="AW3012" t="str">
            <v/>
          </cell>
          <cell r="AZ3012" t="str">
            <v/>
          </cell>
          <cell r="BA3012" t="str">
            <v/>
          </cell>
          <cell r="BB3012" t="str">
            <v/>
          </cell>
          <cell r="BC3012" t="str">
            <v/>
          </cell>
        </row>
        <row r="3013">
          <cell r="AM3013" t="str">
            <v/>
          </cell>
          <cell r="AQ3013" t="str">
            <v/>
          </cell>
          <cell r="AT3013" t="str">
            <v/>
          </cell>
          <cell r="AW3013" t="str">
            <v/>
          </cell>
          <cell r="AZ3013" t="str">
            <v/>
          </cell>
          <cell r="BA3013" t="str">
            <v/>
          </cell>
          <cell r="BB3013" t="str">
            <v/>
          </cell>
          <cell r="BC3013" t="str">
            <v/>
          </cell>
        </row>
        <row r="3014">
          <cell r="AM3014" t="str">
            <v/>
          </cell>
          <cell r="AQ3014" t="str">
            <v/>
          </cell>
          <cell r="AT3014" t="str">
            <v/>
          </cell>
          <cell r="AW3014" t="str">
            <v/>
          </cell>
          <cell r="AZ3014" t="str">
            <v/>
          </cell>
          <cell r="BA3014" t="str">
            <v/>
          </cell>
          <cell r="BB3014" t="str">
            <v/>
          </cell>
          <cell r="BC3014" t="str">
            <v/>
          </cell>
        </row>
        <row r="3015">
          <cell r="AM3015" t="str">
            <v/>
          </cell>
          <cell r="AQ3015" t="str">
            <v/>
          </cell>
          <cell r="AT3015" t="str">
            <v/>
          </cell>
          <cell r="AW3015" t="str">
            <v/>
          </cell>
          <cell r="AZ3015" t="str">
            <v/>
          </cell>
          <cell r="BA3015" t="str">
            <v/>
          </cell>
          <cell r="BB3015" t="str">
            <v/>
          </cell>
          <cell r="BC3015" t="str">
            <v/>
          </cell>
        </row>
        <row r="3016">
          <cell r="AM3016" t="str">
            <v/>
          </cell>
          <cell r="AQ3016" t="str">
            <v/>
          </cell>
          <cell r="AT3016" t="str">
            <v/>
          </cell>
          <cell r="AW3016" t="str">
            <v/>
          </cell>
          <cell r="AZ3016" t="str">
            <v/>
          </cell>
          <cell r="BA3016" t="str">
            <v/>
          </cell>
          <cell r="BB3016" t="str">
            <v/>
          </cell>
          <cell r="BC3016" t="str">
            <v/>
          </cell>
        </row>
        <row r="3017">
          <cell r="AM3017" t="str">
            <v/>
          </cell>
          <cell r="AQ3017" t="str">
            <v/>
          </cell>
          <cell r="AT3017" t="str">
            <v/>
          </cell>
          <cell r="AW3017" t="str">
            <v/>
          </cell>
          <cell r="AZ3017" t="str">
            <v/>
          </cell>
          <cell r="BA3017" t="str">
            <v/>
          </cell>
          <cell r="BB3017" t="str">
            <v/>
          </cell>
          <cell r="BC3017" t="str">
            <v/>
          </cell>
        </row>
        <row r="3018">
          <cell r="AM3018" t="str">
            <v/>
          </cell>
          <cell r="AQ3018" t="str">
            <v/>
          </cell>
          <cell r="AT3018" t="str">
            <v/>
          </cell>
          <cell r="AW3018" t="str">
            <v/>
          </cell>
          <cell r="AZ3018" t="str">
            <v/>
          </cell>
          <cell r="BA3018" t="str">
            <v/>
          </cell>
          <cell r="BB3018" t="str">
            <v/>
          </cell>
          <cell r="BC3018" t="str">
            <v/>
          </cell>
        </row>
        <row r="3019">
          <cell r="AM3019" t="str">
            <v/>
          </cell>
          <cell r="AQ3019" t="str">
            <v/>
          </cell>
          <cell r="AT3019" t="str">
            <v/>
          </cell>
          <cell r="AW3019" t="str">
            <v/>
          </cell>
          <cell r="AZ3019" t="str">
            <v/>
          </cell>
          <cell r="BA3019" t="str">
            <v/>
          </cell>
          <cell r="BB3019" t="str">
            <v/>
          </cell>
          <cell r="BC3019" t="str">
            <v/>
          </cell>
        </row>
        <row r="3020">
          <cell r="AM3020" t="str">
            <v/>
          </cell>
          <cell r="AQ3020" t="str">
            <v/>
          </cell>
          <cell r="AT3020" t="str">
            <v/>
          </cell>
          <cell r="AW3020" t="str">
            <v/>
          </cell>
          <cell r="AZ3020" t="str">
            <v/>
          </cell>
          <cell r="BA3020" t="str">
            <v/>
          </cell>
          <cell r="BB3020" t="str">
            <v/>
          </cell>
          <cell r="BC3020" t="str">
            <v/>
          </cell>
        </row>
        <row r="3021">
          <cell r="AM3021" t="str">
            <v/>
          </cell>
          <cell r="AQ3021" t="str">
            <v/>
          </cell>
          <cell r="AT3021" t="str">
            <v/>
          </cell>
          <cell r="AW3021" t="str">
            <v/>
          </cell>
          <cell r="AZ3021" t="str">
            <v/>
          </cell>
          <cell r="BA3021" t="str">
            <v/>
          </cell>
          <cell r="BB3021" t="str">
            <v/>
          </cell>
          <cell r="BC3021" t="str">
            <v/>
          </cell>
        </row>
        <row r="3022">
          <cell r="AM3022" t="str">
            <v/>
          </cell>
          <cell r="AQ3022" t="str">
            <v/>
          </cell>
          <cell r="AT3022" t="str">
            <v/>
          </cell>
          <cell r="AW3022" t="str">
            <v/>
          </cell>
          <cell r="AZ3022" t="str">
            <v/>
          </cell>
          <cell r="BA3022" t="str">
            <v/>
          </cell>
          <cell r="BB3022" t="str">
            <v/>
          </cell>
          <cell r="BC3022" t="str">
            <v/>
          </cell>
        </row>
        <row r="3023">
          <cell r="AM3023" t="str">
            <v/>
          </cell>
          <cell r="AQ3023" t="str">
            <v/>
          </cell>
          <cell r="AT3023" t="str">
            <v/>
          </cell>
          <cell r="AW3023" t="str">
            <v/>
          </cell>
          <cell r="AZ3023" t="str">
            <v/>
          </cell>
          <cell r="BA3023" t="str">
            <v/>
          </cell>
          <cell r="BB3023" t="str">
            <v/>
          </cell>
          <cell r="BC3023" t="str">
            <v/>
          </cell>
        </row>
        <row r="3024">
          <cell r="AM3024" t="str">
            <v/>
          </cell>
          <cell r="AQ3024" t="str">
            <v/>
          </cell>
          <cell r="AT3024" t="str">
            <v/>
          </cell>
          <cell r="AW3024" t="str">
            <v/>
          </cell>
          <cell r="AZ3024" t="str">
            <v/>
          </cell>
          <cell r="BA3024" t="str">
            <v/>
          </cell>
          <cell r="BB3024" t="str">
            <v/>
          </cell>
          <cell r="BC3024" t="str">
            <v/>
          </cell>
        </row>
        <row r="3025">
          <cell r="AM3025" t="str">
            <v/>
          </cell>
          <cell r="AQ3025" t="str">
            <v/>
          </cell>
          <cell r="AT3025" t="str">
            <v/>
          </cell>
          <cell r="AW3025" t="str">
            <v/>
          </cell>
          <cell r="AZ3025" t="str">
            <v/>
          </cell>
          <cell r="BA3025" t="str">
            <v/>
          </cell>
          <cell r="BB3025" t="str">
            <v/>
          </cell>
          <cell r="BC3025" t="str">
            <v/>
          </cell>
        </row>
        <row r="3026">
          <cell r="AM3026" t="str">
            <v/>
          </cell>
          <cell r="AQ3026" t="str">
            <v/>
          </cell>
          <cell r="AT3026" t="str">
            <v/>
          </cell>
          <cell r="AW3026" t="str">
            <v/>
          </cell>
          <cell r="AZ3026" t="str">
            <v/>
          </cell>
          <cell r="BA3026" t="str">
            <v/>
          </cell>
          <cell r="BB3026" t="str">
            <v/>
          </cell>
          <cell r="BC3026" t="str">
            <v/>
          </cell>
        </row>
        <row r="3027">
          <cell r="AM3027" t="str">
            <v/>
          </cell>
          <cell r="AQ3027" t="str">
            <v/>
          </cell>
          <cell r="AT3027" t="str">
            <v/>
          </cell>
          <cell r="AW3027" t="str">
            <v/>
          </cell>
          <cell r="AZ3027" t="str">
            <v/>
          </cell>
          <cell r="BA3027" t="str">
            <v/>
          </cell>
          <cell r="BB3027" t="str">
            <v/>
          </cell>
          <cell r="BC3027" t="str">
            <v/>
          </cell>
        </row>
        <row r="3028">
          <cell r="AM3028" t="str">
            <v/>
          </cell>
          <cell r="AQ3028" t="str">
            <v/>
          </cell>
          <cell r="AT3028" t="str">
            <v/>
          </cell>
          <cell r="AW3028" t="str">
            <v/>
          </cell>
          <cell r="AZ3028" t="str">
            <v/>
          </cell>
          <cell r="BA3028" t="str">
            <v/>
          </cell>
          <cell r="BB3028" t="str">
            <v/>
          </cell>
          <cell r="BC3028" t="str">
            <v/>
          </cell>
        </row>
        <row r="3029">
          <cell r="AM3029" t="str">
            <v/>
          </cell>
          <cell r="AQ3029" t="str">
            <v/>
          </cell>
          <cell r="AT3029" t="str">
            <v/>
          </cell>
          <cell r="AW3029" t="str">
            <v/>
          </cell>
          <cell r="AZ3029" t="str">
            <v/>
          </cell>
          <cell r="BA3029" t="str">
            <v/>
          </cell>
          <cell r="BB3029" t="str">
            <v/>
          </cell>
          <cell r="BC3029" t="str">
            <v/>
          </cell>
        </row>
        <row r="3030">
          <cell r="AM3030" t="str">
            <v/>
          </cell>
          <cell r="AQ3030" t="str">
            <v/>
          </cell>
          <cell r="AT3030" t="str">
            <v/>
          </cell>
          <cell r="AW3030" t="str">
            <v/>
          </cell>
          <cell r="AZ3030" t="str">
            <v/>
          </cell>
          <cell r="BA3030" t="str">
            <v/>
          </cell>
          <cell r="BB3030" t="str">
            <v/>
          </cell>
          <cell r="BC3030" t="str">
            <v/>
          </cell>
        </row>
        <row r="3031">
          <cell r="AM3031" t="str">
            <v/>
          </cell>
          <cell r="AQ3031" t="str">
            <v/>
          </cell>
          <cell r="AT3031" t="str">
            <v/>
          </cell>
          <cell r="AW3031" t="str">
            <v/>
          </cell>
          <cell r="AZ3031" t="str">
            <v/>
          </cell>
          <cell r="BA3031" t="str">
            <v/>
          </cell>
          <cell r="BB3031" t="str">
            <v/>
          </cell>
          <cell r="BC3031" t="str">
            <v/>
          </cell>
        </row>
        <row r="3032">
          <cell r="AM3032" t="str">
            <v/>
          </cell>
          <cell r="AQ3032" t="str">
            <v/>
          </cell>
          <cell r="AT3032" t="str">
            <v/>
          </cell>
          <cell r="AW3032" t="str">
            <v/>
          </cell>
          <cell r="AZ3032" t="str">
            <v/>
          </cell>
          <cell r="BA3032" t="str">
            <v/>
          </cell>
          <cell r="BB3032" t="str">
            <v/>
          </cell>
          <cell r="BC3032" t="str">
            <v/>
          </cell>
        </row>
        <row r="3033">
          <cell r="AM3033" t="str">
            <v/>
          </cell>
          <cell r="AQ3033" t="str">
            <v/>
          </cell>
          <cell r="AT3033" t="str">
            <v/>
          </cell>
          <cell r="AW3033" t="str">
            <v/>
          </cell>
          <cell r="AZ3033" t="str">
            <v/>
          </cell>
          <cell r="BA3033" t="str">
            <v/>
          </cell>
          <cell r="BB3033" t="str">
            <v/>
          </cell>
          <cell r="BC3033" t="str">
            <v/>
          </cell>
        </row>
        <row r="3034">
          <cell r="AM3034" t="str">
            <v/>
          </cell>
          <cell r="AQ3034" t="str">
            <v/>
          </cell>
          <cell r="AT3034" t="str">
            <v/>
          </cell>
          <cell r="AW3034" t="str">
            <v/>
          </cell>
          <cell r="AZ3034" t="str">
            <v/>
          </cell>
          <cell r="BA3034" t="str">
            <v/>
          </cell>
          <cell r="BB3034" t="str">
            <v/>
          </cell>
          <cell r="BC3034" t="str">
            <v/>
          </cell>
        </row>
        <row r="3035">
          <cell r="AM3035" t="str">
            <v/>
          </cell>
          <cell r="AQ3035" t="str">
            <v/>
          </cell>
          <cell r="AT3035" t="str">
            <v/>
          </cell>
          <cell r="AW3035" t="str">
            <v/>
          </cell>
          <cell r="AZ3035" t="str">
            <v/>
          </cell>
          <cell r="BA3035" t="str">
            <v/>
          </cell>
          <cell r="BB3035" t="str">
            <v/>
          </cell>
          <cell r="BC3035" t="str">
            <v/>
          </cell>
        </row>
        <row r="3036">
          <cell r="AM3036" t="str">
            <v/>
          </cell>
          <cell r="AQ3036" t="str">
            <v/>
          </cell>
          <cell r="AT3036" t="str">
            <v/>
          </cell>
          <cell r="AW3036" t="str">
            <v/>
          </cell>
          <cell r="AZ3036" t="str">
            <v/>
          </cell>
          <cell r="BA3036" t="str">
            <v/>
          </cell>
          <cell r="BB3036" t="str">
            <v/>
          </cell>
          <cell r="BC3036" t="str">
            <v/>
          </cell>
        </row>
        <row r="3037">
          <cell r="AM3037" t="str">
            <v/>
          </cell>
          <cell r="AQ3037" t="str">
            <v/>
          </cell>
          <cell r="AT3037" t="str">
            <v/>
          </cell>
          <cell r="AW3037" t="str">
            <v/>
          </cell>
          <cell r="AZ3037" t="str">
            <v/>
          </cell>
          <cell r="BA3037" t="str">
            <v/>
          </cell>
          <cell r="BB3037" t="str">
            <v/>
          </cell>
          <cell r="BC3037" t="str">
            <v/>
          </cell>
        </row>
        <row r="3038">
          <cell r="AM3038" t="str">
            <v/>
          </cell>
          <cell r="AQ3038" t="str">
            <v/>
          </cell>
          <cell r="AT3038" t="str">
            <v/>
          </cell>
          <cell r="AW3038" t="str">
            <v/>
          </cell>
          <cell r="AZ3038" t="str">
            <v/>
          </cell>
          <cell r="BA3038" t="str">
            <v/>
          </cell>
          <cell r="BB3038" t="str">
            <v/>
          </cell>
          <cell r="BC3038" t="str">
            <v/>
          </cell>
        </row>
        <row r="3039">
          <cell r="AM3039" t="str">
            <v/>
          </cell>
          <cell r="AQ3039" t="str">
            <v/>
          </cell>
          <cell r="AT3039" t="str">
            <v/>
          </cell>
          <cell r="AW3039" t="str">
            <v/>
          </cell>
          <cell r="AZ3039" t="str">
            <v/>
          </cell>
          <cell r="BA3039" t="str">
            <v/>
          </cell>
          <cell r="BB3039" t="str">
            <v/>
          </cell>
          <cell r="BC3039" t="str">
            <v/>
          </cell>
        </row>
        <row r="3040">
          <cell r="AM3040" t="str">
            <v/>
          </cell>
          <cell r="AQ3040" t="str">
            <v/>
          </cell>
          <cell r="AT3040" t="str">
            <v/>
          </cell>
          <cell r="AW3040" t="str">
            <v/>
          </cell>
          <cell r="AZ3040" t="str">
            <v/>
          </cell>
          <cell r="BA3040" t="str">
            <v/>
          </cell>
          <cell r="BB3040" t="str">
            <v/>
          </cell>
          <cell r="BC3040" t="str">
            <v/>
          </cell>
        </row>
        <row r="3041">
          <cell r="AM3041" t="str">
            <v/>
          </cell>
          <cell r="AQ3041" t="str">
            <v/>
          </cell>
          <cell r="AT3041" t="str">
            <v/>
          </cell>
          <cell r="AW3041" t="str">
            <v/>
          </cell>
          <cell r="AZ3041" t="str">
            <v/>
          </cell>
          <cell r="BA3041" t="str">
            <v/>
          </cell>
          <cell r="BB3041" t="str">
            <v/>
          </cell>
          <cell r="BC3041" t="str">
            <v/>
          </cell>
        </row>
        <row r="3042">
          <cell r="AM3042" t="str">
            <v/>
          </cell>
          <cell r="AQ3042" t="str">
            <v/>
          </cell>
          <cell r="AT3042" t="str">
            <v/>
          </cell>
          <cell r="AW3042" t="str">
            <v/>
          </cell>
          <cell r="AZ3042" t="str">
            <v/>
          </cell>
          <cell r="BA3042" t="str">
            <v/>
          </cell>
          <cell r="BB3042" t="str">
            <v/>
          </cell>
          <cell r="BC3042" t="str">
            <v/>
          </cell>
        </row>
        <row r="3043">
          <cell r="AM3043" t="str">
            <v/>
          </cell>
          <cell r="AQ3043" t="str">
            <v/>
          </cell>
          <cell r="AT3043" t="str">
            <v/>
          </cell>
          <cell r="AW3043" t="str">
            <v/>
          </cell>
          <cell r="AZ3043" t="str">
            <v/>
          </cell>
          <cell r="BA3043" t="str">
            <v/>
          </cell>
          <cell r="BB3043" t="str">
            <v/>
          </cell>
          <cell r="BC3043" t="str">
            <v/>
          </cell>
        </row>
        <row r="3044">
          <cell r="AM3044" t="str">
            <v/>
          </cell>
          <cell r="AQ3044" t="str">
            <v/>
          </cell>
          <cell r="AT3044" t="str">
            <v/>
          </cell>
          <cell r="AW3044" t="str">
            <v/>
          </cell>
          <cell r="AZ3044" t="str">
            <v/>
          </cell>
          <cell r="BA3044" t="str">
            <v/>
          </cell>
          <cell r="BB3044" t="str">
            <v/>
          </cell>
          <cell r="BC3044" t="str">
            <v/>
          </cell>
        </row>
        <row r="3045">
          <cell r="AM3045" t="str">
            <v/>
          </cell>
          <cell r="AQ3045" t="str">
            <v/>
          </cell>
          <cell r="AT3045" t="str">
            <v/>
          </cell>
          <cell r="AW3045" t="str">
            <v/>
          </cell>
          <cell r="AZ3045" t="str">
            <v/>
          </cell>
          <cell r="BA3045" t="str">
            <v/>
          </cell>
          <cell r="BB3045" t="str">
            <v/>
          </cell>
          <cell r="BC3045" t="str">
            <v/>
          </cell>
        </row>
        <row r="3046">
          <cell r="AM3046" t="str">
            <v/>
          </cell>
          <cell r="AQ3046" t="str">
            <v/>
          </cell>
          <cell r="AT3046" t="str">
            <v/>
          </cell>
          <cell r="AW3046" t="str">
            <v/>
          </cell>
          <cell r="AZ3046" t="str">
            <v/>
          </cell>
          <cell r="BA3046" t="str">
            <v/>
          </cell>
          <cell r="BB3046" t="str">
            <v/>
          </cell>
          <cell r="BC3046" t="str">
            <v/>
          </cell>
        </row>
        <row r="3047">
          <cell r="AM3047" t="str">
            <v/>
          </cell>
          <cell r="AQ3047" t="str">
            <v/>
          </cell>
          <cell r="AT3047" t="str">
            <v/>
          </cell>
          <cell r="AW3047" t="str">
            <v/>
          </cell>
          <cell r="AZ3047" t="str">
            <v/>
          </cell>
          <cell r="BA3047" t="str">
            <v/>
          </cell>
          <cell r="BB3047" t="str">
            <v/>
          </cell>
          <cell r="BC3047" t="str">
            <v/>
          </cell>
        </row>
        <row r="3048">
          <cell r="AM3048">
            <v>344080</v>
          </cell>
          <cell r="AQ3048" t="str">
            <v/>
          </cell>
          <cell r="AT3048" t="str">
            <v>Оборудование</v>
          </cell>
          <cell r="AW3048">
            <v>40724</v>
          </cell>
          <cell r="AZ3048" t="str">
            <v>6.2011</v>
          </cell>
          <cell r="BA3048" t="str">
            <v>6.2011</v>
          </cell>
          <cell r="BB3048" t="str">
            <v>1.1900</v>
          </cell>
          <cell r="BC3048" t="str">
            <v>2.2011</v>
          </cell>
        </row>
        <row r="3049">
          <cell r="AM3049">
            <v>40378.800000000003</v>
          </cell>
          <cell r="AQ3049" t="str">
            <v/>
          </cell>
          <cell r="AT3049" t="str">
            <v>Оборудование</v>
          </cell>
          <cell r="AW3049">
            <v>40659</v>
          </cell>
          <cell r="AZ3049" t="str">
            <v>4.2011</v>
          </cell>
          <cell r="BA3049" t="str">
            <v>4.2011</v>
          </cell>
          <cell r="BB3049" t="str">
            <v>5.2011</v>
          </cell>
          <cell r="BC3049" t="str">
            <v>2.2011</v>
          </cell>
        </row>
        <row r="3050">
          <cell r="AM3050">
            <v>624525.9</v>
          </cell>
          <cell r="AQ3050" t="str">
            <v/>
          </cell>
          <cell r="AT3050" t="str">
            <v>Оборудование</v>
          </cell>
          <cell r="AW3050">
            <v>40722</v>
          </cell>
          <cell r="AZ3050" t="str">
            <v>6.2011</v>
          </cell>
          <cell r="BA3050" t="str">
            <v>6.2011</v>
          </cell>
          <cell r="BB3050" t="str">
            <v>1.1900</v>
          </cell>
          <cell r="BC3050" t="str">
            <v>2.2011</v>
          </cell>
        </row>
        <row r="3051">
          <cell r="AM3051" t="str">
            <v/>
          </cell>
          <cell r="AQ3051" t="str">
            <v/>
          </cell>
          <cell r="AT3051" t="str">
            <v/>
          </cell>
          <cell r="AW3051" t="str">
            <v/>
          </cell>
          <cell r="AZ3051" t="str">
            <v/>
          </cell>
          <cell r="BA3051" t="str">
            <v/>
          </cell>
          <cell r="BB3051" t="str">
            <v/>
          </cell>
          <cell r="BC3051" t="str">
            <v/>
          </cell>
        </row>
        <row r="3052">
          <cell r="AM3052" t="str">
            <v/>
          </cell>
          <cell r="AQ3052" t="str">
            <v/>
          </cell>
          <cell r="AT3052" t="str">
            <v/>
          </cell>
          <cell r="AW3052" t="str">
            <v/>
          </cell>
          <cell r="AZ3052" t="str">
            <v/>
          </cell>
          <cell r="BA3052" t="str">
            <v/>
          </cell>
          <cell r="BB3052" t="str">
            <v/>
          </cell>
          <cell r="BC3052" t="str">
            <v/>
          </cell>
        </row>
        <row r="3053">
          <cell r="AM3053" t="str">
            <v/>
          </cell>
          <cell r="AQ3053" t="str">
            <v/>
          </cell>
          <cell r="AT3053" t="str">
            <v/>
          </cell>
          <cell r="AW3053" t="str">
            <v/>
          </cell>
          <cell r="AZ3053" t="str">
            <v/>
          </cell>
          <cell r="BA3053" t="str">
            <v/>
          </cell>
          <cell r="BB3053" t="str">
            <v/>
          </cell>
          <cell r="BC3053" t="str">
            <v/>
          </cell>
        </row>
        <row r="3054">
          <cell r="AM3054" t="str">
            <v/>
          </cell>
          <cell r="AQ3054" t="str">
            <v/>
          </cell>
          <cell r="AT3054" t="str">
            <v/>
          </cell>
          <cell r="AW3054" t="str">
            <v/>
          </cell>
          <cell r="AZ3054" t="str">
            <v/>
          </cell>
          <cell r="BA3054" t="str">
            <v/>
          </cell>
          <cell r="BB3054" t="str">
            <v/>
          </cell>
          <cell r="BC3054" t="str">
            <v/>
          </cell>
        </row>
        <row r="3055">
          <cell r="AM3055" t="str">
            <v/>
          </cell>
          <cell r="AQ3055" t="str">
            <v/>
          </cell>
          <cell r="AT3055" t="str">
            <v/>
          </cell>
          <cell r="AW3055" t="str">
            <v/>
          </cell>
          <cell r="AZ3055" t="str">
            <v/>
          </cell>
          <cell r="BA3055" t="str">
            <v/>
          </cell>
          <cell r="BB3055" t="str">
            <v/>
          </cell>
          <cell r="BC3055" t="str">
            <v/>
          </cell>
        </row>
        <row r="3056">
          <cell r="AM3056" t="str">
            <v/>
          </cell>
          <cell r="AQ3056" t="str">
            <v/>
          </cell>
          <cell r="AT3056" t="str">
            <v/>
          </cell>
          <cell r="AW3056" t="str">
            <v/>
          </cell>
          <cell r="AZ3056" t="str">
            <v/>
          </cell>
          <cell r="BA3056" t="str">
            <v/>
          </cell>
          <cell r="BB3056" t="str">
            <v/>
          </cell>
          <cell r="BC3056" t="str">
            <v/>
          </cell>
        </row>
        <row r="3057">
          <cell r="AM3057" t="str">
            <v/>
          </cell>
          <cell r="AQ3057" t="str">
            <v/>
          </cell>
          <cell r="AT3057" t="str">
            <v/>
          </cell>
          <cell r="AW3057" t="str">
            <v/>
          </cell>
          <cell r="AZ3057" t="str">
            <v/>
          </cell>
          <cell r="BA3057" t="str">
            <v/>
          </cell>
          <cell r="BB3057" t="str">
            <v/>
          </cell>
          <cell r="BC3057" t="str">
            <v/>
          </cell>
        </row>
        <row r="3058">
          <cell r="AM3058" t="str">
            <v/>
          </cell>
          <cell r="AQ3058" t="str">
            <v/>
          </cell>
          <cell r="AT3058" t="str">
            <v/>
          </cell>
          <cell r="AW3058" t="str">
            <v/>
          </cell>
          <cell r="AZ3058" t="str">
            <v/>
          </cell>
          <cell r="BA3058" t="str">
            <v/>
          </cell>
          <cell r="BB3058" t="str">
            <v/>
          </cell>
          <cell r="BC3058" t="str">
            <v/>
          </cell>
        </row>
        <row r="3059">
          <cell r="AM3059" t="str">
            <v/>
          </cell>
          <cell r="AQ3059" t="str">
            <v/>
          </cell>
          <cell r="AT3059" t="str">
            <v/>
          </cell>
          <cell r="AW3059" t="str">
            <v/>
          </cell>
          <cell r="AZ3059" t="str">
            <v/>
          </cell>
          <cell r="BA3059" t="str">
            <v/>
          </cell>
          <cell r="BB3059" t="str">
            <v/>
          </cell>
          <cell r="BC3059" t="str">
            <v/>
          </cell>
        </row>
        <row r="3060">
          <cell r="AM3060" t="str">
            <v/>
          </cell>
          <cell r="AQ3060" t="str">
            <v/>
          </cell>
          <cell r="AT3060" t="str">
            <v/>
          </cell>
          <cell r="AW3060" t="str">
            <v/>
          </cell>
          <cell r="AZ3060" t="str">
            <v/>
          </cell>
          <cell r="BA3060" t="str">
            <v/>
          </cell>
          <cell r="BB3060" t="str">
            <v/>
          </cell>
          <cell r="BC3060" t="str">
            <v/>
          </cell>
        </row>
        <row r="3061">
          <cell r="AM3061" t="str">
            <v/>
          </cell>
          <cell r="AQ3061" t="str">
            <v/>
          </cell>
          <cell r="AT3061" t="str">
            <v/>
          </cell>
          <cell r="AW3061" t="str">
            <v/>
          </cell>
          <cell r="AZ3061" t="str">
            <v/>
          </cell>
          <cell r="BA3061" t="str">
            <v/>
          </cell>
          <cell r="BB3061" t="str">
            <v/>
          </cell>
          <cell r="BC3061" t="str">
            <v/>
          </cell>
        </row>
        <row r="3062">
          <cell r="AM3062" t="str">
            <v/>
          </cell>
          <cell r="AQ3062" t="str">
            <v/>
          </cell>
          <cell r="AT3062" t="str">
            <v/>
          </cell>
          <cell r="AW3062" t="str">
            <v/>
          </cell>
          <cell r="AZ3062" t="str">
            <v/>
          </cell>
          <cell r="BA3062" t="str">
            <v/>
          </cell>
          <cell r="BB3062" t="str">
            <v/>
          </cell>
          <cell r="BC3062" t="str">
            <v/>
          </cell>
        </row>
        <row r="3063">
          <cell r="AM3063" t="str">
            <v/>
          </cell>
          <cell r="AQ3063" t="str">
            <v/>
          </cell>
          <cell r="AT3063" t="str">
            <v/>
          </cell>
          <cell r="AW3063" t="str">
            <v/>
          </cell>
          <cell r="AZ3063" t="str">
            <v/>
          </cell>
          <cell r="BA3063" t="str">
            <v/>
          </cell>
          <cell r="BB3063" t="str">
            <v/>
          </cell>
          <cell r="BC3063" t="str">
            <v/>
          </cell>
        </row>
        <row r="3064">
          <cell r="AM3064" t="str">
            <v/>
          </cell>
          <cell r="AQ3064" t="str">
            <v/>
          </cell>
          <cell r="AT3064" t="str">
            <v/>
          </cell>
          <cell r="AW3064" t="str">
            <v/>
          </cell>
          <cell r="AZ3064" t="str">
            <v/>
          </cell>
          <cell r="BA3064" t="str">
            <v/>
          </cell>
          <cell r="BB3064" t="str">
            <v/>
          </cell>
          <cell r="BC3064" t="str">
            <v/>
          </cell>
        </row>
        <row r="3065">
          <cell r="AM3065" t="str">
            <v/>
          </cell>
          <cell r="AQ3065" t="str">
            <v/>
          </cell>
          <cell r="AT3065" t="str">
            <v/>
          </cell>
          <cell r="AW3065" t="str">
            <v/>
          </cell>
          <cell r="AZ3065" t="str">
            <v/>
          </cell>
          <cell r="BA3065" t="str">
            <v/>
          </cell>
          <cell r="BB3065" t="str">
            <v/>
          </cell>
          <cell r="BC3065" t="str">
            <v/>
          </cell>
        </row>
        <row r="3066">
          <cell r="AM3066" t="str">
            <v/>
          </cell>
          <cell r="AQ3066" t="str">
            <v/>
          </cell>
          <cell r="AT3066" t="str">
            <v/>
          </cell>
          <cell r="AW3066" t="str">
            <v/>
          </cell>
          <cell r="AZ3066" t="str">
            <v/>
          </cell>
          <cell r="BA3066" t="str">
            <v/>
          </cell>
          <cell r="BB3066" t="str">
            <v/>
          </cell>
          <cell r="BC3066" t="str">
            <v/>
          </cell>
        </row>
        <row r="3067">
          <cell r="AM3067" t="str">
            <v/>
          </cell>
          <cell r="AQ3067" t="str">
            <v/>
          </cell>
          <cell r="AT3067" t="str">
            <v/>
          </cell>
          <cell r="AW3067" t="str">
            <v/>
          </cell>
          <cell r="AZ3067" t="str">
            <v/>
          </cell>
          <cell r="BA3067" t="str">
            <v/>
          </cell>
          <cell r="BB3067" t="str">
            <v/>
          </cell>
          <cell r="BC3067" t="str">
            <v/>
          </cell>
        </row>
        <row r="3068">
          <cell r="AM3068" t="str">
            <v/>
          </cell>
          <cell r="AQ3068" t="str">
            <v/>
          </cell>
          <cell r="AT3068" t="str">
            <v/>
          </cell>
          <cell r="AW3068" t="str">
            <v/>
          </cell>
          <cell r="AZ3068" t="str">
            <v/>
          </cell>
          <cell r="BA3068" t="str">
            <v/>
          </cell>
          <cell r="BB3068" t="str">
            <v/>
          </cell>
          <cell r="BC3068" t="str">
            <v/>
          </cell>
        </row>
        <row r="3069">
          <cell r="AM3069" t="str">
            <v/>
          </cell>
          <cell r="AQ3069" t="str">
            <v/>
          </cell>
          <cell r="AT3069" t="str">
            <v/>
          </cell>
          <cell r="AW3069" t="str">
            <v/>
          </cell>
          <cell r="AZ3069" t="str">
            <v/>
          </cell>
          <cell r="BA3069" t="str">
            <v/>
          </cell>
          <cell r="BB3069" t="str">
            <v/>
          </cell>
          <cell r="BC3069" t="str">
            <v/>
          </cell>
        </row>
        <row r="3070">
          <cell r="AM3070" t="str">
            <v/>
          </cell>
          <cell r="AQ3070" t="str">
            <v/>
          </cell>
          <cell r="AT3070" t="str">
            <v/>
          </cell>
          <cell r="AW3070" t="str">
            <v/>
          </cell>
          <cell r="AZ3070" t="str">
            <v/>
          </cell>
          <cell r="BA3070" t="str">
            <v/>
          </cell>
          <cell r="BB3070" t="str">
            <v/>
          </cell>
          <cell r="BC3070" t="str">
            <v/>
          </cell>
        </row>
        <row r="3071">
          <cell r="AM3071" t="str">
            <v/>
          </cell>
          <cell r="AQ3071" t="str">
            <v/>
          </cell>
          <cell r="AT3071" t="str">
            <v/>
          </cell>
          <cell r="AW3071" t="str">
            <v/>
          </cell>
          <cell r="AZ3071" t="str">
            <v/>
          </cell>
          <cell r="BA3071" t="str">
            <v/>
          </cell>
          <cell r="BB3071" t="str">
            <v/>
          </cell>
          <cell r="BC3071" t="str">
            <v/>
          </cell>
        </row>
        <row r="3072">
          <cell r="AM3072" t="str">
            <v/>
          </cell>
          <cell r="AQ3072" t="str">
            <v/>
          </cell>
          <cell r="AT3072" t="str">
            <v/>
          </cell>
          <cell r="AW3072" t="str">
            <v/>
          </cell>
          <cell r="AZ3072" t="str">
            <v/>
          </cell>
          <cell r="BA3072" t="str">
            <v/>
          </cell>
          <cell r="BB3072" t="str">
            <v/>
          </cell>
          <cell r="BC3072" t="str">
            <v/>
          </cell>
        </row>
        <row r="3073">
          <cell r="AM3073" t="str">
            <v/>
          </cell>
          <cell r="AQ3073" t="str">
            <v/>
          </cell>
          <cell r="AT3073" t="str">
            <v/>
          </cell>
          <cell r="AW3073" t="str">
            <v/>
          </cell>
          <cell r="AZ3073" t="str">
            <v/>
          </cell>
          <cell r="BA3073" t="str">
            <v/>
          </cell>
          <cell r="BB3073" t="str">
            <v/>
          </cell>
          <cell r="BC3073" t="str">
            <v/>
          </cell>
        </row>
        <row r="3074">
          <cell r="AM3074" t="str">
            <v/>
          </cell>
          <cell r="AQ3074" t="str">
            <v/>
          </cell>
          <cell r="AT3074" t="str">
            <v/>
          </cell>
          <cell r="AW3074" t="str">
            <v/>
          </cell>
          <cell r="AZ3074" t="str">
            <v/>
          </cell>
          <cell r="BA3074" t="str">
            <v/>
          </cell>
          <cell r="BB3074" t="str">
            <v/>
          </cell>
          <cell r="BC3074" t="str">
            <v/>
          </cell>
        </row>
        <row r="3075">
          <cell r="AM3075" t="str">
            <v/>
          </cell>
          <cell r="AQ3075" t="str">
            <v/>
          </cell>
          <cell r="AT3075" t="str">
            <v/>
          </cell>
          <cell r="AW3075" t="str">
            <v/>
          </cell>
          <cell r="AZ3075" t="str">
            <v/>
          </cell>
          <cell r="BA3075" t="str">
            <v/>
          </cell>
          <cell r="BB3075" t="str">
            <v/>
          </cell>
          <cell r="BC3075" t="str">
            <v/>
          </cell>
        </row>
        <row r="3076">
          <cell r="AM3076" t="str">
            <v/>
          </cell>
          <cell r="AQ3076" t="str">
            <v/>
          </cell>
          <cell r="AT3076" t="str">
            <v/>
          </cell>
          <cell r="AW3076" t="str">
            <v/>
          </cell>
          <cell r="AZ3076" t="str">
            <v/>
          </cell>
          <cell r="BA3076" t="str">
            <v/>
          </cell>
          <cell r="BB3076" t="str">
            <v/>
          </cell>
          <cell r="BC3076" t="str">
            <v/>
          </cell>
        </row>
        <row r="3077">
          <cell r="AM3077" t="str">
            <v/>
          </cell>
          <cell r="AQ3077" t="str">
            <v/>
          </cell>
          <cell r="AT3077" t="str">
            <v/>
          </cell>
          <cell r="AW3077" t="str">
            <v/>
          </cell>
          <cell r="AZ3077" t="str">
            <v/>
          </cell>
          <cell r="BA3077" t="str">
            <v/>
          </cell>
          <cell r="BB3077" t="str">
            <v/>
          </cell>
          <cell r="BC3077" t="str">
            <v/>
          </cell>
        </row>
        <row r="3078">
          <cell r="AM3078" t="str">
            <v/>
          </cell>
          <cell r="AQ3078" t="str">
            <v/>
          </cell>
          <cell r="AT3078" t="str">
            <v/>
          </cell>
          <cell r="AW3078" t="str">
            <v/>
          </cell>
          <cell r="AZ3078" t="str">
            <v/>
          </cell>
          <cell r="BA3078" t="str">
            <v/>
          </cell>
          <cell r="BB3078" t="str">
            <v/>
          </cell>
          <cell r="BC3078" t="str">
            <v/>
          </cell>
        </row>
        <row r="3079">
          <cell r="AM3079" t="str">
            <v/>
          </cell>
          <cell r="AQ3079" t="str">
            <v/>
          </cell>
          <cell r="AT3079" t="str">
            <v/>
          </cell>
          <cell r="AW3079" t="str">
            <v/>
          </cell>
          <cell r="AZ3079" t="str">
            <v/>
          </cell>
          <cell r="BA3079" t="str">
            <v/>
          </cell>
          <cell r="BB3079" t="str">
            <v/>
          </cell>
          <cell r="BC3079" t="str">
            <v/>
          </cell>
        </row>
        <row r="3080">
          <cell r="AM3080" t="str">
            <v/>
          </cell>
          <cell r="AQ3080" t="str">
            <v/>
          </cell>
          <cell r="AT3080" t="str">
            <v/>
          </cell>
          <cell r="AW3080" t="str">
            <v/>
          </cell>
          <cell r="AZ3080" t="str">
            <v/>
          </cell>
          <cell r="BA3080" t="str">
            <v/>
          </cell>
          <cell r="BB3080" t="str">
            <v/>
          </cell>
          <cell r="BC3080" t="str">
            <v/>
          </cell>
        </row>
        <row r="3081">
          <cell r="AM3081" t="str">
            <v/>
          </cell>
          <cell r="AQ3081" t="str">
            <v/>
          </cell>
          <cell r="AT3081" t="str">
            <v/>
          </cell>
          <cell r="AW3081" t="str">
            <v/>
          </cell>
          <cell r="AZ3081" t="str">
            <v/>
          </cell>
          <cell r="BA3081" t="str">
            <v/>
          </cell>
          <cell r="BB3081" t="str">
            <v/>
          </cell>
          <cell r="BC3081" t="str">
            <v/>
          </cell>
        </row>
        <row r="3082">
          <cell r="AM3082" t="str">
            <v/>
          </cell>
          <cell r="AQ3082" t="str">
            <v/>
          </cell>
          <cell r="AT3082" t="str">
            <v/>
          </cell>
          <cell r="AW3082" t="str">
            <v/>
          </cell>
          <cell r="AZ3082" t="str">
            <v/>
          </cell>
          <cell r="BA3082" t="str">
            <v/>
          </cell>
          <cell r="BB3082" t="str">
            <v/>
          </cell>
          <cell r="BC3082" t="str">
            <v/>
          </cell>
        </row>
        <row r="3083">
          <cell r="AM3083" t="str">
            <v/>
          </cell>
          <cell r="AQ3083" t="str">
            <v/>
          </cell>
          <cell r="AT3083" t="str">
            <v/>
          </cell>
          <cell r="AW3083" t="str">
            <v/>
          </cell>
          <cell r="AZ3083" t="str">
            <v/>
          </cell>
          <cell r="BA3083" t="str">
            <v/>
          </cell>
          <cell r="BB3083" t="str">
            <v/>
          </cell>
          <cell r="BC3083" t="str">
            <v/>
          </cell>
        </row>
        <row r="3084">
          <cell r="AM3084" t="str">
            <v/>
          </cell>
          <cell r="AQ3084" t="str">
            <v/>
          </cell>
          <cell r="AT3084" t="str">
            <v/>
          </cell>
          <cell r="AW3084" t="str">
            <v/>
          </cell>
          <cell r="AZ3084" t="str">
            <v/>
          </cell>
          <cell r="BA3084" t="str">
            <v/>
          </cell>
          <cell r="BB3084" t="str">
            <v/>
          </cell>
          <cell r="BC3084" t="str">
            <v/>
          </cell>
        </row>
        <row r="3085">
          <cell r="AM3085" t="str">
            <v/>
          </cell>
          <cell r="AQ3085" t="str">
            <v/>
          </cell>
          <cell r="AT3085" t="str">
            <v/>
          </cell>
          <cell r="AW3085" t="str">
            <v/>
          </cell>
          <cell r="AZ3085" t="str">
            <v/>
          </cell>
          <cell r="BA3085" t="str">
            <v/>
          </cell>
          <cell r="BB3085" t="str">
            <v/>
          </cell>
          <cell r="BC3085" t="str">
            <v/>
          </cell>
        </row>
        <row r="3086">
          <cell r="AM3086" t="str">
            <v/>
          </cell>
          <cell r="AQ3086" t="str">
            <v/>
          </cell>
          <cell r="AT3086" t="str">
            <v/>
          </cell>
          <cell r="AW3086" t="str">
            <v/>
          </cell>
          <cell r="AZ3086" t="str">
            <v/>
          </cell>
          <cell r="BA3086" t="str">
            <v/>
          </cell>
          <cell r="BB3086" t="str">
            <v/>
          </cell>
          <cell r="BC3086" t="str">
            <v/>
          </cell>
        </row>
        <row r="3087">
          <cell r="AM3087" t="str">
            <v/>
          </cell>
          <cell r="AQ3087" t="str">
            <v/>
          </cell>
          <cell r="AT3087" t="str">
            <v/>
          </cell>
          <cell r="AW3087" t="str">
            <v/>
          </cell>
          <cell r="AZ3087" t="str">
            <v/>
          </cell>
          <cell r="BA3087" t="str">
            <v/>
          </cell>
          <cell r="BB3087" t="str">
            <v/>
          </cell>
          <cell r="BC3087" t="str">
            <v/>
          </cell>
        </row>
        <row r="3088">
          <cell r="AM3088" t="str">
            <v/>
          </cell>
          <cell r="AQ3088" t="str">
            <v/>
          </cell>
          <cell r="AT3088" t="str">
            <v/>
          </cell>
          <cell r="AW3088" t="str">
            <v/>
          </cell>
          <cell r="AZ3088" t="str">
            <v/>
          </cell>
          <cell r="BA3088" t="str">
            <v/>
          </cell>
          <cell r="BB3088" t="str">
            <v/>
          </cell>
          <cell r="BC3088" t="str">
            <v/>
          </cell>
        </row>
        <row r="3089">
          <cell r="AM3089" t="str">
            <v/>
          </cell>
          <cell r="AQ3089" t="str">
            <v/>
          </cell>
          <cell r="AT3089" t="str">
            <v/>
          </cell>
          <cell r="AW3089" t="str">
            <v/>
          </cell>
          <cell r="AZ3089" t="str">
            <v/>
          </cell>
          <cell r="BA3089" t="str">
            <v/>
          </cell>
          <cell r="BB3089" t="str">
            <v/>
          </cell>
          <cell r="BC3089" t="str">
            <v/>
          </cell>
        </row>
        <row r="3090">
          <cell r="AM3090" t="str">
            <v/>
          </cell>
          <cell r="AQ3090" t="str">
            <v/>
          </cell>
          <cell r="AT3090" t="str">
            <v/>
          </cell>
          <cell r="AW3090" t="str">
            <v/>
          </cell>
          <cell r="AZ3090" t="str">
            <v/>
          </cell>
          <cell r="BA3090" t="str">
            <v/>
          </cell>
          <cell r="BB3090" t="str">
            <v/>
          </cell>
          <cell r="BC3090" t="str">
            <v/>
          </cell>
        </row>
        <row r="3091">
          <cell r="AM3091" t="str">
            <v/>
          </cell>
          <cell r="AQ3091" t="str">
            <v/>
          </cell>
          <cell r="AT3091" t="str">
            <v/>
          </cell>
          <cell r="AW3091" t="str">
            <v/>
          </cell>
          <cell r="AZ3091" t="str">
            <v/>
          </cell>
          <cell r="BA3091" t="str">
            <v/>
          </cell>
          <cell r="BB3091" t="str">
            <v/>
          </cell>
          <cell r="BC3091" t="str">
            <v/>
          </cell>
        </row>
        <row r="3092">
          <cell r="AM3092" t="str">
            <v/>
          </cell>
          <cell r="AQ3092" t="str">
            <v/>
          </cell>
          <cell r="AT3092" t="str">
            <v/>
          </cell>
          <cell r="AW3092" t="str">
            <v/>
          </cell>
          <cell r="AZ3092" t="str">
            <v/>
          </cell>
          <cell r="BA3092" t="str">
            <v/>
          </cell>
          <cell r="BB3092" t="str">
            <v/>
          </cell>
          <cell r="BC3092" t="str">
            <v/>
          </cell>
        </row>
        <row r="3093">
          <cell r="AM3093" t="str">
            <v/>
          </cell>
          <cell r="AQ3093" t="str">
            <v/>
          </cell>
          <cell r="AT3093" t="str">
            <v/>
          </cell>
          <cell r="AW3093" t="str">
            <v/>
          </cell>
          <cell r="AZ3093" t="str">
            <v/>
          </cell>
          <cell r="BA3093" t="str">
            <v/>
          </cell>
          <cell r="BB3093" t="str">
            <v/>
          </cell>
          <cell r="BC3093" t="str">
            <v/>
          </cell>
        </row>
        <row r="3094">
          <cell r="AM3094" t="str">
            <v/>
          </cell>
          <cell r="AQ3094" t="str">
            <v/>
          </cell>
          <cell r="AT3094" t="str">
            <v/>
          </cell>
          <cell r="AW3094" t="str">
            <v/>
          </cell>
          <cell r="AZ3094" t="str">
            <v/>
          </cell>
          <cell r="BA3094" t="str">
            <v/>
          </cell>
          <cell r="BB3094" t="str">
            <v/>
          </cell>
          <cell r="BC3094" t="str">
            <v/>
          </cell>
        </row>
        <row r="3095">
          <cell r="AM3095" t="str">
            <v/>
          </cell>
          <cell r="AQ3095" t="str">
            <v/>
          </cell>
          <cell r="AT3095" t="str">
            <v/>
          </cell>
          <cell r="AW3095" t="str">
            <v/>
          </cell>
          <cell r="AZ3095" t="str">
            <v/>
          </cell>
          <cell r="BA3095" t="str">
            <v/>
          </cell>
          <cell r="BB3095" t="str">
            <v/>
          </cell>
          <cell r="BC3095" t="str">
            <v/>
          </cell>
        </row>
        <row r="3096">
          <cell r="AM3096" t="str">
            <v/>
          </cell>
          <cell r="AQ3096" t="str">
            <v/>
          </cell>
          <cell r="AT3096" t="str">
            <v/>
          </cell>
          <cell r="AW3096" t="str">
            <v/>
          </cell>
          <cell r="AZ3096" t="str">
            <v/>
          </cell>
          <cell r="BA3096" t="str">
            <v/>
          </cell>
          <cell r="BB3096" t="str">
            <v/>
          </cell>
          <cell r="BC3096" t="str">
            <v/>
          </cell>
        </row>
        <row r="3097">
          <cell r="AM3097" t="str">
            <v/>
          </cell>
          <cell r="AQ3097" t="str">
            <v/>
          </cell>
          <cell r="AT3097" t="str">
            <v/>
          </cell>
          <cell r="AW3097" t="str">
            <v/>
          </cell>
          <cell r="AZ3097" t="str">
            <v/>
          </cell>
          <cell r="BA3097" t="str">
            <v/>
          </cell>
          <cell r="BB3097" t="str">
            <v/>
          </cell>
          <cell r="BC3097" t="str">
            <v/>
          </cell>
        </row>
        <row r="3098">
          <cell r="AM3098" t="str">
            <v/>
          </cell>
          <cell r="AQ3098" t="str">
            <v/>
          </cell>
          <cell r="AT3098" t="str">
            <v/>
          </cell>
          <cell r="AW3098" t="str">
            <v/>
          </cell>
          <cell r="AZ3098" t="str">
            <v/>
          </cell>
          <cell r="BA3098" t="str">
            <v/>
          </cell>
          <cell r="BB3098" t="str">
            <v/>
          </cell>
          <cell r="BC3098" t="str">
            <v/>
          </cell>
        </row>
        <row r="3099">
          <cell r="AM3099" t="str">
            <v/>
          </cell>
          <cell r="AQ3099" t="str">
            <v/>
          </cell>
          <cell r="AT3099" t="str">
            <v/>
          </cell>
          <cell r="AW3099" t="str">
            <v/>
          </cell>
          <cell r="AZ3099" t="str">
            <v/>
          </cell>
          <cell r="BA3099" t="str">
            <v/>
          </cell>
          <cell r="BB3099" t="str">
            <v/>
          </cell>
          <cell r="BC3099" t="str">
            <v/>
          </cell>
        </row>
        <row r="3100">
          <cell r="AM3100" t="str">
            <v/>
          </cell>
          <cell r="AQ3100" t="str">
            <v/>
          </cell>
          <cell r="AT3100" t="str">
            <v/>
          </cell>
          <cell r="AW3100" t="str">
            <v/>
          </cell>
          <cell r="AZ3100" t="str">
            <v/>
          </cell>
          <cell r="BA3100" t="str">
            <v/>
          </cell>
          <cell r="BB3100" t="str">
            <v/>
          </cell>
          <cell r="BC3100" t="str">
            <v/>
          </cell>
        </row>
        <row r="3101">
          <cell r="AM3101" t="str">
            <v/>
          </cell>
          <cell r="AQ3101" t="str">
            <v/>
          </cell>
          <cell r="AT3101" t="str">
            <v/>
          </cell>
          <cell r="AW3101" t="str">
            <v/>
          </cell>
          <cell r="AZ3101" t="str">
            <v/>
          </cell>
          <cell r="BA3101" t="str">
            <v/>
          </cell>
          <cell r="BB3101" t="str">
            <v/>
          </cell>
          <cell r="BC3101" t="str">
            <v/>
          </cell>
        </row>
        <row r="3102">
          <cell r="AM3102" t="str">
            <v/>
          </cell>
          <cell r="AQ3102" t="str">
            <v/>
          </cell>
          <cell r="AT3102" t="str">
            <v/>
          </cell>
          <cell r="AW3102" t="str">
            <v/>
          </cell>
          <cell r="AZ3102" t="str">
            <v/>
          </cell>
          <cell r="BA3102" t="str">
            <v/>
          </cell>
          <cell r="BB3102" t="str">
            <v/>
          </cell>
          <cell r="BC3102" t="str">
            <v/>
          </cell>
        </row>
        <row r="3103">
          <cell r="AM3103" t="str">
            <v/>
          </cell>
          <cell r="AQ3103" t="str">
            <v/>
          </cell>
          <cell r="AT3103" t="str">
            <v/>
          </cell>
          <cell r="AW3103" t="str">
            <v/>
          </cell>
          <cell r="AZ3103" t="str">
            <v/>
          </cell>
          <cell r="BA3103" t="str">
            <v/>
          </cell>
          <cell r="BB3103" t="str">
            <v/>
          </cell>
          <cell r="BC3103" t="str">
            <v/>
          </cell>
        </row>
        <row r="3104">
          <cell r="AM3104" t="str">
            <v/>
          </cell>
          <cell r="AQ3104" t="str">
            <v/>
          </cell>
          <cell r="AT3104" t="str">
            <v/>
          </cell>
          <cell r="AW3104" t="str">
            <v/>
          </cell>
          <cell r="AZ3104" t="str">
            <v/>
          </cell>
          <cell r="BA3104" t="str">
            <v/>
          </cell>
          <cell r="BB3104" t="str">
            <v/>
          </cell>
          <cell r="BC3104" t="str">
            <v/>
          </cell>
        </row>
        <row r="3105">
          <cell r="AM3105" t="str">
            <v/>
          </cell>
          <cell r="AQ3105" t="str">
            <v/>
          </cell>
          <cell r="AT3105" t="str">
            <v/>
          </cell>
          <cell r="AW3105" t="str">
            <v/>
          </cell>
          <cell r="AZ3105" t="str">
            <v/>
          </cell>
          <cell r="BA3105" t="str">
            <v/>
          </cell>
          <cell r="BB3105" t="str">
            <v/>
          </cell>
          <cell r="BC3105" t="str">
            <v/>
          </cell>
        </row>
        <row r="3106">
          <cell r="AM3106" t="str">
            <v/>
          </cell>
          <cell r="AQ3106" t="str">
            <v/>
          </cell>
          <cell r="AT3106" t="str">
            <v/>
          </cell>
          <cell r="AW3106" t="str">
            <v/>
          </cell>
          <cell r="AZ3106" t="str">
            <v/>
          </cell>
          <cell r="BA3106" t="str">
            <v/>
          </cell>
          <cell r="BB3106" t="str">
            <v/>
          </cell>
          <cell r="BC3106" t="str">
            <v/>
          </cell>
        </row>
        <row r="3107">
          <cell r="AM3107" t="str">
            <v/>
          </cell>
          <cell r="AQ3107" t="str">
            <v/>
          </cell>
          <cell r="AT3107" t="str">
            <v/>
          </cell>
          <cell r="AW3107" t="str">
            <v/>
          </cell>
          <cell r="AZ3107" t="str">
            <v/>
          </cell>
          <cell r="BA3107" t="str">
            <v/>
          </cell>
          <cell r="BB3107" t="str">
            <v/>
          </cell>
          <cell r="BC3107" t="str">
            <v/>
          </cell>
        </row>
        <row r="3108">
          <cell r="AM3108" t="str">
            <v/>
          </cell>
          <cell r="AQ3108" t="str">
            <v/>
          </cell>
          <cell r="AT3108" t="str">
            <v/>
          </cell>
          <cell r="AW3108" t="str">
            <v/>
          </cell>
          <cell r="AZ3108" t="str">
            <v/>
          </cell>
          <cell r="BA3108" t="str">
            <v/>
          </cell>
          <cell r="BB3108" t="str">
            <v/>
          </cell>
          <cell r="BC3108" t="str">
            <v/>
          </cell>
        </row>
        <row r="3109">
          <cell r="AM3109" t="str">
            <v/>
          </cell>
          <cell r="AQ3109" t="str">
            <v/>
          </cell>
          <cell r="AT3109" t="str">
            <v/>
          </cell>
          <cell r="AW3109" t="str">
            <v/>
          </cell>
          <cell r="AZ3109" t="str">
            <v/>
          </cell>
          <cell r="BA3109" t="str">
            <v/>
          </cell>
          <cell r="BB3109" t="str">
            <v/>
          </cell>
          <cell r="BC3109" t="str">
            <v/>
          </cell>
        </row>
        <row r="3110">
          <cell r="AM3110" t="str">
            <v/>
          </cell>
          <cell r="AQ3110" t="str">
            <v/>
          </cell>
          <cell r="AT3110" t="str">
            <v/>
          </cell>
          <cell r="AW3110" t="str">
            <v/>
          </cell>
          <cell r="AZ3110" t="str">
            <v/>
          </cell>
          <cell r="BA3110" t="str">
            <v/>
          </cell>
          <cell r="BB3110" t="str">
            <v/>
          </cell>
          <cell r="BC3110" t="str">
            <v/>
          </cell>
        </row>
        <row r="3111">
          <cell r="AM3111" t="str">
            <v/>
          </cell>
          <cell r="AQ3111" t="str">
            <v/>
          </cell>
          <cell r="AT3111" t="str">
            <v/>
          </cell>
          <cell r="AW3111" t="str">
            <v/>
          </cell>
          <cell r="AZ3111" t="str">
            <v/>
          </cell>
          <cell r="BA3111" t="str">
            <v/>
          </cell>
          <cell r="BB3111" t="str">
            <v/>
          </cell>
          <cell r="BC3111" t="str">
            <v/>
          </cell>
        </row>
        <row r="3112">
          <cell r="AM3112" t="str">
            <v/>
          </cell>
          <cell r="AQ3112" t="str">
            <v/>
          </cell>
          <cell r="AT3112" t="str">
            <v/>
          </cell>
          <cell r="AW3112" t="str">
            <v/>
          </cell>
          <cell r="AZ3112" t="str">
            <v/>
          </cell>
          <cell r="BA3112" t="str">
            <v/>
          </cell>
          <cell r="BB3112" t="str">
            <v/>
          </cell>
          <cell r="BC3112" t="str">
            <v/>
          </cell>
        </row>
        <row r="3113">
          <cell r="AM3113" t="str">
            <v/>
          </cell>
          <cell r="AQ3113" t="str">
            <v/>
          </cell>
          <cell r="AT3113" t="str">
            <v/>
          </cell>
          <cell r="AW3113" t="str">
            <v/>
          </cell>
          <cell r="AZ3113" t="str">
            <v/>
          </cell>
          <cell r="BA3113" t="str">
            <v/>
          </cell>
          <cell r="BB3113" t="str">
            <v/>
          </cell>
          <cell r="BC3113" t="str">
            <v/>
          </cell>
        </row>
        <row r="3114">
          <cell r="AM3114" t="str">
            <v/>
          </cell>
          <cell r="AQ3114" t="str">
            <v/>
          </cell>
          <cell r="AT3114" t="str">
            <v/>
          </cell>
          <cell r="AW3114" t="str">
            <v/>
          </cell>
          <cell r="AZ3114" t="str">
            <v/>
          </cell>
          <cell r="BA3114" t="str">
            <v/>
          </cell>
          <cell r="BB3114" t="str">
            <v/>
          </cell>
          <cell r="BC3114" t="str">
            <v/>
          </cell>
        </row>
        <row r="3115">
          <cell r="AM3115" t="str">
            <v/>
          </cell>
          <cell r="AQ3115" t="str">
            <v/>
          </cell>
          <cell r="AT3115" t="str">
            <v/>
          </cell>
          <cell r="AW3115" t="str">
            <v/>
          </cell>
          <cell r="AZ3115" t="str">
            <v/>
          </cell>
          <cell r="BA3115" t="str">
            <v/>
          </cell>
          <cell r="BB3115" t="str">
            <v/>
          </cell>
          <cell r="BC3115" t="str">
            <v/>
          </cell>
        </row>
        <row r="3116">
          <cell r="AM3116" t="str">
            <v/>
          </cell>
          <cell r="AQ3116" t="str">
            <v/>
          </cell>
          <cell r="AT3116" t="str">
            <v/>
          </cell>
          <cell r="AW3116" t="str">
            <v/>
          </cell>
          <cell r="AZ3116" t="str">
            <v/>
          </cell>
          <cell r="BA3116" t="str">
            <v/>
          </cell>
          <cell r="BB3116" t="str">
            <v/>
          </cell>
          <cell r="BC3116" t="str">
            <v/>
          </cell>
        </row>
        <row r="3117">
          <cell r="AM3117" t="str">
            <v/>
          </cell>
          <cell r="AQ3117" t="str">
            <v/>
          </cell>
          <cell r="AT3117" t="str">
            <v/>
          </cell>
          <cell r="AW3117" t="str">
            <v/>
          </cell>
          <cell r="AZ3117" t="str">
            <v/>
          </cell>
          <cell r="BA3117" t="str">
            <v/>
          </cell>
          <cell r="BB3117" t="str">
            <v/>
          </cell>
          <cell r="BC3117" t="str">
            <v/>
          </cell>
        </row>
        <row r="3118">
          <cell r="AM3118" t="str">
            <v/>
          </cell>
          <cell r="AQ3118" t="str">
            <v/>
          </cell>
          <cell r="AT3118" t="str">
            <v/>
          </cell>
          <cell r="AW3118" t="str">
            <v/>
          </cell>
          <cell r="AZ3118" t="str">
            <v/>
          </cell>
          <cell r="BA3118" t="str">
            <v/>
          </cell>
          <cell r="BB3118" t="str">
            <v/>
          </cell>
          <cell r="BC3118" t="str">
            <v/>
          </cell>
        </row>
        <row r="3119">
          <cell r="AM3119" t="str">
            <v/>
          </cell>
          <cell r="AQ3119" t="str">
            <v/>
          </cell>
          <cell r="AT3119" t="str">
            <v/>
          </cell>
          <cell r="AW3119" t="str">
            <v/>
          </cell>
          <cell r="AZ3119" t="str">
            <v/>
          </cell>
          <cell r="BA3119" t="str">
            <v/>
          </cell>
          <cell r="BB3119" t="str">
            <v/>
          </cell>
          <cell r="BC3119" t="str">
            <v/>
          </cell>
        </row>
        <row r="3120">
          <cell r="AM3120" t="str">
            <v/>
          </cell>
          <cell r="AQ3120" t="str">
            <v/>
          </cell>
          <cell r="AT3120" t="str">
            <v/>
          </cell>
          <cell r="AW3120" t="str">
            <v/>
          </cell>
          <cell r="AZ3120" t="str">
            <v/>
          </cell>
          <cell r="BA3120" t="str">
            <v/>
          </cell>
          <cell r="BB3120" t="str">
            <v/>
          </cell>
          <cell r="BC3120" t="str">
            <v/>
          </cell>
        </row>
        <row r="3121">
          <cell r="AM3121" t="str">
            <v/>
          </cell>
          <cell r="AQ3121" t="str">
            <v/>
          </cell>
          <cell r="AT3121" t="str">
            <v/>
          </cell>
          <cell r="AW3121" t="str">
            <v/>
          </cell>
          <cell r="AZ3121" t="str">
            <v/>
          </cell>
          <cell r="BA3121" t="str">
            <v/>
          </cell>
          <cell r="BB3121" t="str">
            <v/>
          </cell>
          <cell r="BC3121" t="str">
            <v/>
          </cell>
        </row>
        <row r="3122">
          <cell r="AM3122" t="str">
            <v/>
          </cell>
          <cell r="AQ3122" t="str">
            <v/>
          </cell>
          <cell r="AT3122" t="str">
            <v/>
          </cell>
          <cell r="AW3122" t="str">
            <v/>
          </cell>
          <cell r="AZ3122" t="str">
            <v/>
          </cell>
          <cell r="BA3122" t="str">
            <v/>
          </cell>
          <cell r="BB3122" t="str">
            <v/>
          </cell>
          <cell r="BC3122" t="str">
            <v/>
          </cell>
        </row>
        <row r="3123">
          <cell r="AM3123" t="str">
            <v/>
          </cell>
          <cell r="AQ3123" t="str">
            <v/>
          </cell>
          <cell r="AT3123" t="str">
            <v/>
          </cell>
          <cell r="AW3123" t="str">
            <v/>
          </cell>
          <cell r="AZ3123" t="str">
            <v/>
          </cell>
          <cell r="BA3123" t="str">
            <v/>
          </cell>
          <cell r="BB3123" t="str">
            <v/>
          </cell>
          <cell r="BC3123" t="str">
            <v/>
          </cell>
        </row>
        <row r="3124">
          <cell r="AM3124" t="str">
            <v/>
          </cell>
          <cell r="AQ3124" t="str">
            <v/>
          </cell>
          <cell r="AT3124" t="str">
            <v/>
          </cell>
          <cell r="AW3124" t="str">
            <v/>
          </cell>
          <cell r="AZ3124" t="str">
            <v/>
          </cell>
          <cell r="BA3124" t="str">
            <v/>
          </cell>
          <cell r="BB3124" t="str">
            <v/>
          </cell>
          <cell r="BC3124" t="str">
            <v/>
          </cell>
        </row>
        <row r="3125">
          <cell r="AM3125" t="str">
            <v/>
          </cell>
          <cell r="AQ3125" t="str">
            <v/>
          </cell>
          <cell r="AT3125" t="str">
            <v/>
          </cell>
          <cell r="AW3125" t="str">
            <v/>
          </cell>
          <cell r="AZ3125" t="str">
            <v/>
          </cell>
          <cell r="BA3125" t="str">
            <v/>
          </cell>
          <cell r="BB3125" t="str">
            <v/>
          </cell>
          <cell r="BC3125" t="str">
            <v/>
          </cell>
        </row>
        <row r="3126">
          <cell r="AM3126" t="str">
            <v/>
          </cell>
          <cell r="AQ3126" t="str">
            <v/>
          </cell>
          <cell r="AT3126" t="str">
            <v/>
          </cell>
          <cell r="AW3126" t="str">
            <v/>
          </cell>
          <cell r="AZ3126" t="str">
            <v/>
          </cell>
          <cell r="BA3126" t="str">
            <v/>
          </cell>
          <cell r="BB3126" t="str">
            <v/>
          </cell>
          <cell r="BC3126" t="str">
            <v/>
          </cell>
        </row>
        <row r="3127">
          <cell r="AM3127" t="str">
            <v/>
          </cell>
          <cell r="AQ3127" t="str">
            <v/>
          </cell>
          <cell r="AT3127" t="str">
            <v/>
          </cell>
          <cell r="AW3127" t="str">
            <v/>
          </cell>
          <cell r="AZ3127" t="str">
            <v/>
          </cell>
          <cell r="BA3127" t="str">
            <v/>
          </cell>
          <cell r="BB3127" t="str">
            <v/>
          </cell>
          <cell r="BC3127" t="str">
            <v/>
          </cell>
        </row>
        <row r="3128">
          <cell r="AM3128" t="str">
            <v/>
          </cell>
          <cell r="AQ3128" t="str">
            <v/>
          </cell>
          <cell r="AT3128" t="str">
            <v/>
          </cell>
          <cell r="AW3128" t="str">
            <v/>
          </cell>
          <cell r="AZ3128" t="str">
            <v/>
          </cell>
          <cell r="BA3128" t="str">
            <v/>
          </cell>
          <cell r="BB3128" t="str">
            <v/>
          </cell>
          <cell r="BC3128" t="str">
            <v/>
          </cell>
        </row>
        <row r="3129">
          <cell r="AM3129" t="str">
            <v/>
          </cell>
          <cell r="AQ3129" t="str">
            <v/>
          </cell>
          <cell r="AT3129" t="str">
            <v/>
          </cell>
          <cell r="AW3129" t="str">
            <v/>
          </cell>
          <cell r="AZ3129" t="str">
            <v/>
          </cell>
          <cell r="BA3129" t="str">
            <v/>
          </cell>
          <cell r="BB3129" t="str">
            <v/>
          </cell>
          <cell r="BC3129" t="str">
            <v/>
          </cell>
        </row>
        <row r="3130">
          <cell r="AM3130" t="str">
            <v/>
          </cell>
          <cell r="AQ3130" t="str">
            <v/>
          </cell>
          <cell r="AT3130" t="str">
            <v/>
          </cell>
          <cell r="AW3130" t="str">
            <v/>
          </cell>
          <cell r="AZ3130" t="str">
            <v/>
          </cell>
          <cell r="BA3130" t="str">
            <v/>
          </cell>
          <cell r="BB3130" t="str">
            <v/>
          </cell>
          <cell r="BC3130" t="str">
            <v/>
          </cell>
        </row>
        <row r="3131">
          <cell r="AM3131" t="str">
            <v/>
          </cell>
          <cell r="AQ3131" t="str">
            <v/>
          </cell>
          <cell r="AT3131" t="str">
            <v/>
          </cell>
          <cell r="AW3131" t="str">
            <v/>
          </cell>
          <cell r="AZ3131" t="str">
            <v/>
          </cell>
          <cell r="BA3131" t="str">
            <v/>
          </cell>
          <cell r="BB3131" t="str">
            <v/>
          </cell>
          <cell r="BC3131" t="str">
            <v/>
          </cell>
        </row>
        <row r="3132">
          <cell r="AM3132" t="str">
            <v/>
          </cell>
          <cell r="AQ3132" t="str">
            <v/>
          </cell>
          <cell r="AT3132" t="str">
            <v/>
          </cell>
          <cell r="AW3132" t="str">
            <v/>
          </cell>
          <cell r="AZ3132" t="str">
            <v/>
          </cell>
          <cell r="BA3132" t="str">
            <v/>
          </cell>
          <cell r="BB3132" t="str">
            <v/>
          </cell>
          <cell r="BC3132" t="str">
            <v/>
          </cell>
        </row>
        <row r="3133">
          <cell r="AM3133" t="str">
            <v/>
          </cell>
          <cell r="AQ3133" t="str">
            <v/>
          </cell>
          <cell r="AT3133" t="str">
            <v/>
          </cell>
          <cell r="AW3133" t="str">
            <v/>
          </cell>
          <cell r="AZ3133" t="str">
            <v/>
          </cell>
          <cell r="BA3133" t="str">
            <v/>
          </cell>
          <cell r="BB3133" t="str">
            <v/>
          </cell>
          <cell r="BC3133" t="str">
            <v/>
          </cell>
        </row>
        <row r="3134">
          <cell r="AM3134" t="str">
            <v/>
          </cell>
          <cell r="AQ3134" t="str">
            <v/>
          </cell>
          <cell r="AT3134" t="str">
            <v/>
          </cell>
          <cell r="AW3134" t="str">
            <v/>
          </cell>
          <cell r="AZ3134" t="str">
            <v/>
          </cell>
          <cell r="BA3134" t="str">
            <v/>
          </cell>
          <cell r="BB3134" t="str">
            <v/>
          </cell>
          <cell r="BC3134" t="str">
            <v/>
          </cell>
        </row>
        <row r="3135">
          <cell r="AM3135" t="str">
            <v/>
          </cell>
          <cell r="AQ3135" t="str">
            <v/>
          </cell>
          <cell r="AT3135" t="str">
            <v/>
          </cell>
          <cell r="AW3135" t="str">
            <v/>
          </cell>
          <cell r="AZ3135" t="str">
            <v/>
          </cell>
          <cell r="BA3135" t="str">
            <v/>
          </cell>
          <cell r="BB3135" t="str">
            <v/>
          </cell>
          <cell r="BC3135" t="str">
            <v/>
          </cell>
        </row>
        <row r="3136">
          <cell r="AM3136" t="str">
            <v/>
          </cell>
          <cell r="AQ3136" t="str">
            <v/>
          </cell>
          <cell r="AT3136" t="str">
            <v/>
          </cell>
          <cell r="AW3136" t="str">
            <v/>
          </cell>
          <cell r="AZ3136" t="str">
            <v/>
          </cell>
          <cell r="BA3136" t="str">
            <v/>
          </cell>
          <cell r="BB3136" t="str">
            <v/>
          </cell>
          <cell r="BC3136" t="str">
            <v/>
          </cell>
        </row>
        <row r="3137">
          <cell r="AM3137" t="str">
            <v/>
          </cell>
          <cell r="AQ3137" t="str">
            <v/>
          </cell>
          <cell r="AT3137" t="str">
            <v/>
          </cell>
          <cell r="AW3137" t="str">
            <v/>
          </cell>
          <cell r="AZ3137" t="str">
            <v/>
          </cell>
          <cell r="BA3137" t="str">
            <v/>
          </cell>
          <cell r="BB3137" t="str">
            <v/>
          </cell>
          <cell r="BC3137" t="str">
            <v/>
          </cell>
        </row>
        <row r="3138">
          <cell r="AM3138" t="str">
            <v/>
          </cell>
          <cell r="AQ3138" t="str">
            <v/>
          </cell>
          <cell r="AT3138" t="str">
            <v/>
          </cell>
          <cell r="AW3138" t="str">
            <v/>
          </cell>
          <cell r="AZ3138" t="str">
            <v/>
          </cell>
          <cell r="BA3138" t="str">
            <v/>
          </cell>
          <cell r="BB3138" t="str">
            <v/>
          </cell>
          <cell r="BC3138" t="str">
            <v/>
          </cell>
        </row>
        <row r="3139">
          <cell r="AM3139" t="str">
            <v/>
          </cell>
          <cell r="AQ3139" t="str">
            <v/>
          </cell>
          <cell r="AT3139" t="str">
            <v/>
          </cell>
          <cell r="AW3139" t="str">
            <v/>
          </cell>
          <cell r="AZ3139" t="str">
            <v/>
          </cell>
          <cell r="BA3139" t="str">
            <v/>
          </cell>
          <cell r="BB3139" t="str">
            <v/>
          </cell>
          <cell r="BC3139" t="str">
            <v/>
          </cell>
        </row>
        <row r="3140">
          <cell r="AM3140" t="str">
            <v/>
          </cell>
          <cell r="AQ3140" t="str">
            <v/>
          </cell>
          <cell r="AT3140" t="str">
            <v/>
          </cell>
          <cell r="AW3140" t="str">
            <v/>
          </cell>
          <cell r="AZ3140" t="str">
            <v/>
          </cell>
          <cell r="BA3140" t="str">
            <v/>
          </cell>
          <cell r="BB3140" t="str">
            <v/>
          </cell>
          <cell r="BC3140" t="str">
            <v/>
          </cell>
        </row>
        <row r="3141">
          <cell r="AM3141" t="str">
            <v/>
          </cell>
          <cell r="AQ3141" t="str">
            <v/>
          </cell>
          <cell r="AT3141" t="str">
            <v/>
          </cell>
          <cell r="AW3141" t="str">
            <v/>
          </cell>
          <cell r="AZ3141" t="str">
            <v/>
          </cell>
          <cell r="BA3141" t="str">
            <v/>
          </cell>
          <cell r="BB3141" t="str">
            <v/>
          </cell>
          <cell r="BC3141" t="str">
            <v/>
          </cell>
        </row>
        <row r="3142">
          <cell r="AM3142" t="str">
            <v/>
          </cell>
          <cell r="AQ3142" t="str">
            <v/>
          </cell>
          <cell r="AT3142" t="str">
            <v/>
          </cell>
          <cell r="AW3142" t="str">
            <v/>
          </cell>
          <cell r="AZ3142" t="str">
            <v/>
          </cell>
          <cell r="BA3142" t="str">
            <v/>
          </cell>
          <cell r="BB3142" t="str">
            <v/>
          </cell>
          <cell r="BC3142" t="str">
            <v/>
          </cell>
        </row>
        <row r="3143">
          <cell r="AM3143" t="str">
            <v/>
          </cell>
          <cell r="AQ3143" t="str">
            <v/>
          </cell>
          <cell r="AT3143" t="str">
            <v/>
          </cell>
          <cell r="AW3143" t="str">
            <v/>
          </cell>
          <cell r="AZ3143" t="str">
            <v/>
          </cell>
          <cell r="BA3143" t="str">
            <v/>
          </cell>
          <cell r="BB3143" t="str">
            <v/>
          </cell>
          <cell r="BC3143" t="str">
            <v/>
          </cell>
        </row>
        <row r="3144">
          <cell r="AM3144">
            <v>488313.01</v>
          </cell>
          <cell r="AQ3144" t="str">
            <v/>
          </cell>
          <cell r="AT3144" t="str">
            <v>УУП</v>
          </cell>
          <cell r="AW3144">
            <v>40390</v>
          </cell>
          <cell r="AZ3144" t="str">
            <v>7.2010</v>
          </cell>
          <cell r="BA3144" t="str">
            <v>7.2010</v>
          </cell>
          <cell r="BB3144" t="str">
            <v/>
          </cell>
          <cell r="BC3144" t="str">
            <v>3.2010</v>
          </cell>
        </row>
        <row r="3145">
          <cell r="AM3145" t="str">
            <v/>
          </cell>
          <cell r="AQ3145" t="str">
            <v/>
          </cell>
          <cell r="AT3145" t="str">
            <v/>
          </cell>
          <cell r="AW3145" t="str">
            <v/>
          </cell>
          <cell r="AZ3145" t="str">
            <v/>
          </cell>
          <cell r="BA3145" t="str">
            <v/>
          </cell>
          <cell r="BB3145" t="str">
            <v/>
          </cell>
          <cell r="BC3145" t="str">
            <v/>
          </cell>
        </row>
        <row r="3146">
          <cell r="AM3146" t="str">
            <v/>
          </cell>
          <cell r="AQ3146">
            <v>1</v>
          </cell>
          <cell r="AT3146" t="str">
            <v/>
          </cell>
          <cell r="AW3146" t="str">
            <v/>
          </cell>
          <cell r="AZ3146" t="str">
            <v/>
          </cell>
          <cell r="BA3146" t="str">
            <v/>
          </cell>
          <cell r="BB3146" t="str">
            <v/>
          </cell>
          <cell r="BC3146" t="str">
            <v/>
          </cell>
        </row>
        <row r="3147">
          <cell r="AM3147" t="str">
            <v/>
          </cell>
          <cell r="AQ3147" t="str">
            <v/>
          </cell>
          <cell r="AT3147" t="str">
            <v/>
          </cell>
          <cell r="AW3147" t="str">
            <v/>
          </cell>
          <cell r="AZ3147" t="str">
            <v/>
          </cell>
          <cell r="BA3147" t="str">
            <v/>
          </cell>
          <cell r="BB3147" t="str">
            <v/>
          </cell>
          <cell r="BC3147" t="str">
            <v/>
          </cell>
        </row>
        <row r="3148">
          <cell r="AM3148" t="str">
            <v/>
          </cell>
          <cell r="AQ3148" t="str">
            <v/>
          </cell>
          <cell r="AT3148" t="str">
            <v/>
          </cell>
          <cell r="AW3148" t="str">
            <v/>
          </cell>
          <cell r="AZ3148" t="str">
            <v/>
          </cell>
          <cell r="BA3148" t="str">
            <v/>
          </cell>
          <cell r="BB3148" t="str">
            <v/>
          </cell>
          <cell r="BC3148" t="str">
            <v/>
          </cell>
        </row>
        <row r="3149">
          <cell r="AM3149" t="str">
            <v/>
          </cell>
          <cell r="AQ3149" t="str">
            <v/>
          </cell>
          <cell r="AT3149" t="str">
            <v/>
          </cell>
          <cell r="AW3149" t="str">
            <v/>
          </cell>
          <cell r="AZ3149" t="str">
            <v/>
          </cell>
          <cell r="BA3149" t="str">
            <v/>
          </cell>
          <cell r="BB3149" t="str">
            <v/>
          </cell>
          <cell r="BC3149" t="str">
            <v/>
          </cell>
        </row>
        <row r="3150">
          <cell r="AM3150" t="str">
            <v/>
          </cell>
          <cell r="AQ3150" t="str">
            <v/>
          </cell>
          <cell r="AT3150" t="str">
            <v/>
          </cell>
          <cell r="AW3150" t="str">
            <v/>
          </cell>
          <cell r="AZ3150" t="str">
            <v/>
          </cell>
          <cell r="BA3150" t="str">
            <v/>
          </cell>
          <cell r="BB3150" t="str">
            <v/>
          </cell>
          <cell r="BC3150" t="str">
            <v/>
          </cell>
        </row>
        <row r="3151">
          <cell r="AM3151" t="str">
            <v/>
          </cell>
          <cell r="AQ3151" t="str">
            <v/>
          </cell>
          <cell r="AT3151" t="str">
            <v/>
          </cell>
          <cell r="AW3151" t="str">
            <v/>
          </cell>
          <cell r="AZ3151" t="str">
            <v/>
          </cell>
          <cell r="BA3151" t="str">
            <v/>
          </cell>
          <cell r="BB3151" t="str">
            <v/>
          </cell>
          <cell r="BC3151" t="str">
            <v/>
          </cell>
        </row>
        <row r="3152">
          <cell r="AM3152" t="str">
            <v/>
          </cell>
          <cell r="AQ3152" t="str">
            <v/>
          </cell>
          <cell r="AT3152" t="str">
            <v/>
          </cell>
          <cell r="AW3152" t="str">
            <v/>
          </cell>
          <cell r="AZ3152" t="str">
            <v/>
          </cell>
          <cell r="BA3152" t="str">
            <v/>
          </cell>
          <cell r="BB3152" t="str">
            <v/>
          </cell>
          <cell r="BC3152" t="str">
            <v/>
          </cell>
        </row>
        <row r="3153">
          <cell r="AM3153" t="str">
            <v/>
          </cell>
          <cell r="AQ3153" t="str">
            <v/>
          </cell>
          <cell r="AT3153" t="str">
            <v/>
          </cell>
          <cell r="AW3153" t="str">
            <v/>
          </cell>
          <cell r="AZ3153" t="str">
            <v/>
          </cell>
          <cell r="BA3153" t="str">
            <v/>
          </cell>
          <cell r="BB3153" t="str">
            <v/>
          </cell>
          <cell r="BC3153" t="str">
            <v/>
          </cell>
        </row>
        <row r="3154">
          <cell r="AM3154" t="str">
            <v/>
          </cell>
          <cell r="AQ3154" t="str">
            <v/>
          </cell>
          <cell r="AT3154" t="str">
            <v/>
          </cell>
          <cell r="AW3154" t="str">
            <v/>
          </cell>
          <cell r="AZ3154" t="str">
            <v/>
          </cell>
          <cell r="BA3154" t="str">
            <v/>
          </cell>
          <cell r="BB3154" t="str">
            <v/>
          </cell>
          <cell r="BC3154" t="str">
            <v/>
          </cell>
        </row>
        <row r="3155">
          <cell r="AM3155" t="str">
            <v/>
          </cell>
          <cell r="AQ3155" t="str">
            <v/>
          </cell>
          <cell r="AT3155" t="str">
            <v/>
          </cell>
          <cell r="AW3155" t="str">
            <v/>
          </cell>
          <cell r="AZ3155" t="str">
            <v/>
          </cell>
          <cell r="BA3155" t="str">
            <v/>
          </cell>
          <cell r="BB3155" t="str">
            <v/>
          </cell>
          <cell r="BC3155" t="str">
            <v/>
          </cell>
        </row>
        <row r="3156">
          <cell r="AM3156" t="str">
            <v/>
          </cell>
          <cell r="AQ3156" t="str">
            <v/>
          </cell>
          <cell r="AT3156" t="str">
            <v/>
          </cell>
          <cell r="AW3156" t="str">
            <v/>
          </cell>
          <cell r="AZ3156" t="str">
            <v/>
          </cell>
          <cell r="BA3156" t="str">
            <v/>
          </cell>
          <cell r="BB3156" t="str">
            <v/>
          </cell>
          <cell r="BC3156" t="str">
            <v/>
          </cell>
        </row>
        <row r="3157">
          <cell r="AM3157" t="str">
            <v/>
          </cell>
          <cell r="AQ3157" t="str">
            <v/>
          </cell>
          <cell r="AT3157" t="str">
            <v/>
          </cell>
          <cell r="AW3157" t="str">
            <v/>
          </cell>
          <cell r="AZ3157" t="str">
            <v/>
          </cell>
          <cell r="BA3157" t="str">
            <v/>
          </cell>
          <cell r="BB3157" t="str">
            <v/>
          </cell>
          <cell r="BC3157" t="str">
            <v/>
          </cell>
        </row>
        <row r="3158">
          <cell r="AM3158" t="str">
            <v/>
          </cell>
          <cell r="AQ3158" t="str">
            <v/>
          </cell>
          <cell r="AT3158" t="str">
            <v/>
          </cell>
          <cell r="AW3158" t="str">
            <v/>
          </cell>
          <cell r="AZ3158" t="str">
            <v/>
          </cell>
          <cell r="BA3158" t="str">
            <v/>
          </cell>
          <cell r="BB3158" t="str">
            <v/>
          </cell>
          <cell r="BC3158" t="str">
            <v/>
          </cell>
        </row>
        <row r="3159">
          <cell r="AM3159" t="str">
            <v/>
          </cell>
          <cell r="AQ3159" t="str">
            <v/>
          </cell>
          <cell r="AT3159" t="str">
            <v/>
          </cell>
          <cell r="AW3159" t="str">
            <v/>
          </cell>
          <cell r="AZ3159" t="str">
            <v/>
          </cell>
          <cell r="BA3159" t="str">
            <v/>
          </cell>
          <cell r="BB3159" t="str">
            <v/>
          </cell>
          <cell r="BC3159" t="str">
            <v/>
          </cell>
        </row>
        <row r="3160">
          <cell r="AM3160" t="str">
            <v/>
          </cell>
          <cell r="AQ3160" t="str">
            <v/>
          </cell>
          <cell r="AT3160" t="str">
            <v/>
          </cell>
          <cell r="AW3160" t="str">
            <v/>
          </cell>
          <cell r="AZ3160" t="str">
            <v/>
          </cell>
          <cell r="BA3160" t="str">
            <v/>
          </cell>
          <cell r="BB3160" t="str">
            <v/>
          </cell>
          <cell r="BC3160" t="str">
            <v/>
          </cell>
        </row>
        <row r="3161">
          <cell r="AM3161" t="str">
            <v/>
          </cell>
          <cell r="AQ3161" t="str">
            <v/>
          </cell>
          <cell r="AT3161" t="str">
            <v/>
          </cell>
          <cell r="AW3161" t="str">
            <v/>
          </cell>
          <cell r="AZ3161" t="str">
            <v/>
          </cell>
          <cell r="BA3161" t="str">
            <v/>
          </cell>
          <cell r="BB3161" t="str">
            <v/>
          </cell>
          <cell r="BC3161" t="str">
            <v/>
          </cell>
        </row>
        <row r="3162">
          <cell r="AM3162" t="str">
            <v/>
          </cell>
          <cell r="AQ3162" t="str">
            <v/>
          </cell>
          <cell r="AT3162" t="str">
            <v/>
          </cell>
          <cell r="AW3162" t="str">
            <v/>
          </cell>
          <cell r="AZ3162" t="str">
            <v/>
          </cell>
          <cell r="BA3162" t="str">
            <v/>
          </cell>
          <cell r="BB3162" t="str">
            <v/>
          </cell>
          <cell r="BC3162" t="str">
            <v/>
          </cell>
        </row>
        <row r="3163">
          <cell r="AM3163" t="str">
            <v/>
          </cell>
          <cell r="AQ3163" t="str">
            <v/>
          </cell>
          <cell r="AT3163" t="str">
            <v/>
          </cell>
          <cell r="AW3163" t="str">
            <v/>
          </cell>
          <cell r="AZ3163" t="str">
            <v/>
          </cell>
          <cell r="BA3163" t="str">
            <v/>
          </cell>
          <cell r="BB3163" t="str">
            <v/>
          </cell>
          <cell r="BC3163" t="str">
            <v/>
          </cell>
        </row>
        <row r="3164">
          <cell r="AM3164" t="str">
            <v/>
          </cell>
          <cell r="AQ3164" t="str">
            <v/>
          </cell>
          <cell r="AT3164" t="str">
            <v/>
          </cell>
          <cell r="AW3164" t="str">
            <v/>
          </cell>
          <cell r="AZ3164" t="str">
            <v/>
          </cell>
          <cell r="BA3164" t="str">
            <v/>
          </cell>
          <cell r="BB3164" t="str">
            <v/>
          </cell>
          <cell r="BC3164" t="str">
            <v/>
          </cell>
        </row>
        <row r="3165">
          <cell r="AM3165" t="str">
            <v/>
          </cell>
          <cell r="AQ3165" t="str">
            <v/>
          </cell>
          <cell r="AT3165" t="str">
            <v/>
          </cell>
          <cell r="AW3165" t="str">
            <v/>
          </cell>
          <cell r="AZ3165" t="str">
            <v/>
          </cell>
          <cell r="BA3165" t="str">
            <v/>
          </cell>
          <cell r="BB3165" t="str">
            <v/>
          </cell>
          <cell r="BC3165" t="str">
            <v/>
          </cell>
        </row>
        <row r="3166">
          <cell r="AM3166" t="str">
            <v/>
          </cell>
          <cell r="AQ3166" t="str">
            <v/>
          </cell>
          <cell r="AT3166" t="str">
            <v/>
          </cell>
          <cell r="AW3166" t="str">
            <v/>
          </cell>
          <cell r="AZ3166" t="str">
            <v/>
          </cell>
          <cell r="BA3166" t="str">
            <v/>
          </cell>
          <cell r="BB3166" t="str">
            <v/>
          </cell>
          <cell r="BC3166" t="str">
            <v/>
          </cell>
        </row>
        <row r="3167">
          <cell r="AM3167" t="str">
            <v/>
          </cell>
          <cell r="AQ3167" t="str">
            <v/>
          </cell>
          <cell r="AT3167" t="str">
            <v/>
          </cell>
          <cell r="AW3167" t="str">
            <v/>
          </cell>
          <cell r="AZ3167" t="str">
            <v/>
          </cell>
          <cell r="BA3167" t="str">
            <v/>
          </cell>
          <cell r="BB3167" t="str">
            <v/>
          </cell>
          <cell r="BC3167" t="str">
            <v/>
          </cell>
        </row>
        <row r="3168">
          <cell r="AM3168" t="str">
            <v/>
          </cell>
          <cell r="AQ3168" t="str">
            <v/>
          </cell>
          <cell r="AT3168" t="str">
            <v/>
          </cell>
          <cell r="AW3168" t="str">
            <v/>
          </cell>
          <cell r="AZ3168" t="str">
            <v/>
          </cell>
          <cell r="BA3168" t="str">
            <v/>
          </cell>
          <cell r="BB3168" t="str">
            <v/>
          </cell>
          <cell r="BC3168" t="str">
            <v/>
          </cell>
        </row>
        <row r="3169">
          <cell r="AM3169" t="str">
            <v/>
          </cell>
          <cell r="AQ3169" t="str">
            <v/>
          </cell>
          <cell r="AT3169" t="str">
            <v/>
          </cell>
          <cell r="AW3169" t="str">
            <v/>
          </cell>
          <cell r="AZ3169" t="str">
            <v/>
          </cell>
          <cell r="BA3169" t="str">
            <v/>
          </cell>
          <cell r="BB3169" t="str">
            <v/>
          </cell>
          <cell r="BC3169" t="str">
            <v/>
          </cell>
        </row>
        <row r="3170">
          <cell r="AM3170" t="str">
            <v/>
          </cell>
          <cell r="AQ3170" t="str">
            <v/>
          </cell>
          <cell r="AT3170" t="str">
            <v/>
          </cell>
          <cell r="AW3170" t="str">
            <v/>
          </cell>
          <cell r="AZ3170" t="str">
            <v/>
          </cell>
          <cell r="BA3170" t="str">
            <v/>
          </cell>
          <cell r="BB3170" t="str">
            <v/>
          </cell>
          <cell r="BC3170" t="str">
            <v/>
          </cell>
        </row>
        <row r="3171">
          <cell r="AM3171" t="str">
            <v/>
          </cell>
          <cell r="AQ3171" t="str">
            <v/>
          </cell>
          <cell r="AT3171" t="str">
            <v/>
          </cell>
          <cell r="AW3171" t="str">
            <v/>
          </cell>
          <cell r="AZ3171" t="str">
            <v/>
          </cell>
          <cell r="BA3171" t="str">
            <v/>
          </cell>
          <cell r="BB3171" t="str">
            <v/>
          </cell>
          <cell r="BC3171" t="str">
            <v/>
          </cell>
        </row>
        <row r="3172">
          <cell r="AM3172" t="str">
            <v/>
          </cell>
          <cell r="AQ3172" t="str">
            <v/>
          </cell>
          <cell r="AT3172" t="str">
            <v/>
          </cell>
          <cell r="AW3172" t="str">
            <v/>
          </cell>
          <cell r="AZ3172" t="str">
            <v/>
          </cell>
          <cell r="BA3172" t="str">
            <v/>
          </cell>
          <cell r="BB3172" t="str">
            <v/>
          </cell>
          <cell r="BC3172" t="str">
            <v/>
          </cell>
        </row>
        <row r="3173">
          <cell r="AM3173" t="str">
            <v/>
          </cell>
          <cell r="AQ3173" t="str">
            <v/>
          </cell>
          <cell r="AT3173" t="str">
            <v/>
          </cell>
          <cell r="AW3173" t="str">
            <v/>
          </cell>
          <cell r="AZ3173" t="str">
            <v/>
          </cell>
          <cell r="BA3173" t="str">
            <v/>
          </cell>
          <cell r="BB3173" t="str">
            <v/>
          </cell>
          <cell r="BC3173" t="str">
            <v/>
          </cell>
        </row>
        <row r="3174">
          <cell r="AM3174" t="str">
            <v/>
          </cell>
          <cell r="AQ3174" t="str">
            <v/>
          </cell>
          <cell r="AT3174" t="str">
            <v/>
          </cell>
          <cell r="AW3174" t="str">
            <v/>
          </cell>
          <cell r="AZ3174" t="str">
            <v/>
          </cell>
          <cell r="BA3174" t="str">
            <v/>
          </cell>
          <cell r="BB3174" t="str">
            <v/>
          </cell>
          <cell r="BC3174" t="str">
            <v/>
          </cell>
        </row>
        <row r="3175">
          <cell r="AM3175" t="str">
            <v/>
          </cell>
          <cell r="AQ3175" t="str">
            <v/>
          </cell>
          <cell r="AT3175" t="str">
            <v/>
          </cell>
          <cell r="AW3175" t="str">
            <v/>
          </cell>
          <cell r="AZ3175" t="str">
            <v/>
          </cell>
          <cell r="BA3175" t="str">
            <v/>
          </cell>
          <cell r="BB3175" t="str">
            <v/>
          </cell>
          <cell r="BC3175" t="str">
            <v/>
          </cell>
        </row>
        <row r="3176">
          <cell r="AM3176" t="str">
            <v/>
          </cell>
          <cell r="AQ3176" t="str">
            <v/>
          </cell>
          <cell r="AT3176" t="str">
            <v/>
          </cell>
          <cell r="AW3176" t="str">
            <v/>
          </cell>
          <cell r="AZ3176" t="str">
            <v/>
          </cell>
          <cell r="BA3176" t="str">
            <v/>
          </cell>
          <cell r="BB3176" t="str">
            <v/>
          </cell>
          <cell r="BC3176" t="str">
            <v/>
          </cell>
        </row>
        <row r="3177">
          <cell r="AM3177" t="str">
            <v/>
          </cell>
          <cell r="AQ3177" t="str">
            <v/>
          </cell>
          <cell r="AT3177" t="str">
            <v/>
          </cell>
          <cell r="AW3177" t="str">
            <v/>
          </cell>
          <cell r="AZ3177" t="str">
            <v/>
          </cell>
          <cell r="BA3177" t="str">
            <v/>
          </cell>
          <cell r="BB3177" t="str">
            <v/>
          </cell>
          <cell r="BC3177" t="str">
            <v/>
          </cell>
        </row>
        <row r="3178">
          <cell r="AM3178" t="str">
            <v/>
          </cell>
          <cell r="AQ3178" t="str">
            <v/>
          </cell>
          <cell r="AT3178" t="str">
            <v/>
          </cell>
          <cell r="AW3178" t="str">
            <v/>
          </cell>
          <cell r="AZ3178" t="str">
            <v/>
          </cell>
          <cell r="BA3178" t="str">
            <v/>
          </cell>
          <cell r="BB3178" t="str">
            <v/>
          </cell>
          <cell r="BC3178" t="str">
            <v/>
          </cell>
        </row>
        <row r="3179">
          <cell r="AM3179" t="str">
            <v/>
          </cell>
          <cell r="AQ3179" t="str">
            <v/>
          </cell>
          <cell r="AT3179" t="str">
            <v/>
          </cell>
          <cell r="AW3179" t="str">
            <v/>
          </cell>
          <cell r="AZ3179" t="str">
            <v/>
          </cell>
          <cell r="BA3179" t="str">
            <v/>
          </cell>
          <cell r="BB3179" t="str">
            <v/>
          </cell>
          <cell r="BC3179" t="str">
            <v/>
          </cell>
        </row>
        <row r="3180">
          <cell r="AM3180" t="str">
            <v/>
          </cell>
          <cell r="AQ3180" t="str">
            <v/>
          </cell>
          <cell r="AT3180" t="str">
            <v/>
          </cell>
          <cell r="AW3180" t="str">
            <v/>
          </cell>
          <cell r="AZ3180" t="str">
            <v/>
          </cell>
          <cell r="BA3180" t="str">
            <v/>
          </cell>
          <cell r="BB3180" t="str">
            <v/>
          </cell>
          <cell r="BC3180" t="str">
            <v/>
          </cell>
        </row>
        <row r="3181">
          <cell r="AM3181" t="str">
            <v/>
          </cell>
          <cell r="AQ3181" t="str">
            <v/>
          </cell>
          <cell r="AT3181" t="str">
            <v/>
          </cell>
          <cell r="AW3181" t="str">
            <v/>
          </cell>
          <cell r="AZ3181" t="str">
            <v/>
          </cell>
          <cell r="BA3181" t="str">
            <v/>
          </cell>
          <cell r="BB3181" t="str">
            <v/>
          </cell>
          <cell r="BC3181" t="str">
            <v/>
          </cell>
        </row>
        <row r="3182">
          <cell r="AM3182" t="str">
            <v/>
          </cell>
          <cell r="AQ3182" t="str">
            <v/>
          </cell>
          <cell r="AT3182" t="str">
            <v/>
          </cell>
          <cell r="AW3182" t="str">
            <v/>
          </cell>
          <cell r="AZ3182" t="str">
            <v/>
          </cell>
          <cell r="BA3182" t="str">
            <v/>
          </cell>
          <cell r="BB3182" t="str">
            <v/>
          </cell>
          <cell r="BC3182" t="str">
            <v/>
          </cell>
        </row>
        <row r="3183">
          <cell r="AM3183" t="str">
            <v/>
          </cell>
          <cell r="AQ3183" t="str">
            <v/>
          </cell>
          <cell r="AT3183" t="str">
            <v/>
          </cell>
          <cell r="AW3183" t="str">
            <v/>
          </cell>
          <cell r="AZ3183" t="str">
            <v/>
          </cell>
          <cell r="BA3183" t="str">
            <v/>
          </cell>
          <cell r="BB3183" t="str">
            <v/>
          </cell>
          <cell r="BC3183" t="str">
            <v/>
          </cell>
        </row>
        <row r="3184">
          <cell r="AM3184" t="str">
            <v/>
          </cell>
          <cell r="AQ3184" t="str">
            <v/>
          </cell>
          <cell r="AT3184" t="str">
            <v/>
          </cell>
          <cell r="AW3184" t="str">
            <v/>
          </cell>
          <cell r="AZ3184" t="str">
            <v/>
          </cell>
          <cell r="BA3184" t="str">
            <v/>
          </cell>
          <cell r="BB3184" t="str">
            <v/>
          </cell>
          <cell r="BC3184" t="str">
            <v/>
          </cell>
        </row>
        <row r="3185">
          <cell r="AM3185" t="str">
            <v/>
          </cell>
          <cell r="AQ3185" t="str">
            <v/>
          </cell>
          <cell r="AT3185" t="str">
            <v/>
          </cell>
          <cell r="AW3185" t="str">
            <v/>
          </cell>
          <cell r="AZ3185" t="str">
            <v/>
          </cell>
          <cell r="BA3185" t="str">
            <v/>
          </cell>
          <cell r="BB3185" t="str">
            <v/>
          </cell>
          <cell r="BC3185" t="str">
            <v/>
          </cell>
        </row>
        <row r="3186">
          <cell r="AM3186" t="str">
            <v/>
          </cell>
          <cell r="AQ3186" t="str">
            <v/>
          </cell>
          <cell r="AT3186" t="str">
            <v/>
          </cell>
          <cell r="AW3186" t="str">
            <v/>
          </cell>
          <cell r="AZ3186" t="str">
            <v/>
          </cell>
          <cell r="BA3186" t="str">
            <v/>
          </cell>
          <cell r="BB3186" t="str">
            <v/>
          </cell>
          <cell r="BC3186" t="str">
            <v/>
          </cell>
        </row>
        <row r="3187">
          <cell r="AM3187" t="str">
            <v/>
          </cell>
          <cell r="AQ3187" t="str">
            <v/>
          </cell>
          <cell r="AT3187" t="str">
            <v/>
          </cell>
          <cell r="AW3187" t="str">
            <v/>
          </cell>
          <cell r="AZ3187" t="str">
            <v/>
          </cell>
          <cell r="BA3187" t="str">
            <v/>
          </cell>
          <cell r="BB3187" t="str">
            <v/>
          </cell>
          <cell r="BC3187" t="str">
            <v/>
          </cell>
        </row>
        <row r="3188">
          <cell r="AM3188">
            <v>1683129.16</v>
          </cell>
          <cell r="AQ3188">
            <v>1</v>
          </cell>
          <cell r="AT3188" t="str">
            <v>СМР</v>
          </cell>
          <cell r="AW3188">
            <v>40540</v>
          </cell>
          <cell r="AZ3188" t="str">
            <v>12.2010</v>
          </cell>
          <cell r="BA3188" t="str">
            <v>12.2010</v>
          </cell>
          <cell r="BB3188" t="str">
            <v/>
          </cell>
          <cell r="BC3188" t="str">
            <v>4.2010</v>
          </cell>
        </row>
        <row r="3189">
          <cell r="AM3189">
            <v>780152.3</v>
          </cell>
          <cell r="AQ3189">
            <v>1</v>
          </cell>
          <cell r="AT3189" t="str">
            <v>СМР</v>
          </cell>
          <cell r="AW3189">
            <v>40592</v>
          </cell>
          <cell r="AZ3189" t="str">
            <v>2.2011</v>
          </cell>
          <cell r="BA3189" t="str">
            <v>2.2011</v>
          </cell>
          <cell r="BB3189" t="str">
            <v>3.2011</v>
          </cell>
          <cell r="BC3189" t="str">
            <v>1.2011</v>
          </cell>
        </row>
        <row r="3190">
          <cell r="AM3190">
            <v>2196812.16</v>
          </cell>
          <cell r="AQ3190">
            <v>1</v>
          </cell>
          <cell r="AT3190" t="str">
            <v>СМР</v>
          </cell>
          <cell r="AW3190">
            <v>40542</v>
          </cell>
          <cell r="AZ3190" t="str">
            <v>12.2010</v>
          </cell>
          <cell r="BA3190" t="str">
            <v>12.2010</v>
          </cell>
          <cell r="BB3190" t="str">
            <v/>
          </cell>
          <cell r="BC3190" t="str">
            <v>4.2010</v>
          </cell>
        </row>
        <row r="3191">
          <cell r="AM3191" t="str">
            <v/>
          </cell>
          <cell r="AQ3191" t="str">
            <v/>
          </cell>
          <cell r="AT3191" t="str">
            <v/>
          </cell>
          <cell r="AW3191" t="str">
            <v/>
          </cell>
          <cell r="AZ3191" t="str">
            <v/>
          </cell>
          <cell r="BA3191" t="str">
            <v/>
          </cell>
          <cell r="BB3191" t="str">
            <v/>
          </cell>
          <cell r="BC3191" t="str">
            <v/>
          </cell>
        </row>
        <row r="3192">
          <cell r="AQ3192" t="str">
            <v/>
          </cell>
          <cell r="AZ3192" t="str">
            <v/>
          </cell>
          <cell r="BA3192" t="str">
            <v/>
          </cell>
          <cell r="BB3192" t="str">
            <v/>
          </cell>
          <cell r="BC3192" t="str">
            <v/>
          </cell>
        </row>
        <row r="3193">
          <cell r="AM3193" t="str">
            <v/>
          </cell>
          <cell r="AQ3193" t="str">
            <v/>
          </cell>
          <cell r="AT3193" t="str">
            <v/>
          </cell>
          <cell r="AW3193" t="str">
            <v/>
          </cell>
          <cell r="AZ3193" t="str">
            <v/>
          </cell>
          <cell r="BA3193" t="str">
            <v/>
          </cell>
          <cell r="BB3193" t="str">
            <v/>
          </cell>
          <cell r="BC3193" t="str">
            <v/>
          </cell>
        </row>
        <row r="3194">
          <cell r="AM3194" t="str">
            <v/>
          </cell>
          <cell r="AQ3194">
            <v>1</v>
          </cell>
          <cell r="AT3194" t="str">
            <v/>
          </cell>
          <cell r="AW3194" t="str">
            <v/>
          </cell>
          <cell r="AZ3194" t="str">
            <v/>
          </cell>
          <cell r="BA3194" t="str">
            <v/>
          </cell>
          <cell r="BB3194" t="str">
            <v/>
          </cell>
          <cell r="BC3194" t="str">
            <v/>
          </cell>
        </row>
        <row r="3195">
          <cell r="AM3195">
            <v>1730294.65</v>
          </cell>
          <cell r="AQ3195">
            <v>1</v>
          </cell>
          <cell r="AT3195" t="str">
            <v>СМР</v>
          </cell>
          <cell r="AW3195">
            <v>40542</v>
          </cell>
          <cell r="AZ3195" t="str">
            <v>12.2010</v>
          </cell>
          <cell r="BA3195" t="str">
            <v>12.2010</v>
          </cell>
          <cell r="BB3195" t="str">
            <v/>
          </cell>
          <cell r="BC3195" t="str">
            <v>4.2010</v>
          </cell>
        </row>
        <row r="3196">
          <cell r="AM3196">
            <v>1266513.04</v>
          </cell>
          <cell r="AQ3196">
            <v>1</v>
          </cell>
          <cell r="AT3196" t="str">
            <v>СМР</v>
          </cell>
          <cell r="AZ3196" t="str">
            <v>6.2011</v>
          </cell>
          <cell r="BA3196" t="str">
            <v/>
          </cell>
          <cell r="BB3196" t="str">
            <v/>
          </cell>
          <cell r="BC3196" t="str">
            <v/>
          </cell>
        </row>
        <row r="3197">
          <cell r="AM3197" t="str">
            <v/>
          </cell>
          <cell r="AQ3197" t="str">
            <v/>
          </cell>
          <cell r="AT3197" t="str">
            <v/>
          </cell>
          <cell r="AW3197" t="str">
            <v/>
          </cell>
          <cell r="AZ3197" t="str">
            <v/>
          </cell>
          <cell r="BA3197" t="str">
            <v/>
          </cell>
          <cell r="BB3197" t="str">
            <v/>
          </cell>
          <cell r="BC3197" t="str">
            <v/>
          </cell>
        </row>
        <row r="3198">
          <cell r="AM3198">
            <v>489784.74</v>
          </cell>
          <cell r="AQ3198">
            <v>1</v>
          </cell>
          <cell r="AT3198" t="str">
            <v>СМР</v>
          </cell>
          <cell r="AW3198">
            <v>40542</v>
          </cell>
          <cell r="AZ3198" t="str">
            <v>12.2010</v>
          </cell>
          <cell r="BA3198" t="str">
            <v>12.2010</v>
          </cell>
          <cell r="BB3198" t="str">
            <v/>
          </cell>
          <cell r="BC3198" t="str">
            <v>4.2010</v>
          </cell>
        </row>
        <row r="3199">
          <cell r="AM3199">
            <v>574740.37</v>
          </cell>
          <cell r="AQ3199">
            <v>1</v>
          </cell>
          <cell r="AT3199" t="str">
            <v>СМР</v>
          </cell>
          <cell r="AW3199">
            <v>40540</v>
          </cell>
          <cell r="AZ3199" t="str">
            <v>12.2010</v>
          </cell>
          <cell r="BA3199" t="str">
            <v>12.2010</v>
          </cell>
          <cell r="BB3199" t="str">
            <v/>
          </cell>
          <cell r="BC3199" t="str">
            <v>4.2010</v>
          </cell>
        </row>
        <row r="3200">
          <cell r="AM3200" t="str">
            <v/>
          </cell>
          <cell r="AQ3200">
            <v>1</v>
          </cell>
          <cell r="AT3200" t="str">
            <v/>
          </cell>
          <cell r="AW3200" t="str">
            <v/>
          </cell>
          <cell r="AZ3200" t="str">
            <v/>
          </cell>
          <cell r="BA3200" t="str">
            <v/>
          </cell>
          <cell r="BB3200" t="str">
            <v/>
          </cell>
          <cell r="BC3200" t="str">
            <v/>
          </cell>
        </row>
        <row r="3201">
          <cell r="AM3201">
            <v>230257.48</v>
          </cell>
          <cell r="AQ3201">
            <v>1</v>
          </cell>
          <cell r="AT3201" t="str">
            <v>СМР</v>
          </cell>
          <cell r="AW3201">
            <v>40569</v>
          </cell>
          <cell r="AZ3201" t="str">
            <v>12.2010</v>
          </cell>
          <cell r="BA3201" t="str">
            <v>1.2011</v>
          </cell>
          <cell r="BB3201" t="str">
            <v>3.2011</v>
          </cell>
          <cell r="BC3201" t="str">
            <v>1.2011</v>
          </cell>
        </row>
        <row r="3202">
          <cell r="AM3202">
            <v>92317.14</v>
          </cell>
          <cell r="AQ3202">
            <v>1</v>
          </cell>
          <cell r="AT3202" t="str">
            <v>СМР</v>
          </cell>
          <cell r="AW3202">
            <v>40681</v>
          </cell>
          <cell r="AZ3202" t="str">
            <v>4.2011</v>
          </cell>
          <cell r="BA3202" t="str">
            <v>5.2011</v>
          </cell>
          <cell r="BB3202" t="str">
            <v>5.2011</v>
          </cell>
          <cell r="BC3202" t="str">
            <v>2.2011</v>
          </cell>
        </row>
        <row r="3203">
          <cell r="AM3203" t="str">
            <v/>
          </cell>
          <cell r="AQ3203" t="str">
            <v/>
          </cell>
          <cell r="AT3203" t="str">
            <v/>
          </cell>
          <cell r="AW3203" t="str">
            <v/>
          </cell>
          <cell r="AZ3203" t="str">
            <v/>
          </cell>
          <cell r="BA3203" t="str">
            <v/>
          </cell>
          <cell r="BB3203" t="str">
            <v/>
          </cell>
          <cell r="BC3203" t="str">
            <v/>
          </cell>
        </row>
        <row r="3204">
          <cell r="AM3204">
            <v>123236.75</v>
          </cell>
          <cell r="AQ3204">
            <v>1</v>
          </cell>
          <cell r="AT3204" t="str">
            <v>СМР</v>
          </cell>
          <cell r="AW3204">
            <v>40633</v>
          </cell>
          <cell r="AZ3204" t="str">
            <v>3.2011</v>
          </cell>
          <cell r="BA3204" t="str">
            <v>3.2011</v>
          </cell>
          <cell r="BB3204" t="str">
            <v>4.2011</v>
          </cell>
          <cell r="BC3204" t="str">
            <v>1.2011</v>
          </cell>
        </row>
        <row r="3205">
          <cell r="AM3205">
            <v>1981792.96</v>
          </cell>
          <cell r="AQ3205">
            <v>1</v>
          </cell>
          <cell r="AT3205" t="str">
            <v>СМР</v>
          </cell>
          <cell r="AW3205">
            <v>40540</v>
          </cell>
          <cell r="AZ3205" t="str">
            <v>12.2010</v>
          </cell>
          <cell r="BA3205" t="str">
            <v>12.2010</v>
          </cell>
          <cell r="BB3205" t="str">
            <v/>
          </cell>
          <cell r="BC3205" t="str">
            <v>4.2010</v>
          </cell>
        </row>
        <row r="3206">
          <cell r="AM3206">
            <v>278681.25</v>
          </cell>
          <cell r="AQ3206">
            <v>1</v>
          </cell>
          <cell r="AT3206" t="str">
            <v>СМР</v>
          </cell>
          <cell r="AW3206">
            <v>40540</v>
          </cell>
          <cell r="AZ3206" t="str">
            <v>12.2010</v>
          </cell>
          <cell r="BA3206" t="str">
            <v>12.2010</v>
          </cell>
          <cell r="BB3206" t="str">
            <v/>
          </cell>
          <cell r="BC3206" t="str">
            <v>4.2010</v>
          </cell>
        </row>
        <row r="3207">
          <cell r="AM3207">
            <v>84054.02</v>
          </cell>
          <cell r="AQ3207">
            <v>1</v>
          </cell>
          <cell r="AT3207" t="str">
            <v>СМР</v>
          </cell>
          <cell r="AW3207">
            <v>40542</v>
          </cell>
          <cell r="AZ3207" t="str">
            <v>12.2010</v>
          </cell>
          <cell r="BA3207" t="str">
            <v>12.2010</v>
          </cell>
          <cell r="BB3207" t="str">
            <v/>
          </cell>
          <cell r="BC3207" t="str">
            <v>4.2010</v>
          </cell>
        </row>
        <row r="3208">
          <cell r="AM3208" t="str">
            <v/>
          </cell>
          <cell r="AQ3208">
            <v>12</v>
          </cell>
          <cell r="AT3208" t="str">
            <v>СМР</v>
          </cell>
          <cell r="AW3208" t="str">
            <v/>
          </cell>
          <cell r="AZ3208" t="str">
            <v/>
          </cell>
          <cell r="BA3208" t="str">
            <v/>
          </cell>
          <cell r="BB3208" t="str">
            <v/>
          </cell>
          <cell r="BC3208" t="str">
            <v/>
          </cell>
        </row>
        <row r="3209">
          <cell r="AQ3209" t="str">
            <v/>
          </cell>
          <cell r="AZ3209" t="str">
            <v/>
          </cell>
          <cell r="BA3209" t="str">
            <v/>
          </cell>
          <cell r="BB3209" t="str">
            <v/>
          </cell>
          <cell r="BC3209" t="str">
            <v/>
          </cell>
        </row>
        <row r="3210">
          <cell r="AM3210" t="str">
            <v/>
          </cell>
          <cell r="AQ3210" t="str">
            <v/>
          </cell>
          <cell r="AT3210" t="str">
            <v/>
          </cell>
          <cell r="AW3210" t="str">
            <v/>
          </cell>
          <cell r="AZ3210" t="str">
            <v/>
          </cell>
          <cell r="BA3210" t="str">
            <v/>
          </cell>
          <cell r="BB3210" t="str">
            <v/>
          </cell>
          <cell r="BC3210" t="str">
            <v/>
          </cell>
        </row>
        <row r="3211">
          <cell r="AM3211" t="str">
            <v/>
          </cell>
          <cell r="AQ3211" t="str">
            <v/>
          </cell>
          <cell r="AT3211" t="str">
            <v/>
          </cell>
          <cell r="AW3211" t="str">
            <v/>
          </cell>
          <cell r="AZ3211" t="str">
            <v/>
          </cell>
          <cell r="BA3211" t="str">
            <v/>
          </cell>
          <cell r="BB3211" t="str">
            <v/>
          </cell>
          <cell r="BC3211" t="str">
            <v/>
          </cell>
        </row>
        <row r="3212">
          <cell r="AM3212" t="str">
            <v/>
          </cell>
          <cell r="AQ3212" t="str">
            <v/>
          </cell>
          <cell r="AT3212" t="str">
            <v/>
          </cell>
          <cell r="AW3212" t="str">
            <v/>
          </cell>
          <cell r="AZ3212" t="str">
            <v/>
          </cell>
          <cell r="BA3212" t="str">
            <v/>
          </cell>
          <cell r="BB3212" t="str">
            <v/>
          </cell>
          <cell r="BC3212" t="str">
            <v/>
          </cell>
        </row>
        <row r="3213">
          <cell r="AM3213" t="str">
            <v/>
          </cell>
          <cell r="AQ3213" t="str">
            <v/>
          </cell>
          <cell r="AT3213" t="str">
            <v/>
          </cell>
          <cell r="AW3213" t="str">
            <v/>
          </cell>
          <cell r="AZ3213" t="str">
            <v/>
          </cell>
          <cell r="BA3213" t="str">
            <v/>
          </cell>
          <cell r="BB3213" t="str">
            <v/>
          </cell>
          <cell r="BC3213" t="str">
            <v/>
          </cell>
        </row>
        <row r="3214">
          <cell r="AM3214" t="str">
            <v/>
          </cell>
          <cell r="AQ3214" t="str">
            <v/>
          </cell>
          <cell r="AT3214" t="str">
            <v/>
          </cell>
          <cell r="AW3214" t="str">
            <v/>
          </cell>
          <cell r="AZ3214" t="str">
            <v/>
          </cell>
          <cell r="BA3214" t="str">
            <v/>
          </cell>
          <cell r="BB3214" t="str">
            <v/>
          </cell>
          <cell r="BC3214" t="str">
            <v/>
          </cell>
        </row>
        <row r="3215">
          <cell r="AM3215" t="str">
            <v/>
          </cell>
          <cell r="AQ3215" t="str">
            <v/>
          </cell>
          <cell r="AT3215" t="str">
            <v/>
          </cell>
          <cell r="AW3215" t="str">
            <v/>
          </cell>
          <cell r="AZ3215" t="str">
            <v/>
          </cell>
          <cell r="BA3215" t="str">
            <v/>
          </cell>
          <cell r="BB3215" t="str">
            <v/>
          </cell>
          <cell r="BC3215" t="str">
            <v/>
          </cell>
        </row>
        <row r="3216">
          <cell r="AM3216" t="str">
            <v/>
          </cell>
          <cell r="AQ3216" t="str">
            <v/>
          </cell>
          <cell r="AT3216" t="str">
            <v/>
          </cell>
          <cell r="AW3216" t="str">
            <v/>
          </cell>
          <cell r="AZ3216" t="str">
            <v/>
          </cell>
          <cell r="BA3216" t="str">
            <v/>
          </cell>
          <cell r="BB3216" t="str">
            <v/>
          </cell>
          <cell r="BC3216" t="str">
            <v/>
          </cell>
        </row>
        <row r="3217">
          <cell r="AM3217" t="str">
            <v/>
          </cell>
          <cell r="AQ3217" t="str">
            <v/>
          </cell>
          <cell r="AT3217" t="str">
            <v/>
          </cell>
          <cell r="AW3217" t="str">
            <v/>
          </cell>
          <cell r="AZ3217" t="str">
            <v/>
          </cell>
          <cell r="BA3217" t="str">
            <v/>
          </cell>
          <cell r="BB3217" t="str">
            <v/>
          </cell>
          <cell r="BC3217" t="str">
            <v/>
          </cell>
        </row>
        <row r="3218">
          <cell r="AM3218" t="str">
            <v/>
          </cell>
          <cell r="AQ3218" t="str">
            <v/>
          </cell>
          <cell r="AT3218" t="str">
            <v/>
          </cell>
          <cell r="AW3218" t="str">
            <v/>
          </cell>
          <cell r="AZ3218" t="str">
            <v/>
          </cell>
          <cell r="BA3218" t="str">
            <v/>
          </cell>
          <cell r="BB3218" t="str">
            <v/>
          </cell>
          <cell r="BC3218" t="str">
            <v/>
          </cell>
        </row>
        <row r="3219">
          <cell r="AM3219" t="str">
            <v/>
          </cell>
          <cell r="AQ3219" t="str">
            <v/>
          </cell>
          <cell r="AT3219" t="str">
            <v/>
          </cell>
          <cell r="AW3219" t="str">
            <v/>
          </cell>
          <cell r="AZ3219" t="str">
            <v/>
          </cell>
          <cell r="BA3219" t="str">
            <v/>
          </cell>
          <cell r="BB3219" t="str">
            <v/>
          </cell>
          <cell r="BC3219" t="str">
            <v/>
          </cell>
        </row>
        <row r="3220">
          <cell r="AM3220" t="str">
            <v/>
          </cell>
          <cell r="AQ3220" t="str">
            <v/>
          </cell>
          <cell r="AT3220" t="str">
            <v/>
          </cell>
          <cell r="AW3220" t="str">
            <v/>
          </cell>
          <cell r="AZ3220" t="str">
            <v/>
          </cell>
          <cell r="BA3220" t="str">
            <v/>
          </cell>
          <cell r="BB3220" t="str">
            <v/>
          </cell>
          <cell r="BC3220" t="str">
            <v/>
          </cell>
        </row>
        <row r="3221">
          <cell r="AM3221" t="str">
            <v/>
          </cell>
          <cell r="AQ3221" t="str">
            <v/>
          </cell>
          <cell r="AT3221" t="str">
            <v/>
          </cell>
          <cell r="AW3221" t="str">
            <v/>
          </cell>
          <cell r="AZ3221" t="str">
            <v/>
          </cell>
          <cell r="BA3221" t="str">
            <v/>
          </cell>
          <cell r="BB3221" t="str">
            <v/>
          </cell>
          <cell r="BC3221" t="str">
            <v/>
          </cell>
        </row>
        <row r="3222">
          <cell r="AM3222" t="str">
            <v/>
          </cell>
          <cell r="AQ3222" t="str">
            <v/>
          </cell>
          <cell r="AT3222" t="str">
            <v/>
          </cell>
          <cell r="AW3222" t="str">
            <v/>
          </cell>
          <cell r="AZ3222" t="str">
            <v/>
          </cell>
          <cell r="BA3222" t="str">
            <v/>
          </cell>
          <cell r="BB3222" t="str">
            <v/>
          </cell>
          <cell r="BC3222" t="str">
            <v/>
          </cell>
        </row>
        <row r="3223">
          <cell r="AM3223" t="str">
            <v/>
          </cell>
          <cell r="AQ3223" t="str">
            <v/>
          </cell>
          <cell r="AT3223" t="str">
            <v/>
          </cell>
          <cell r="AW3223" t="str">
            <v/>
          </cell>
          <cell r="AZ3223" t="str">
            <v/>
          </cell>
          <cell r="BA3223" t="str">
            <v/>
          </cell>
          <cell r="BB3223" t="str">
            <v/>
          </cell>
          <cell r="BC3223" t="str">
            <v/>
          </cell>
        </row>
        <row r="3224">
          <cell r="AM3224" t="str">
            <v/>
          </cell>
          <cell r="AQ3224" t="str">
            <v/>
          </cell>
          <cell r="AT3224" t="str">
            <v/>
          </cell>
          <cell r="AW3224" t="str">
            <v/>
          </cell>
          <cell r="AZ3224" t="str">
            <v/>
          </cell>
          <cell r="BA3224" t="str">
            <v/>
          </cell>
          <cell r="BB3224" t="str">
            <v/>
          </cell>
          <cell r="BC3224" t="str">
            <v/>
          </cell>
        </row>
        <row r="3225">
          <cell r="AM3225" t="str">
            <v/>
          </cell>
          <cell r="AQ3225" t="str">
            <v/>
          </cell>
          <cell r="AT3225" t="str">
            <v/>
          </cell>
          <cell r="AW3225" t="str">
            <v/>
          </cell>
          <cell r="AZ3225" t="str">
            <v/>
          </cell>
          <cell r="BA3225" t="str">
            <v/>
          </cell>
          <cell r="BB3225" t="str">
            <v/>
          </cell>
          <cell r="BC3225" t="str">
            <v/>
          </cell>
        </row>
        <row r="3226">
          <cell r="AM3226" t="str">
            <v/>
          </cell>
          <cell r="AQ3226" t="str">
            <v/>
          </cell>
          <cell r="AT3226" t="str">
            <v/>
          </cell>
          <cell r="AW3226" t="str">
            <v/>
          </cell>
          <cell r="AZ3226" t="str">
            <v/>
          </cell>
          <cell r="BA3226" t="str">
            <v/>
          </cell>
          <cell r="BB3226" t="str">
            <v/>
          </cell>
          <cell r="BC3226" t="str">
            <v/>
          </cell>
        </row>
        <row r="3227">
          <cell r="AM3227" t="str">
            <v/>
          </cell>
          <cell r="AQ3227" t="str">
            <v/>
          </cell>
          <cell r="AT3227" t="str">
            <v/>
          </cell>
          <cell r="AW3227" t="str">
            <v/>
          </cell>
          <cell r="AZ3227" t="str">
            <v/>
          </cell>
          <cell r="BA3227" t="str">
            <v/>
          </cell>
          <cell r="BB3227" t="str">
            <v/>
          </cell>
          <cell r="BC3227" t="str">
            <v/>
          </cell>
        </row>
        <row r="3228">
          <cell r="AM3228" t="str">
            <v/>
          </cell>
          <cell r="AQ3228" t="str">
            <v/>
          </cell>
          <cell r="AT3228" t="str">
            <v/>
          </cell>
          <cell r="AW3228" t="str">
            <v/>
          </cell>
          <cell r="AZ3228" t="str">
            <v/>
          </cell>
          <cell r="BA3228" t="str">
            <v/>
          </cell>
          <cell r="BB3228" t="str">
            <v/>
          </cell>
          <cell r="BC3228" t="str">
            <v/>
          </cell>
        </row>
        <row r="3229">
          <cell r="AM3229" t="str">
            <v/>
          </cell>
          <cell r="AQ3229" t="str">
            <v/>
          </cell>
          <cell r="AT3229" t="str">
            <v/>
          </cell>
          <cell r="AW3229" t="str">
            <v/>
          </cell>
          <cell r="AZ3229" t="str">
            <v/>
          </cell>
          <cell r="BA3229" t="str">
            <v/>
          </cell>
          <cell r="BB3229" t="str">
            <v/>
          </cell>
          <cell r="BC3229" t="str">
            <v/>
          </cell>
        </row>
        <row r="3230">
          <cell r="AM3230" t="str">
            <v/>
          </cell>
          <cell r="AQ3230" t="str">
            <v/>
          </cell>
          <cell r="AT3230" t="str">
            <v/>
          </cell>
          <cell r="AW3230" t="str">
            <v/>
          </cell>
          <cell r="AZ3230" t="str">
            <v/>
          </cell>
          <cell r="BA3230" t="str">
            <v/>
          </cell>
          <cell r="BB3230" t="str">
            <v/>
          </cell>
          <cell r="BC3230" t="str">
            <v/>
          </cell>
        </row>
        <row r="3231">
          <cell r="AM3231" t="str">
            <v/>
          </cell>
          <cell r="AQ3231" t="str">
            <v/>
          </cell>
          <cell r="AT3231" t="str">
            <v/>
          </cell>
          <cell r="AW3231" t="str">
            <v/>
          </cell>
          <cell r="AZ3231" t="str">
            <v/>
          </cell>
          <cell r="BA3231" t="str">
            <v/>
          </cell>
          <cell r="BB3231" t="str">
            <v/>
          </cell>
          <cell r="BC3231" t="str">
            <v/>
          </cell>
        </row>
        <row r="3232">
          <cell r="AM3232" t="str">
            <v/>
          </cell>
          <cell r="AQ3232" t="str">
            <v/>
          </cell>
          <cell r="AT3232" t="str">
            <v/>
          </cell>
          <cell r="AW3232" t="str">
            <v/>
          </cell>
          <cell r="AZ3232" t="str">
            <v/>
          </cell>
          <cell r="BA3232" t="str">
            <v/>
          </cell>
          <cell r="BB3232" t="str">
            <v/>
          </cell>
          <cell r="BC3232" t="str">
            <v/>
          </cell>
        </row>
        <row r="3233">
          <cell r="AM3233" t="str">
            <v/>
          </cell>
          <cell r="AQ3233" t="str">
            <v/>
          </cell>
          <cell r="AT3233" t="str">
            <v/>
          </cell>
          <cell r="AW3233" t="str">
            <v/>
          </cell>
          <cell r="AZ3233" t="str">
            <v/>
          </cell>
          <cell r="BA3233" t="str">
            <v/>
          </cell>
          <cell r="BB3233" t="str">
            <v/>
          </cell>
          <cell r="BC3233" t="str">
            <v/>
          </cell>
        </row>
        <row r="3234">
          <cell r="AM3234" t="str">
            <v/>
          </cell>
          <cell r="AQ3234" t="str">
            <v/>
          </cell>
          <cell r="AT3234" t="str">
            <v/>
          </cell>
          <cell r="AW3234" t="str">
            <v/>
          </cell>
          <cell r="AZ3234" t="str">
            <v/>
          </cell>
          <cell r="BA3234" t="str">
            <v/>
          </cell>
          <cell r="BB3234" t="str">
            <v/>
          </cell>
          <cell r="BC3234" t="str">
            <v/>
          </cell>
        </row>
        <row r="3235">
          <cell r="AM3235" t="str">
            <v/>
          </cell>
          <cell r="AQ3235" t="str">
            <v/>
          </cell>
          <cell r="AT3235" t="str">
            <v/>
          </cell>
          <cell r="AW3235" t="str">
            <v/>
          </cell>
          <cell r="AZ3235" t="str">
            <v/>
          </cell>
          <cell r="BA3235" t="str">
            <v/>
          </cell>
          <cell r="BB3235" t="str">
            <v/>
          </cell>
          <cell r="BC3235" t="str">
            <v/>
          </cell>
        </row>
        <row r="3236">
          <cell r="AM3236" t="str">
            <v/>
          </cell>
          <cell r="AQ3236" t="str">
            <v/>
          </cell>
          <cell r="AT3236" t="str">
            <v/>
          </cell>
          <cell r="AW3236" t="str">
            <v/>
          </cell>
          <cell r="AZ3236" t="str">
            <v/>
          </cell>
          <cell r="BA3236" t="str">
            <v/>
          </cell>
          <cell r="BB3236" t="str">
            <v/>
          </cell>
          <cell r="BC3236" t="str">
            <v/>
          </cell>
        </row>
        <row r="3237">
          <cell r="AM3237" t="str">
            <v/>
          </cell>
          <cell r="AQ3237" t="str">
            <v/>
          </cell>
          <cell r="AT3237" t="str">
            <v/>
          </cell>
          <cell r="AW3237" t="str">
            <v/>
          </cell>
          <cell r="AZ3237" t="str">
            <v/>
          </cell>
          <cell r="BA3237" t="str">
            <v/>
          </cell>
          <cell r="BB3237" t="str">
            <v/>
          </cell>
          <cell r="BC3237" t="str">
            <v/>
          </cell>
        </row>
        <row r="3238">
          <cell r="AM3238" t="str">
            <v/>
          </cell>
          <cell r="AQ3238" t="str">
            <v/>
          </cell>
          <cell r="AT3238" t="str">
            <v/>
          </cell>
          <cell r="AW3238" t="str">
            <v/>
          </cell>
          <cell r="AZ3238" t="str">
            <v/>
          </cell>
          <cell r="BA3238" t="str">
            <v/>
          </cell>
          <cell r="BB3238" t="str">
            <v/>
          </cell>
          <cell r="BC3238" t="str">
            <v/>
          </cell>
        </row>
        <row r="3239">
          <cell r="AM3239" t="str">
            <v/>
          </cell>
          <cell r="AQ3239" t="str">
            <v/>
          </cell>
          <cell r="AT3239" t="str">
            <v/>
          </cell>
          <cell r="AW3239" t="str">
            <v/>
          </cell>
          <cell r="AZ3239" t="str">
            <v/>
          </cell>
          <cell r="BA3239" t="str">
            <v/>
          </cell>
          <cell r="BB3239" t="str">
            <v/>
          </cell>
          <cell r="BC3239" t="str">
            <v/>
          </cell>
        </row>
        <row r="3240">
          <cell r="AM3240" t="str">
            <v/>
          </cell>
          <cell r="AQ3240" t="str">
            <v/>
          </cell>
          <cell r="AT3240" t="str">
            <v/>
          </cell>
          <cell r="AW3240" t="str">
            <v/>
          </cell>
          <cell r="AZ3240" t="str">
            <v/>
          </cell>
          <cell r="BA3240" t="str">
            <v/>
          </cell>
          <cell r="BB3240" t="str">
            <v/>
          </cell>
          <cell r="BC3240" t="str">
            <v/>
          </cell>
        </row>
        <row r="3241">
          <cell r="AM3241" t="str">
            <v/>
          </cell>
          <cell r="AQ3241" t="str">
            <v/>
          </cell>
          <cell r="AT3241" t="str">
            <v/>
          </cell>
          <cell r="AW3241" t="str">
            <v/>
          </cell>
          <cell r="AZ3241" t="str">
            <v/>
          </cell>
          <cell r="BA3241" t="str">
            <v/>
          </cell>
          <cell r="BB3241" t="str">
            <v/>
          </cell>
          <cell r="BC3241" t="str">
            <v/>
          </cell>
        </row>
        <row r="3242">
          <cell r="AM3242" t="str">
            <v/>
          </cell>
          <cell r="AQ3242" t="str">
            <v/>
          </cell>
          <cell r="AT3242" t="str">
            <v/>
          </cell>
          <cell r="AW3242" t="str">
            <v/>
          </cell>
          <cell r="AZ3242" t="str">
            <v/>
          </cell>
          <cell r="BA3242" t="str">
            <v/>
          </cell>
          <cell r="BB3242" t="str">
            <v/>
          </cell>
          <cell r="BC3242" t="str">
            <v/>
          </cell>
        </row>
        <row r="3243">
          <cell r="AM3243" t="str">
            <v/>
          </cell>
          <cell r="AQ3243" t="str">
            <v/>
          </cell>
          <cell r="AT3243" t="str">
            <v/>
          </cell>
          <cell r="AW3243" t="str">
            <v/>
          </cell>
          <cell r="AZ3243" t="str">
            <v/>
          </cell>
          <cell r="BA3243" t="str">
            <v/>
          </cell>
          <cell r="BB3243" t="str">
            <v/>
          </cell>
          <cell r="BC3243" t="str">
            <v/>
          </cell>
        </row>
        <row r="3244">
          <cell r="AM3244" t="str">
            <v/>
          </cell>
          <cell r="AQ3244" t="str">
            <v/>
          </cell>
          <cell r="AT3244" t="str">
            <v/>
          </cell>
          <cell r="AW3244" t="str">
            <v/>
          </cell>
          <cell r="AZ3244" t="str">
            <v/>
          </cell>
          <cell r="BA3244" t="str">
            <v/>
          </cell>
          <cell r="BB3244" t="str">
            <v/>
          </cell>
          <cell r="BC3244" t="str">
            <v/>
          </cell>
        </row>
        <row r="3245">
          <cell r="AM3245">
            <v>42478229.979999997</v>
          </cell>
          <cell r="AQ3245" t="str">
            <v/>
          </cell>
          <cell r="AT3245" t="str">
            <v>Оборудование</v>
          </cell>
          <cell r="AW3245">
            <v>40543</v>
          </cell>
          <cell r="AZ3245" t="str">
            <v>12.2010</v>
          </cell>
          <cell r="BA3245" t="str">
            <v>12.2010</v>
          </cell>
          <cell r="BB3245" t="str">
            <v/>
          </cell>
          <cell r="BC3245" t="str">
            <v>4.2010</v>
          </cell>
        </row>
        <row r="3246">
          <cell r="AM3246" t="str">
            <v/>
          </cell>
          <cell r="AQ3246" t="str">
            <v/>
          </cell>
          <cell r="AT3246" t="str">
            <v/>
          </cell>
          <cell r="AW3246" t="str">
            <v/>
          </cell>
          <cell r="AZ3246" t="str">
            <v/>
          </cell>
          <cell r="BA3246" t="str">
            <v/>
          </cell>
          <cell r="BB3246" t="str">
            <v/>
          </cell>
          <cell r="BC3246" t="str">
            <v/>
          </cell>
        </row>
        <row r="3247">
          <cell r="AM3247" t="str">
            <v/>
          </cell>
          <cell r="AQ3247" t="str">
            <v/>
          </cell>
          <cell r="AT3247" t="str">
            <v/>
          </cell>
          <cell r="AW3247" t="str">
            <v/>
          </cell>
          <cell r="AZ3247" t="str">
            <v/>
          </cell>
          <cell r="BA3247" t="str">
            <v/>
          </cell>
          <cell r="BB3247" t="str">
            <v/>
          </cell>
          <cell r="BC3247" t="str">
            <v/>
          </cell>
        </row>
        <row r="3248">
          <cell r="AM3248">
            <v>50678.94</v>
          </cell>
          <cell r="AQ3248" t="str">
            <v/>
          </cell>
          <cell r="AT3248" t="str">
            <v>Оборудование</v>
          </cell>
          <cell r="AW3248">
            <v>40679</v>
          </cell>
          <cell r="AZ3248" t="str">
            <v>5.2011</v>
          </cell>
          <cell r="BA3248" t="str">
            <v>5.2011</v>
          </cell>
          <cell r="BB3248" t="str">
            <v>5.2011</v>
          </cell>
          <cell r="BC3248" t="str">
            <v>2.2011</v>
          </cell>
        </row>
        <row r="3249">
          <cell r="AM3249" t="str">
            <v/>
          </cell>
          <cell r="AQ3249" t="str">
            <v/>
          </cell>
          <cell r="AT3249" t="str">
            <v/>
          </cell>
          <cell r="AW3249" t="str">
            <v/>
          </cell>
          <cell r="AZ3249" t="str">
            <v/>
          </cell>
          <cell r="BA3249" t="str">
            <v/>
          </cell>
          <cell r="BB3249" t="str">
            <v/>
          </cell>
          <cell r="BC3249" t="str">
            <v/>
          </cell>
        </row>
        <row r="3250">
          <cell r="AM3250" t="str">
            <v/>
          </cell>
          <cell r="AQ3250" t="str">
            <v/>
          </cell>
          <cell r="AT3250" t="str">
            <v/>
          </cell>
          <cell r="AW3250" t="str">
            <v/>
          </cell>
          <cell r="AZ3250" t="str">
            <v/>
          </cell>
          <cell r="BA3250" t="str">
            <v/>
          </cell>
          <cell r="BB3250" t="str">
            <v/>
          </cell>
          <cell r="BC3250" t="str">
            <v/>
          </cell>
        </row>
        <row r="3251">
          <cell r="AM3251" t="str">
            <v/>
          </cell>
          <cell r="AQ3251" t="str">
            <v/>
          </cell>
          <cell r="AT3251" t="str">
            <v/>
          </cell>
          <cell r="AW3251" t="str">
            <v/>
          </cell>
          <cell r="AZ3251" t="str">
            <v/>
          </cell>
          <cell r="BA3251" t="str">
            <v/>
          </cell>
          <cell r="BB3251" t="str">
            <v/>
          </cell>
          <cell r="BC3251" t="str">
            <v/>
          </cell>
        </row>
        <row r="3252">
          <cell r="AM3252" t="str">
            <v/>
          </cell>
          <cell r="AQ3252" t="str">
            <v/>
          </cell>
          <cell r="AT3252" t="str">
            <v/>
          </cell>
          <cell r="AW3252" t="str">
            <v/>
          </cell>
          <cell r="AZ3252" t="str">
            <v/>
          </cell>
          <cell r="BA3252" t="str">
            <v/>
          </cell>
          <cell r="BB3252" t="str">
            <v/>
          </cell>
          <cell r="BC3252" t="str">
            <v/>
          </cell>
        </row>
        <row r="3253">
          <cell r="AM3253" t="str">
            <v/>
          </cell>
          <cell r="AQ3253" t="str">
            <v/>
          </cell>
          <cell r="AT3253" t="str">
            <v/>
          </cell>
          <cell r="AW3253" t="str">
            <v/>
          </cell>
          <cell r="AZ3253" t="str">
            <v/>
          </cell>
          <cell r="BA3253" t="str">
            <v/>
          </cell>
          <cell r="BB3253" t="str">
            <v/>
          </cell>
          <cell r="BC3253" t="str">
            <v/>
          </cell>
        </row>
        <row r="3254">
          <cell r="AM3254" t="str">
            <v/>
          </cell>
          <cell r="AQ3254" t="str">
            <v/>
          </cell>
          <cell r="AT3254" t="str">
            <v/>
          </cell>
          <cell r="AW3254" t="str">
            <v/>
          </cell>
          <cell r="AZ3254" t="str">
            <v/>
          </cell>
          <cell r="BA3254" t="str">
            <v/>
          </cell>
          <cell r="BB3254" t="str">
            <v/>
          </cell>
          <cell r="BC3254" t="str">
            <v/>
          </cell>
        </row>
        <row r="3255">
          <cell r="AM3255" t="str">
            <v/>
          </cell>
          <cell r="AQ3255" t="str">
            <v/>
          </cell>
          <cell r="AT3255" t="str">
            <v/>
          </cell>
          <cell r="AW3255" t="str">
            <v/>
          </cell>
          <cell r="AZ3255" t="str">
            <v/>
          </cell>
          <cell r="BA3255" t="str">
            <v/>
          </cell>
          <cell r="BB3255" t="str">
            <v/>
          </cell>
          <cell r="BC3255" t="str">
            <v/>
          </cell>
        </row>
        <row r="3256">
          <cell r="AQ3256" t="str">
            <v/>
          </cell>
          <cell r="AZ3256" t="str">
            <v/>
          </cell>
          <cell r="BA3256" t="str">
            <v/>
          </cell>
          <cell r="BB3256" t="str">
            <v/>
          </cell>
          <cell r="BC3256" t="str">
            <v/>
          </cell>
        </row>
        <row r="3257">
          <cell r="AM3257" t="str">
            <v/>
          </cell>
          <cell r="AQ3257" t="str">
            <v/>
          </cell>
          <cell r="AT3257" t="str">
            <v/>
          </cell>
          <cell r="AW3257" t="str">
            <v/>
          </cell>
          <cell r="AZ3257" t="str">
            <v/>
          </cell>
          <cell r="BA3257" t="str">
            <v/>
          </cell>
          <cell r="BB3257" t="str">
            <v/>
          </cell>
          <cell r="BC3257" t="str">
            <v/>
          </cell>
        </row>
        <row r="3258">
          <cell r="AM3258" t="str">
            <v/>
          </cell>
          <cell r="AQ3258" t="str">
            <v/>
          </cell>
          <cell r="AT3258" t="str">
            <v/>
          </cell>
          <cell r="AW3258" t="str">
            <v/>
          </cell>
          <cell r="AZ3258" t="str">
            <v/>
          </cell>
          <cell r="BA3258" t="str">
            <v/>
          </cell>
          <cell r="BB3258" t="str">
            <v/>
          </cell>
          <cell r="BC3258" t="str">
            <v/>
          </cell>
        </row>
        <row r="3259">
          <cell r="AM3259" t="str">
            <v/>
          </cell>
          <cell r="AQ3259" t="str">
            <v/>
          </cell>
          <cell r="AT3259" t="str">
            <v/>
          </cell>
          <cell r="AW3259" t="str">
            <v/>
          </cell>
          <cell r="AZ3259" t="str">
            <v/>
          </cell>
          <cell r="BA3259" t="str">
            <v/>
          </cell>
          <cell r="BB3259" t="str">
            <v/>
          </cell>
          <cell r="BC3259" t="str">
            <v/>
          </cell>
        </row>
        <row r="3260">
          <cell r="AM3260" t="str">
            <v/>
          </cell>
          <cell r="AQ3260" t="str">
            <v/>
          </cell>
          <cell r="AT3260" t="str">
            <v/>
          </cell>
          <cell r="AW3260" t="str">
            <v/>
          </cell>
          <cell r="AZ3260" t="str">
            <v/>
          </cell>
          <cell r="BA3260" t="str">
            <v/>
          </cell>
          <cell r="BB3260" t="str">
            <v/>
          </cell>
          <cell r="BC3260" t="str">
            <v/>
          </cell>
        </row>
        <row r="3261">
          <cell r="AM3261" t="str">
            <v/>
          </cell>
          <cell r="AQ3261" t="str">
            <v/>
          </cell>
          <cell r="AT3261" t="str">
            <v/>
          </cell>
          <cell r="AW3261" t="str">
            <v/>
          </cell>
          <cell r="AZ3261" t="str">
            <v/>
          </cell>
          <cell r="BA3261" t="str">
            <v/>
          </cell>
          <cell r="BB3261" t="str">
            <v/>
          </cell>
          <cell r="BC3261" t="str">
            <v/>
          </cell>
        </row>
        <row r="3262">
          <cell r="AM3262" t="str">
            <v/>
          </cell>
          <cell r="AQ3262" t="str">
            <v/>
          </cell>
          <cell r="AT3262" t="str">
            <v/>
          </cell>
          <cell r="AW3262" t="str">
            <v/>
          </cell>
          <cell r="AZ3262" t="str">
            <v/>
          </cell>
          <cell r="BA3262" t="str">
            <v/>
          </cell>
          <cell r="BB3262" t="str">
            <v/>
          </cell>
          <cell r="BC3262" t="str">
            <v/>
          </cell>
        </row>
        <row r="3263">
          <cell r="AM3263">
            <v>97486</v>
          </cell>
          <cell r="AQ3263">
            <v>2</v>
          </cell>
          <cell r="AT3263" t="str">
            <v>СМР</v>
          </cell>
          <cell r="AW3263">
            <v>40359</v>
          </cell>
          <cell r="AZ3263" t="str">
            <v>6.2010</v>
          </cell>
          <cell r="BA3263" t="str">
            <v>6.2010</v>
          </cell>
          <cell r="BB3263" t="str">
            <v/>
          </cell>
          <cell r="BC3263" t="str">
            <v>2.2010</v>
          </cell>
        </row>
        <row r="3264">
          <cell r="AM3264" t="str">
            <v/>
          </cell>
          <cell r="AQ3264" t="str">
            <v/>
          </cell>
          <cell r="AT3264" t="str">
            <v/>
          </cell>
          <cell r="AW3264" t="str">
            <v/>
          </cell>
          <cell r="AZ3264" t="str">
            <v/>
          </cell>
          <cell r="BA3264" t="str">
            <v/>
          </cell>
          <cell r="BB3264" t="str">
            <v/>
          </cell>
          <cell r="BC3264" t="str">
            <v/>
          </cell>
        </row>
        <row r="3265">
          <cell r="AM3265" t="str">
            <v/>
          </cell>
          <cell r="AQ3265" t="str">
            <v/>
          </cell>
          <cell r="AT3265" t="str">
            <v/>
          </cell>
          <cell r="AW3265" t="str">
            <v/>
          </cell>
          <cell r="AZ3265" t="str">
            <v/>
          </cell>
          <cell r="BA3265" t="str">
            <v/>
          </cell>
          <cell r="BB3265" t="str">
            <v/>
          </cell>
          <cell r="BC3265" t="str">
            <v/>
          </cell>
        </row>
        <row r="3266">
          <cell r="AM3266">
            <v>846803.89</v>
          </cell>
          <cell r="AQ3266">
            <v>2</v>
          </cell>
          <cell r="AT3266" t="str">
            <v>СМР</v>
          </cell>
          <cell r="AW3266">
            <v>40359</v>
          </cell>
          <cell r="AZ3266" t="str">
            <v>6.2010</v>
          </cell>
          <cell r="BA3266" t="str">
            <v>6.2010</v>
          </cell>
          <cell r="BB3266" t="str">
            <v/>
          </cell>
          <cell r="BC3266" t="str">
            <v>2.2010</v>
          </cell>
        </row>
        <row r="3267">
          <cell r="AM3267" t="str">
            <v/>
          </cell>
          <cell r="AQ3267" t="str">
            <v/>
          </cell>
          <cell r="AT3267" t="str">
            <v/>
          </cell>
          <cell r="AW3267" t="str">
            <v/>
          </cell>
          <cell r="AZ3267" t="str">
            <v/>
          </cell>
          <cell r="BA3267" t="str">
            <v/>
          </cell>
          <cell r="BB3267" t="str">
            <v/>
          </cell>
          <cell r="BC3267" t="str">
            <v/>
          </cell>
        </row>
        <row r="3268">
          <cell r="AM3268" t="str">
            <v/>
          </cell>
          <cell r="AQ3268">
            <v>6</v>
          </cell>
          <cell r="AT3268" t="str">
            <v>СМР</v>
          </cell>
          <cell r="AW3268" t="str">
            <v/>
          </cell>
          <cell r="AZ3268" t="str">
            <v/>
          </cell>
          <cell r="BA3268" t="str">
            <v/>
          </cell>
          <cell r="BB3268" t="str">
            <v/>
          </cell>
          <cell r="BC3268" t="str">
            <v/>
          </cell>
        </row>
        <row r="3269">
          <cell r="AM3269" t="str">
            <v/>
          </cell>
          <cell r="AQ3269">
            <v>6</v>
          </cell>
          <cell r="AT3269" t="str">
            <v/>
          </cell>
          <cell r="AW3269" t="str">
            <v/>
          </cell>
          <cell r="AZ3269" t="str">
            <v/>
          </cell>
          <cell r="BA3269" t="str">
            <v/>
          </cell>
          <cell r="BB3269" t="str">
            <v/>
          </cell>
          <cell r="BC3269" t="str">
            <v/>
          </cell>
        </row>
        <row r="3270">
          <cell r="AM3270" t="str">
            <v/>
          </cell>
          <cell r="AQ3270" t="str">
            <v/>
          </cell>
          <cell r="AT3270" t="str">
            <v/>
          </cell>
          <cell r="AW3270" t="str">
            <v/>
          </cell>
          <cell r="AZ3270" t="str">
            <v/>
          </cell>
          <cell r="BA3270" t="str">
            <v/>
          </cell>
          <cell r="BB3270" t="str">
            <v/>
          </cell>
          <cell r="BC3270" t="str">
            <v/>
          </cell>
        </row>
        <row r="3271">
          <cell r="AM3271" t="str">
            <v/>
          </cell>
          <cell r="AQ3271" t="str">
            <v/>
          </cell>
          <cell r="AT3271" t="str">
            <v/>
          </cell>
          <cell r="AW3271" t="str">
            <v/>
          </cell>
          <cell r="AZ3271" t="str">
            <v/>
          </cell>
          <cell r="BA3271" t="str">
            <v/>
          </cell>
          <cell r="BB3271" t="str">
            <v/>
          </cell>
          <cell r="BC3271" t="str">
            <v/>
          </cell>
        </row>
        <row r="3272">
          <cell r="AM3272" t="str">
            <v/>
          </cell>
          <cell r="AQ3272" t="str">
            <v/>
          </cell>
          <cell r="AT3272" t="str">
            <v/>
          </cell>
          <cell r="AW3272" t="str">
            <v/>
          </cell>
          <cell r="AZ3272" t="str">
            <v/>
          </cell>
          <cell r="BA3272" t="str">
            <v/>
          </cell>
          <cell r="BB3272" t="str">
            <v/>
          </cell>
          <cell r="BC3272" t="str">
            <v/>
          </cell>
        </row>
        <row r="3273">
          <cell r="AM3273" t="str">
            <v/>
          </cell>
          <cell r="AQ3273" t="str">
            <v/>
          </cell>
          <cell r="AT3273" t="str">
            <v/>
          </cell>
          <cell r="AW3273" t="str">
            <v/>
          </cell>
          <cell r="AZ3273" t="str">
            <v/>
          </cell>
          <cell r="BA3273" t="str">
            <v/>
          </cell>
          <cell r="BB3273" t="str">
            <v/>
          </cell>
          <cell r="BC3273" t="str">
            <v/>
          </cell>
        </row>
        <row r="3274">
          <cell r="AM3274" t="str">
            <v/>
          </cell>
          <cell r="AQ3274" t="str">
            <v/>
          </cell>
          <cell r="AT3274" t="str">
            <v/>
          </cell>
          <cell r="AW3274" t="str">
            <v/>
          </cell>
          <cell r="AZ3274" t="str">
            <v/>
          </cell>
          <cell r="BA3274" t="str">
            <v/>
          </cell>
          <cell r="BB3274" t="str">
            <v/>
          </cell>
          <cell r="BC3274" t="str">
            <v/>
          </cell>
        </row>
        <row r="3275">
          <cell r="AM3275" t="str">
            <v/>
          </cell>
          <cell r="AQ3275" t="str">
            <v/>
          </cell>
          <cell r="AT3275" t="str">
            <v/>
          </cell>
          <cell r="AW3275" t="str">
            <v/>
          </cell>
          <cell r="AZ3275" t="str">
            <v/>
          </cell>
          <cell r="BA3275" t="str">
            <v/>
          </cell>
          <cell r="BB3275" t="str">
            <v/>
          </cell>
          <cell r="BC3275" t="str">
            <v/>
          </cell>
        </row>
        <row r="3276">
          <cell r="AM3276">
            <v>395958.08</v>
          </cell>
          <cell r="AQ3276">
            <v>1</v>
          </cell>
          <cell r="AT3276" t="str">
            <v>СМР</v>
          </cell>
          <cell r="AW3276">
            <v>40540</v>
          </cell>
          <cell r="AZ3276" t="str">
            <v>12.2010</v>
          </cell>
          <cell r="BA3276" t="str">
            <v>12.2010</v>
          </cell>
          <cell r="BB3276" t="str">
            <v/>
          </cell>
          <cell r="BC3276" t="str">
            <v>4.2010</v>
          </cell>
        </row>
        <row r="3277">
          <cell r="AM3277" t="str">
            <v/>
          </cell>
          <cell r="AQ3277" t="str">
            <v/>
          </cell>
          <cell r="AT3277" t="str">
            <v/>
          </cell>
          <cell r="AW3277" t="str">
            <v/>
          </cell>
          <cell r="AZ3277" t="str">
            <v/>
          </cell>
          <cell r="BA3277" t="str">
            <v/>
          </cell>
          <cell r="BB3277" t="str">
            <v/>
          </cell>
          <cell r="BC3277" t="str">
            <v/>
          </cell>
        </row>
        <row r="3278">
          <cell r="AM3278" t="str">
            <v/>
          </cell>
          <cell r="AQ3278" t="str">
            <v/>
          </cell>
          <cell r="AT3278" t="str">
            <v/>
          </cell>
          <cell r="AW3278" t="str">
            <v/>
          </cell>
          <cell r="AZ3278" t="str">
            <v/>
          </cell>
          <cell r="BA3278" t="str">
            <v/>
          </cell>
          <cell r="BB3278" t="str">
            <v/>
          </cell>
          <cell r="BC3278" t="str">
            <v/>
          </cell>
        </row>
        <row r="3279">
          <cell r="AM3279" t="str">
            <v/>
          </cell>
          <cell r="AQ3279" t="str">
            <v/>
          </cell>
          <cell r="AT3279" t="str">
            <v/>
          </cell>
          <cell r="AW3279" t="str">
            <v/>
          </cell>
          <cell r="AZ3279" t="str">
            <v/>
          </cell>
          <cell r="BA3279" t="str">
            <v/>
          </cell>
          <cell r="BB3279" t="str">
            <v/>
          </cell>
          <cell r="BC3279" t="str">
            <v/>
          </cell>
        </row>
        <row r="3280">
          <cell r="AM3280" t="str">
            <v/>
          </cell>
          <cell r="AQ3280" t="str">
            <v/>
          </cell>
          <cell r="AT3280" t="str">
            <v/>
          </cell>
          <cell r="AW3280" t="str">
            <v/>
          </cell>
          <cell r="AZ3280" t="str">
            <v/>
          </cell>
          <cell r="BA3280" t="str">
            <v/>
          </cell>
          <cell r="BB3280" t="str">
            <v/>
          </cell>
          <cell r="BC3280" t="str">
            <v/>
          </cell>
        </row>
        <row r="3281">
          <cell r="AM3281" t="str">
            <v/>
          </cell>
          <cell r="AQ3281" t="str">
            <v/>
          </cell>
          <cell r="AT3281" t="str">
            <v/>
          </cell>
          <cell r="AW3281" t="str">
            <v/>
          </cell>
          <cell r="AZ3281" t="str">
            <v/>
          </cell>
          <cell r="BA3281" t="str">
            <v/>
          </cell>
          <cell r="BB3281" t="str">
            <v/>
          </cell>
          <cell r="BC3281" t="str">
            <v/>
          </cell>
        </row>
        <row r="3282">
          <cell r="AM3282" t="str">
            <v/>
          </cell>
          <cell r="AQ3282" t="str">
            <v/>
          </cell>
          <cell r="AT3282" t="str">
            <v/>
          </cell>
          <cell r="AW3282" t="str">
            <v/>
          </cell>
          <cell r="AZ3282" t="str">
            <v/>
          </cell>
          <cell r="BA3282" t="str">
            <v/>
          </cell>
          <cell r="BB3282" t="str">
            <v/>
          </cell>
          <cell r="BC3282" t="str">
            <v/>
          </cell>
        </row>
        <row r="3283">
          <cell r="AM3283" t="str">
            <v/>
          </cell>
          <cell r="AQ3283" t="str">
            <v/>
          </cell>
          <cell r="AT3283" t="str">
            <v/>
          </cell>
          <cell r="AW3283" t="str">
            <v/>
          </cell>
          <cell r="AZ3283" t="str">
            <v/>
          </cell>
          <cell r="BA3283" t="str">
            <v/>
          </cell>
          <cell r="BB3283" t="str">
            <v/>
          </cell>
          <cell r="BC3283" t="str">
            <v/>
          </cell>
        </row>
        <row r="3284">
          <cell r="AM3284" t="str">
            <v/>
          </cell>
          <cell r="AQ3284" t="str">
            <v/>
          </cell>
          <cell r="AT3284" t="str">
            <v/>
          </cell>
          <cell r="AW3284" t="str">
            <v/>
          </cell>
          <cell r="AZ3284" t="str">
            <v/>
          </cell>
          <cell r="BA3284" t="str">
            <v/>
          </cell>
          <cell r="BB3284" t="str">
            <v/>
          </cell>
          <cell r="BC3284" t="str">
            <v/>
          </cell>
        </row>
        <row r="3285">
          <cell r="AM3285" t="str">
            <v/>
          </cell>
          <cell r="AQ3285" t="str">
            <v/>
          </cell>
          <cell r="AT3285" t="str">
            <v/>
          </cell>
          <cell r="AW3285" t="str">
            <v/>
          </cell>
          <cell r="AZ3285" t="str">
            <v/>
          </cell>
          <cell r="BA3285" t="str">
            <v/>
          </cell>
          <cell r="BB3285" t="str">
            <v/>
          </cell>
          <cell r="BC3285" t="str">
            <v/>
          </cell>
        </row>
        <row r="3286">
          <cell r="AM3286" t="str">
            <v/>
          </cell>
          <cell r="AQ3286" t="str">
            <v/>
          </cell>
          <cell r="AT3286" t="str">
            <v/>
          </cell>
          <cell r="AW3286" t="str">
            <v/>
          </cell>
          <cell r="AZ3286" t="str">
            <v/>
          </cell>
          <cell r="BA3286" t="str">
            <v/>
          </cell>
          <cell r="BB3286" t="str">
            <v/>
          </cell>
          <cell r="BC3286" t="str">
            <v/>
          </cell>
        </row>
        <row r="3287">
          <cell r="AM3287" t="str">
            <v/>
          </cell>
          <cell r="AQ3287" t="str">
            <v/>
          </cell>
          <cell r="AT3287" t="str">
            <v/>
          </cell>
          <cell r="AW3287" t="str">
            <v/>
          </cell>
          <cell r="AZ3287" t="str">
            <v/>
          </cell>
          <cell r="BA3287" t="str">
            <v/>
          </cell>
          <cell r="BB3287" t="str">
            <v/>
          </cell>
          <cell r="BC3287" t="str">
            <v/>
          </cell>
        </row>
        <row r="3288">
          <cell r="AM3288" t="str">
            <v/>
          </cell>
          <cell r="AQ3288" t="str">
            <v/>
          </cell>
          <cell r="AT3288" t="str">
            <v/>
          </cell>
          <cell r="AW3288" t="str">
            <v/>
          </cell>
          <cell r="AZ3288" t="str">
            <v/>
          </cell>
          <cell r="BA3288" t="str">
            <v/>
          </cell>
          <cell r="BB3288" t="str">
            <v/>
          </cell>
          <cell r="BC3288" t="str">
            <v/>
          </cell>
        </row>
        <row r="3289">
          <cell r="AM3289" t="str">
            <v/>
          </cell>
          <cell r="AQ3289" t="str">
            <v/>
          </cell>
          <cell r="AT3289" t="str">
            <v/>
          </cell>
          <cell r="AW3289" t="str">
            <v/>
          </cell>
          <cell r="AZ3289" t="str">
            <v/>
          </cell>
          <cell r="BA3289" t="str">
            <v/>
          </cell>
          <cell r="BB3289" t="str">
            <v/>
          </cell>
          <cell r="BC3289" t="str">
            <v/>
          </cell>
        </row>
        <row r="3290">
          <cell r="AM3290" t="str">
            <v/>
          </cell>
          <cell r="AQ3290" t="str">
            <v/>
          </cell>
          <cell r="AT3290" t="str">
            <v/>
          </cell>
          <cell r="AW3290" t="str">
            <v/>
          </cell>
          <cell r="AZ3290" t="str">
            <v/>
          </cell>
          <cell r="BA3290" t="str">
            <v/>
          </cell>
          <cell r="BB3290" t="str">
            <v/>
          </cell>
          <cell r="BC3290" t="str">
            <v/>
          </cell>
        </row>
        <row r="3291">
          <cell r="AM3291" t="str">
            <v/>
          </cell>
          <cell r="AQ3291" t="str">
            <v/>
          </cell>
          <cell r="AT3291" t="str">
            <v/>
          </cell>
          <cell r="AW3291" t="str">
            <v/>
          </cell>
          <cell r="AZ3291" t="str">
            <v/>
          </cell>
          <cell r="BA3291" t="str">
            <v/>
          </cell>
          <cell r="BB3291" t="str">
            <v/>
          </cell>
          <cell r="BC3291" t="str">
            <v/>
          </cell>
        </row>
        <row r="3292">
          <cell r="AM3292" t="str">
            <v/>
          </cell>
          <cell r="AQ3292" t="str">
            <v/>
          </cell>
          <cell r="AT3292" t="str">
            <v/>
          </cell>
          <cell r="AW3292" t="str">
            <v/>
          </cell>
          <cell r="AZ3292" t="str">
            <v/>
          </cell>
          <cell r="BA3292" t="str">
            <v/>
          </cell>
          <cell r="BB3292" t="str">
            <v/>
          </cell>
          <cell r="BC3292" t="str">
            <v/>
          </cell>
        </row>
        <row r="3293">
          <cell r="AM3293" t="str">
            <v/>
          </cell>
          <cell r="AQ3293" t="str">
            <v/>
          </cell>
          <cell r="AT3293" t="str">
            <v/>
          </cell>
          <cell r="AW3293" t="str">
            <v/>
          </cell>
          <cell r="AZ3293" t="str">
            <v/>
          </cell>
          <cell r="BA3293" t="str">
            <v/>
          </cell>
          <cell r="BB3293" t="str">
            <v/>
          </cell>
          <cell r="BC3293" t="str">
            <v/>
          </cell>
        </row>
        <row r="3294">
          <cell r="AM3294" t="str">
            <v/>
          </cell>
          <cell r="AQ3294" t="str">
            <v/>
          </cell>
          <cell r="AT3294" t="str">
            <v/>
          </cell>
          <cell r="AW3294" t="str">
            <v/>
          </cell>
          <cell r="AZ3294" t="str">
            <v/>
          </cell>
          <cell r="BA3294" t="str">
            <v/>
          </cell>
          <cell r="BB3294" t="str">
            <v/>
          </cell>
          <cell r="BC3294" t="str">
            <v/>
          </cell>
        </row>
        <row r="3295">
          <cell r="AM3295" t="str">
            <v/>
          </cell>
          <cell r="AQ3295" t="str">
            <v/>
          </cell>
          <cell r="AT3295" t="str">
            <v/>
          </cell>
          <cell r="AW3295" t="str">
            <v/>
          </cell>
          <cell r="AZ3295" t="str">
            <v/>
          </cell>
          <cell r="BA3295" t="str">
            <v/>
          </cell>
          <cell r="BB3295" t="str">
            <v/>
          </cell>
          <cell r="BC3295" t="str">
            <v/>
          </cell>
        </row>
        <row r="3296">
          <cell r="AM3296" t="str">
            <v/>
          </cell>
          <cell r="AQ3296" t="str">
            <v/>
          </cell>
          <cell r="AT3296" t="str">
            <v/>
          </cell>
          <cell r="AW3296" t="str">
            <v/>
          </cell>
          <cell r="AZ3296" t="str">
            <v/>
          </cell>
          <cell r="BA3296" t="str">
            <v/>
          </cell>
          <cell r="BB3296" t="str">
            <v/>
          </cell>
          <cell r="BC3296" t="str">
            <v/>
          </cell>
        </row>
        <row r="3297">
          <cell r="AM3297" t="str">
            <v/>
          </cell>
          <cell r="AQ3297" t="str">
            <v/>
          </cell>
          <cell r="AT3297" t="str">
            <v/>
          </cell>
          <cell r="AW3297" t="str">
            <v/>
          </cell>
          <cell r="AZ3297" t="str">
            <v/>
          </cell>
          <cell r="BA3297" t="str">
            <v/>
          </cell>
          <cell r="BB3297" t="str">
            <v/>
          </cell>
          <cell r="BC3297" t="str">
            <v/>
          </cell>
        </row>
        <row r="3298">
          <cell r="AM3298" t="str">
            <v/>
          </cell>
          <cell r="AQ3298" t="str">
            <v/>
          </cell>
          <cell r="AT3298" t="str">
            <v/>
          </cell>
          <cell r="AW3298" t="str">
            <v/>
          </cell>
          <cell r="AZ3298" t="str">
            <v/>
          </cell>
          <cell r="BA3298" t="str">
            <v/>
          </cell>
          <cell r="BB3298" t="str">
            <v/>
          </cell>
          <cell r="BC3298" t="str">
            <v/>
          </cell>
        </row>
        <row r="3299">
          <cell r="AM3299" t="str">
            <v/>
          </cell>
          <cell r="AQ3299" t="str">
            <v/>
          </cell>
          <cell r="AT3299" t="str">
            <v/>
          </cell>
          <cell r="AW3299" t="str">
            <v/>
          </cell>
          <cell r="AZ3299" t="str">
            <v/>
          </cell>
          <cell r="BA3299" t="str">
            <v/>
          </cell>
          <cell r="BB3299" t="str">
            <v/>
          </cell>
          <cell r="BC3299" t="str">
            <v/>
          </cell>
        </row>
        <row r="3300">
          <cell r="AM3300" t="str">
            <v/>
          </cell>
          <cell r="AQ3300" t="str">
            <v/>
          </cell>
          <cell r="AT3300" t="str">
            <v/>
          </cell>
          <cell r="AW3300" t="str">
            <v/>
          </cell>
          <cell r="AZ3300" t="str">
            <v/>
          </cell>
          <cell r="BA3300" t="str">
            <v/>
          </cell>
          <cell r="BB3300" t="str">
            <v/>
          </cell>
          <cell r="BC3300" t="str">
            <v/>
          </cell>
        </row>
        <row r="3301">
          <cell r="AM3301" t="str">
            <v/>
          </cell>
          <cell r="AQ3301" t="str">
            <v/>
          </cell>
          <cell r="AT3301" t="str">
            <v/>
          </cell>
          <cell r="AW3301" t="str">
            <v/>
          </cell>
          <cell r="AZ3301" t="str">
            <v/>
          </cell>
          <cell r="BA3301" t="str">
            <v/>
          </cell>
          <cell r="BB3301" t="str">
            <v/>
          </cell>
          <cell r="BC3301" t="str">
            <v/>
          </cell>
        </row>
        <row r="3302">
          <cell r="AM3302" t="str">
            <v/>
          </cell>
          <cell r="AQ3302" t="str">
            <v/>
          </cell>
          <cell r="AT3302" t="str">
            <v/>
          </cell>
          <cell r="AW3302" t="str">
            <v/>
          </cell>
          <cell r="AZ3302" t="str">
            <v/>
          </cell>
          <cell r="BA3302" t="str">
            <v/>
          </cell>
          <cell r="BB3302" t="str">
            <v/>
          </cell>
          <cell r="BC3302" t="str">
            <v/>
          </cell>
        </row>
        <row r="3303">
          <cell r="AM3303" t="str">
            <v/>
          </cell>
          <cell r="AQ3303" t="str">
            <v/>
          </cell>
          <cell r="AT3303" t="str">
            <v/>
          </cell>
          <cell r="AW3303" t="str">
            <v/>
          </cell>
          <cell r="AZ3303" t="str">
            <v/>
          </cell>
          <cell r="BA3303" t="str">
            <v/>
          </cell>
          <cell r="BB3303" t="str">
            <v/>
          </cell>
          <cell r="BC3303" t="str">
            <v/>
          </cell>
        </row>
        <row r="3304">
          <cell r="AM3304" t="str">
            <v/>
          </cell>
          <cell r="AQ3304" t="str">
            <v/>
          </cell>
          <cell r="AT3304" t="str">
            <v/>
          </cell>
          <cell r="AW3304" t="str">
            <v/>
          </cell>
          <cell r="AZ3304" t="str">
            <v/>
          </cell>
          <cell r="BA3304" t="str">
            <v/>
          </cell>
          <cell r="BB3304" t="str">
            <v/>
          </cell>
          <cell r="BC3304" t="str">
            <v/>
          </cell>
        </row>
        <row r="3305">
          <cell r="AM3305" t="str">
            <v/>
          </cell>
          <cell r="AQ3305" t="str">
            <v/>
          </cell>
          <cell r="AT3305" t="str">
            <v/>
          </cell>
          <cell r="AW3305" t="str">
            <v/>
          </cell>
          <cell r="AZ3305" t="str">
            <v/>
          </cell>
          <cell r="BA3305" t="str">
            <v/>
          </cell>
          <cell r="BB3305" t="str">
            <v/>
          </cell>
          <cell r="BC3305" t="str">
            <v/>
          </cell>
        </row>
        <row r="3306">
          <cell r="AM3306" t="str">
            <v/>
          </cell>
          <cell r="AQ3306" t="str">
            <v/>
          </cell>
          <cell r="AT3306" t="str">
            <v/>
          </cell>
          <cell r="AW3306" t="str">
            <v/>
          </cell>
          <cell r="AZ3306" t="str">
            <v/>
          </cell>
          <cell r="BA3306" t="str">
            <v/>
          </cell>
          <cell r="BB3306" t="str">
            <v/>
          </cell>
          <cell r="BC3306" t="str">
            <v/>
          </cell>
        </row>
        <row r="3307">
          <cell r="AM3307" t="str">
            <v/>
          </cell>
          <cell r="AQ3307" t="str">
            <v/>
          </cell>
          <cell r="AT3307" t="str">
            <v/>
          </cell>
          <cell r="AW3307" t="str">
            <v/>
          </cell>
          <cell r="AZ3307" t="str">
            <v/>
          </cell>
          <cell r="BA3307" t="str">
            <v/>
          </cell>
          <cell r="BB3307" t="str">
            <v/>
          </cell>
          <cell r="BC3307" t="str">
            <v/>
          </cell>
        </row>
        <row r="3308">
          <cell r="AM3308">
            <v>1023599.54</v>
          </cell>
          <cell r="AQ3308" t="str">
            <v/>
          </cell>
          <cell r="AT3308" t="str">
            <v>Оборудование</v>
          </cell>
          <cell r="AW3308">
            <v>40679</v>
          </cell>
          <cell r="AZ3308" t="str">
            <v>5.2011</v>
          </cell>
          <cell r="BA3308" t="str">
            <v>5.2011</v>
          </cell>
          <cell r="BB3308" t="str">
            <v>5.2011</v>
          </cell>
          <cell r="BC3308" t="str">
            <v>2.2011</v>
          </cell>
        </row>
        <row r="3309">
          <cell r="AM3309">
            <v>50678.94</v>
          </cell>
          <cell r="AQ3309" t="str">
            <v/>
          </cell>
          <cell r="AT3309" t="str">
            <v>Оборудование</v>
          </cell>
          <cell r="AW3309">
            <v>40679</v>
          </cell>
          <cell r="AZ3309" t="str">
            <v>5.2011</v>
          </cell>
          <cell r="BA3309" t="str">
            <v>5.2011</v>
          </cell>
          <cell r="BB3309" t="str">
            <v>5.2011</v>
          </cell>
          <cell r="BC3309" t="str">
            <v>2.2011</v>
          </cell>
        </row>
        <row r="3310">
          <cell r="AM3310" t="str">
            <v/>
          </cell>
          <cell r="AQ3310" t="str">
            <v/>
          </cell>
          <cell r="AT3310" t="str">
            <v/>
          </cell>
          <cell r="AW3310" t="str">
            <v/>
          </cell>
          <cell r="AZ3310" t="str">
            <v/>
          </cell>
          <cell r="BA3310" t="str">
            <v/>
          </cell>
          <cell r="BB3310" t="str">
            <v/>
          </cell>
          <cell r="BC3310" t="str">
            <v/>
          </cell>
        </row>
        <row r="3311">
          <cell r="AM3311">
            <v>39468</v>
          </cell>
          <cell r="AQ3311" t="str">
            <v/>
          </cell>
          <cell r="AT3311" t="str">
            <v>Оборудование</v>
          </cell>
          <cell r="AW3311">
            <v>40659</v>
          </cell>
          <cell r="AZ3311" t="str">
            <v>4.2011</v>
          </cell>
          <cell r="BA3311" t="str">
            <v>4.2011</v>
          </cell>
          <cell r="BB3311" t="str">
            <v>5.2011</v>
          </cell>
          <cell r="BC3311" t="str">
            <v>2.2011</v>
          </cell>
        </row>
        <row r="3312">
          <cell r="AM3312" t="str">
            <v/>
          </cell>
          <cell r="AQ3312" t="str">
            <v/>
          </cell>
          <cell r="AT3312" t="str">
            <v/>
          </cell>
          <cell r="AW3312" t="str">
            <v/>
          </cell>
          <cell r="AZ3312" t="str">
            <v/>
          </cell>
          <cell r="BA3312" t="str">
            <v/>
          </cell>
          <cell r="BB3312" t="str">
            <v/>
          </cell>
          <cell r="BC3312" t="str">
            <v/>
          </cell>
        </row>
        <row r="3313">
          <cell r="AM3313" t="str">
            <v/>
          </cell>
          <cell r="AQ3313" t="str">
            <v/>
          </cell>
          <cell r="AT3313" t="str">
            <v/>
          </cell>
          <cell r="AW3313" t="str">
            <v/>
          </cell>
          <cell r="AZ3313" t="str">
            <v/>
          </cell>
          <cell r="BA3313" t="str">
            <v/>
          </cell>
          <cell r="BB3313" t="str">
            <v/>
          </cell>
          <cell r="BC3313" t="str">
            <v/>
          </cell>
        </row>
        <row r="3314">
          <cell r="AM3314" t="str">
            <v/>
          </cell>
          <cell r="AQ3314" t="str">
            <v/>
          </cell>
          <cell r="AT3314" t="str">
            <v/>
          </cell>
          <cell r="AW3314" t="str">
            <v/>
          </cell>
          <cell r="AZ3314" t="str">
            <v/>
          </cell>
          <cell r="BA3314" t="str">
            <v/>
          </cell>
          <cell r="BB3314" t="str">
            <v/>
          </cell>
          <cell r="BC3314" t="str">
            <v/>
          </cell>
        </row>
        <row r="3315">
          <cell r="AM3315" t="str">
            <v/>
          </cell>
          <cell r="AQ3315" t="str">
            <v/>
          </cell>
          <cell r="AT3315" t="str">
            <v/>
          </cell>
          <cell r="AW3315" t="str">
            <v/>
          </cell>
          <cell r="AZ3315" t="str">
            <v/>
          </cell>
          <cell r="BA3315" t="str">
            <v/>
          </cell>
          <cell r="BB3315" t="str">
            <v/>
          </cell>
          <cell r="BC3315" t="str">
            <v/>
          </cell>
        </row>
        <row r="3316">
          <cell r="AM3316" t="str">
            <v/>
          </cell>
          <cell r="AQ3316" t="str">
            <v/>
          </cell>
          <cell r="AT3316" t="str">
            <v/>
          </cell>
          <cell r="AW3316" t="str">
            <v/>
          </cell>
          <cell r="AZ3316" t="str">
            <v/>
          </cell>
          <cell r="BA3316" t="str">
            <v/>
          </cell>
          <cell r="BB3316" t="str">
            <v/>
          </cell>
          <cell r="BC3316" t="str">
            <v/>
          </cell>
        </row>
        <row r="3317">
          <cell r="AM3317" t="str">
            <v/>
          </cell>
          <cell r="AQ3317" t="str">
            <v/>
          </cell>
          <cell r="AT3317" t="str">
            <v/>
          </cell>
          <cell r="AW3317" t="str">
            <v/>
          </cell>
          <cell r="AZ3317" t="str">
            <v/>
          </cell>
          <cell r="BA3317" t="str">
            <v/>
          </cell>
          <cell r="BB3317" t="str">
            <v/>
          </cell>
          <cell r="BC3317" t="str">
            <v/>
          </cell>
        </row>
        <row r="3318">
          <cell r="AM3318" t="str">
            <v/>
          </cell>
          <cell r="AQ3318" t="str">
            <v/>
          </cell>
          <cell r="AT3318" t="str">
            <v/>
          </cell>
          <cell r="AW3318" t="str">
            <v/>
          </cell>
          <cell r="AZ3318" t="str">
            <v/>
          </cell>
          <cell r="BA3318" t="str">
            <v/>
          </cell>
          <cell r="BB3318" t="str">
            <v/>
          </cell>
          <cell r="BC3318" t="str">
            <v/>
          </cell>
        </row>
        <row r="3319">
          <cell r="AM3319" t="str">
            <v/>
          </cell>
          <cell r="AQ3319" t="str">
            <v/>
          </cell>
          <cell r="AT3319" t="str">
            <v/>
          </cell>
          <cell r="AW3319" t="str">
            <v/>
          </cell>
          <cell r="AZ3319" t="str">
            <v/>
          </cell>
          <cell r="BA3319" t="str">
            <v/>
          </cell>
          <cell r="BB3319" t="str">
            <v/>
          </cell>
          <cell r="BC3319" t="str">
            <v/>
          </cell>
        </row>
        <row r="3320">
          <cell r="AM3320" t="str">
            <v/>
          </cell>
          <cell r="AQ3320" t="str">
            <v/>
          </cell>
          <cell r="AT3320" t="str">
            <v/>
          </cell>
          <cell r="AW3320" t="str">
            <v/>
          </cell>
          <cell r="AZ3320" t="str">
            <v/>
          </cell>
          <cell r="BA3320" t="str">
            <v/>
          </cell>
          <cell r="BB3320" t="str">
            <v/>
          </cell>
          <cell r="BC3320" t="str">
            <v/>
          </cell>
        </row>
        <row r="3321">
          <cell r="AM3321" t="str">
            <v/>
          </cell>
          <cell r="AQ3321" t="str">
            <v/>
          </cell>
          <cell r="AT3321" t="str">
            <v/>
          </cell>
          <cell r="AW3321" t="str">
            <v/>
          </cell>
          <cell r="AZ3321" t="str">
            <v/>
          </cell>
          <cell r="BA3321" t="str">
            <v/>
          </cell>
          <cell r="BB3321" t="str">
            <v/>
          </cell>
          <cell r="BC3321" t="str">
            <v/>
          </cell>
        </row>
        <row r="3322">
          <cell r="AM3322" t="str">
            <v/>
          </cell>
          <cell r="AQ3322" t="str">
            <v/>
          </cell>
          <cell r="AT3322" t="str">
            <v/>
          </cell>
          <cell r="AW3322" t="str">
            <v/>
          </cell>
          <cell r="AZ3322" t="str">
            <v/>
          </cell>
          <cell r="BA3322" t="str">
            <v/>
          </cell>
          <cell r="BB3322" t="str">
            <v/>
          </cell>
          <cell r="BC3322" t="str">
            <v/>
          </cell>
        </row>
        <row r="3323">
          <cell r="AM3323" t="str">
            <v/>
          </cell>
          <cell r="AQ3323" t="str">
            <v/>
          </cell>
          <cell r="AT3323" t="str">
            <v/>
          </cell>
          <cell r="AW3323" t="str">
            <v/>
          </cell>
          <cell r="AZ3323" t="str">
            <v/>
          </cell>
          <cell r="BA3323" t="str">
            <v/>
          </cell>
          <cell r="BB3323" t="str">
            <v/>
          </cell>
          <cell r="BC3323" t="str">
            <v/>
          </cell>
        </row>
        <row r="3324">
          <cell r="AM3324" t="str">
            <v/>
          </cell>
          <cell r="AQ3324" t="str">
            <v/>
          </cell>
          <cell r="AT3324" t="str">
            <v/>
          </cell>
          <cell r="AW3324" t="str">
            <v/>
          </cell>
          <cell r="AZ3324" t="str">
            <v/>
          </cell>
          <cell r="BA3324" t="str">
            <v/>
          </cell>
          <cell r="BB3324" t="str">
            <v/>
          </cell>
          <cell r="BC3324" t="str">
            <v/>
          </cell>
        </row>
        <row r="3325">
          <cell r="AM3325" t="str">
            <v/>
          </cell>
          <cell r="AQ3325" t="str">
            <v/>
          </cell>
          <cell r="AT3325" t="str">
            <v/>
          </cell>
          <cell r="AW3325" t="str">
            <v/>
          </cell>
          <cell r="AZ3325" t="str">
            <v/>
          </cell>
          <cell r="BA3325" t="str">
            <v/>
          </cell>
          <cell r="BB3325" t="str">
            <v/>
          </cell>
          <cell r="BC3325" t="str">
            <v/>
          </cell>
        </row>
        <row r="3326">
          <cell r="AM3326" t="str">
            <v/>
          </cell>
          <cell r="AQ3326" t="str">
            <v/>
          </cell>
          <cell r="AT3326" t="str">
            <v/>
          </cell>
          <cell r="AW3326" t="str">
            <v/>
          </cell>
          <cell r="AZ3326" t="str">
            <v/>
          </cell>
          <cell r="BA3326" t="str">
            <v/>
          </cell>
          <cell r="BB3326" t="str">
            <v/>
          </cell>
          <cell r="BC3326" t="str">
            <v/>
          </cell>
        </row>
        <row r="3327">
          <cell r="AM3327" t="str">
            <v/>
          </cell>
          <cell r="AQ3327" t="str">
            <v/>
          </cell>
          <cell r="AT3327" t="str">
            <v/>
          </cell>
          <cell r="AW3327" t="str">
            <v/>
          </cell>
          <cell r="AZ3327" t="str">
            <v/>
          </cell>
          <cell r="BA3327" t="str">
            <v/>
          </cell>
          <cell r="BB3327" t="str">
            <v/>
          </cell>
          <cell r="BC3327" t="str">
            <v/>
          </cell>
        </row>
        <row r="3328">
          <cell r="AM3328" t="str">
            <v/>
          </cell>
          <cell r="AQ3328" t="str">
            <v/>
          </cell>
          <cell r="AT3328" t="str">
            <v/>
          </cell>
          <cell r="AW3328" t="str">
            <v/>
          </cell>
          <cell r="AZ3328" t="str">
            <v/>
          </cell>
          <cell r="BA3328" t="str">
            <v/>
          </cell>
          <cell r="BB3328" t="str">
            <v/>
          </cell>
          <cell r="BC3328" t="str">
            <v/>
          </cell>
        </row>
        <row r="3329">
          <cell r="AM3329" t="str">
            <v/>
          </cell>
          <cell r="AQ3329" t="str">
            <v/>
          </cell>
          <cell r="AT3329" t="str">
            <v/>
          </cell>
          <cell r="AW3329" t="str">
            <v/>
          </cell>
          <cell r="AZ3329" t="str">
            <v/>
          </cell>
          <cell r="BA3329" t="str">
            <v/>
          </cell>
          <cell r="BB3329" t="str">
            <v/>
          </cell>
          <cell r="BC3329" t="str">
            <v/>
          </cell>
        </row>
        <row r="3330">
          <cell r="AM3330" t="str">
            <v/>
          </cell>
          <cell r="AQ3330" t="str">
            <v/>
          </cell>
          <cell r="AT3330" t="str">
            <v/>
          </cell>
          <cell r="AW3330" t="str">
            <v/>
          </cell>
          <cell r="AZ3330" t="str">
            <v/>
          </cell>
          <cell r="BA3330" t="str">
            <v/>
          </cell>
          <cell r="BB3330" t="str">
            <v/>
          </cell>
          <cell r="BC3330" t="str">
            <v/>
          </cell>
        </row>
        <row r="3331">
          <cell r="AM3331" t="str">
            <v/>
          </cell>
          <cell r="AQ3331" t="str">
            <v/>
          </cell>
          <cell r="AT3331" t="str">
            <v/>
          </cell>
          <cell r="AW3331" t="str">
            <v/>
          </cell>
          <cell r="AZ3331" t="str">
            <v/>
          </cell>
          <cell r="BA3331" t="str">
            <v/>
          </cell>
          <cell r="BB3331" t="str">
            <v/>
          </cell>
          <cell r="BC3331" t="str">
            <v/>
          </cell>
        </row>
        <row r="3332">
          <cell r="AM3332" t="str">
            <v/>
          </cell>
          <cell r="AQ3332" t="str">
            <v/>
          </cell>
          <cell r="AT3332" t="str">
            <v/>
          </cell>
          <cell r="AW3332" t="str">
            <v/>
          </cell>
          <cell r="AZ3332" t="str">
            <v/>
          </cell>
          <cell r="BA3332" t="str">
            <v/>
          </cell>
          <cell r="BB3332" t="str">
            <v/>
          </cell>
          <cell r="BC3332" t="str">
            <v/>
          </cell>
        </row>
        <row r="3333">
          <cell r="AM3333" t="str">
            <v/>
          </cell>
          <cell r="AQ3333" t="str">
            <v/>
          </cell>
          <cell r="AT3333" t="str">
            <v/>
          </cell>
          <cell r="AW3333" t="str">
            <v/>
          </cell>
          <cell r="AZ3333" t="str">
            <v/>
          </cell>
          <cell r="BA3333" t="str">
            <v/>
          </cell>
          <cell r="BB3333" t="str">
            <v/>
          </cell>
          <cell r="BC3333" t="str">
            <v/>
          </cell>
        </row>
        <row r="3334">
          <cell r="AM3334" t="str">
            <v/>
          </cell>
          <cell r="AQ3334" t="str">
            <v/>
          </cell>
          <cell r="AT3334" t="str">
            <v/>
          </cell>
          <cell r="AW3334" t="str">
            <v/>
          </cell>
          <cell r="AZ3334" t="str">
            <v/>
          </cell>
          <cell r="BA3334" t="str">
            <v/>
          </cell>
          <cell r="BB3334" t="str">
            <v/>
          </cell>
          <cell r="BC3334" t="str">
            <v/>
          </cell>
        </row>
        <row r="3335">
          <cell r="AM3335">
            <v>119162.99</v>
          </cell>
          <cell r="AQ3335" t="str">
            <v/>
          </cell>
          <cell r="AT3335" t="str">
            <v>УУП</v>
          </cell>
          <cell r="AW3335">
            <v>40359</v>
          </cell>
          <cell r="AZ3335" t="str">
            <v>6.2010</v>
          </cell>
          <cell r="BA3335" t="str">
            <v>6.2010</v>
          </cell>
          <cell r="BB3335" t="str">
            <v/>
          </cell>
          <cell r="BC3335" t="str">
            <v>2.2010</v>
          </cell>
        </row>
        <row r="3336">
          <cell r="AM3336" t="str">
            <v/>
          </cell>
          <cell r="AQ3336" t="str">
            <v/>
          </cell>
          <cell r="AT3336" t="str">
            <v/>
          </cell>
          <cell r="AW3336" t="str">
            <v/>
          </cell>
          <cell r="AZ3336" t="str">
            <v/>
          </cell>
          <cell r="BA3336" t="str">
            <v/>
          </cell>
          <cell r="BB3336" t="str">
            <v/>
          </cell>
          <cell r="BC3336" t="str">
            <v/>
          </cell>
        </row>
        <row r="3337">
          <cell r="AM3337" t="str">
            <v/>
          </cell>
          <cell r="AQ3337">
            <v>3</v>
          </cell>
          <cell r="AT3337" t="str">
            <v/>
          </cell>
          <cell r="AW3337" t="str">
            <v/>
          </cell>
          <cell r="AZ3337" t="str">
            <v/>
          </cell>
          <cell r="BA3337" t="str">
            <v/>
          </cell>
          <cell r="BB3337" t="str">
            <v/>
          </cell>
          <cell r="BC3337" t="str">
            <v/>
          </cell>
        </row>
        <row r="3338">
          <cell r="AM3338" t="str">
            <v/>
          </cell>
          <cell r="AQ3338" t="str">
            <v/>
          </cell>
          <cell r="AT3338" t="str">
            <v/>
          </cell>
          <cell r="AW3338" t="str">
            <v/>
          </cell>
          <cell r="AZ3338" t="str">
            <v/>
          </cell>
          <cell r="BA3338" t="str">
            <v/>
          </cell>
          <cell r="BB3338" t="str">
            <v/>
          </cell>
          <cell r="BC3338" t="str">
            <v/>
          </cell>
        </row>
        <row r="3339">
          <cell r="AM3339">
            <v>177278.29</v>
          </cell>
          <cell r="AQ3339">
            <v>3</v>
          </cell>
          <cell r="AT3339" t="str">
            <v>СМР</v>
          </cell>
          <cell r="AW3339">
            <v>40359</v>
          </cell>
          <cell r="AZ3339" t="str">
            <v>6.2010</v>
          </cell>
          <cell r="BA3339" t="str">
            <v>6.2010</v>
          </cell>
          <cell r="BB3339" t="str">
            <v/>
          </cell>
          <cell r="BC3339" t="str">
            <v>2.2010</v>
          </cell>
        </row>
        <row r="3340">
          <cell r="AM3340">
            <v>848062.33</v>
          </cell>
          <cell r="AQ3340">
            <v>6</v>
          </cell>
          <cell r="AT3340" t="str">
            <v>СМР</v>
          </cell>
          <cell r="AW3340">
            <v>40542</v>
          </cell>
          <cell r="AZ3340" t="str">
            <v>12.2010</v>
          </cell>
          <cell r="BA3340" t="str">
            <v>12.2010</v>
          </cell>
          <cell r="BB3340" t="str">
            <v/>
          </cell>
          <cell r="BC3340" t="str">
            <v>4.2010</v>
          </cell>
        </row>
        <row r="3341">
          <cell r="AM3341">
            <v>109468.72</v>
          </cell>
          <cell r="AQ3341">
            <v>6</v>
          </cell>
          <cell r="AT3341" t="str">
            <v>СМР</v>
          </cell>
          <cell r="AW3341">
            <v>40592</v>
          </cell>
          <cell r="AZ3341" t="str">
            <v>2.2011</v>
          </cell>
          <cell r="BA3341" t="str">
            <v>2.2011</v>
          </cell>
          <cell r="BB3341" t="str">
            <v>3.2011</v>
          </cell>
          <cell r="BC3341" t="str">
            <v>1.2011</v>
          </cell>
        </row>
        <row r="3342">
          <cell r="AM3342">
            <v>817317.52</v>
          </cell>
          <cell r="AQ3342">
            <v>6</v>
          </cell>
          <cell r="AT3342" t="str">
            <v>СМР</v>
          </cell>
          <cell r="AW3342">
            <v>40711</v>
          </cell>
          <cell r="AZ3342" t="str">
            <v>6.2011</v>
          </cell>
          <cell r="BA3342" t="str">
            <v>6.2011</v>
          </cell>
          <cell r="BB3342" t="str">
            <v>1.1900</v>
          </cell>
          <cell r="BC3342" t="str">
            <v>2.2011</v>
          </cell>
        </row>
        <row r="3343">
          <cell r="AM3343">
            <v>99721.74</v>
          </cell>
          <cell r="AQ3343">
            <v>6</v>
          </cell>
          <cell r="AT3343" t="str">
            <v>СМР</v>
          </cell>
          <cell r="AW3343">
            <v>40535</v>
          </cell>
          <cell r="AZ3343" t="str">
            <v>12.2010</v>
          </cell>
          <cell r="BA3343" t="str">
            <v>12.2010</v>
          </cell>
          <cell r="BB3343" t="str">
            <v/>
          </cell>
          <cell r="BC3343" t="str">
            <v>4.2010</v>
          </cell>
        </row>
        <row r="3344">
          <cell r="AM3344">
            <v>244968.26</v>
          </cell>
          <cell r="AQ3344">
            <v>3</v>
          </cell>
          <cell r="AT3344" t="str">
            <v>СМР</v>
          </cell>
          <cell r="AW3344">
            <v>40421</v>
          </cell>
          <cell r="AZ3344" t="str">
            <v>8.2010</v>
          </cell>
          <cell r="BA3344" t="str">
            <v>8.2010</v>
          </cell>
          <cell r="BB3344" t="str">
            <v/>
          </cell>
          <cell r="BC3344" t="str">
            <v>3.2010</v>
          </cell>
        </row>
        <row r="3345">
          <cell r="AM3345" t="str">
            <v/>
          </cell>
          <cell r="AQ3345">
            <v>4</v>
          </cell>
          <cell r="AT3345" t="str">
            <v/>
          </cell>
          <cell r="AW3345" t="str">
            <v/>
          </cell>
          <cell r="AZ3345" t="str">
            <v/>
          </cell>
          <cell r="BA3345" t="str">
            <v/>
          </cell>
          <cell r="BB3345" t="str">
            <v/>
          </cell>
          <cell r="BC3345" t="str">
            <v/>
          </cell>
        </row>
        <row r="3346">
          <cell r="AQ3346" t="str">
            <v/>
          </cell>
          <cell r="AZ3346" t="str">
            <v/>
          </cell>
          <cell r="BA3346" t="str">
            <v/>
          </cell>
          <cell r="BB3346" t="str">
            <v/>
          </cell>
          <cell r="BC3346" t="str">
            <v/>
          </cell>
        </row>
        <row r="3347">
          <cell r="AQ3347" t="str">
            <v/>
          </cell>
          <cell r="AZ3347" t="str">
            <v/>
          </cell>
          <cell r="BA3347" t="str">
            <v/>
          </cell>
          <cell r="BB3347" t="str">
            <v/>
          </cell>
          <cell r="BC3347" t="str">
            <v/>
          </cell>
        </row>
        <row r="3348">
          <cell r="AQ3348" t="str">
            <v/>
          </cell>
          <cell r="AZ3348" t="str">
            <v/>
          </cell>
          <cell r="BA3348" t="str">
            <v/>
          </cell>
          <cell r="BB3348" t="str">
            <v/>
          </cell>
          <cell r="BC3348" t="str">
            <v/>
          </cell>
        </row>
        <row r="3349">
          <cell r="AQ3349" t="str">
            <v/>
          </cell>
          <cell r="AZ3349" t="str">
            <v/>
          </cell>
          <cell r="BA3349" t="str">
            <v/>
          </cell>
          <cell r="BB3349" t="str">
            <v/>
          </cell>
          <cell r="BC3349" t="str">
            <v/>
          </cell>
        </row>
        <row r="3350">
          <cell r="AQ3350" t="str">
            <v/>
          </cell>
          <cell r="AZ3350" t="str">
            <v/>
          </cell>
          <cell r="BA3350" t="str">
            <v/>
          </cell>
          <cell r="BB3350" t="str">
            <v/>
          </cell>
          <cell r="BC3350" t="str">
            <v/>
          </cell>
        </row>
        <row r="3351">
          <cell r="AQ3351" t="str">
            <v/>
          </cell>
          <cell r="AZ3351" t="str">
            <v/>
          </cell>
          <cell r="BA3351" t="str">
            <v/>
          </cell>
          <cell r="BB3351" t="str">
            <v/>
          </cell>
          <cell r="BC3351" t="str">
            <v/>
          </cell>
        </row>
        <row r="3352">
          <cell r="AM3352" t="str">
            <v/>
          </cell>
          <cell r="AQ3352" t="str">
            <v/>
          </cell>
          <cell r="AT3352" t="str">
            <v/>
          </cell>
          <cell r="AW3352" t="str">
            <v/>
          </cell>
          <cell r="AZ3352" t="str">
            <v/>
          </cell>
          <cell r="BA3352" t="str">
            <v/>
          </cell>
          <cell r="BB3352" t="str">
            <v/>
          </cell>
          <cell r="BC3352" t="str">
            <v/>
          </cell>
        </row>
        <row r="3353">
          <cell r="AM3353">
            <v>65855.72</v>
          </cell>
          <cell r="AQ3353">
            <v>3</v>
          </cell>
          <cell r="AT3353" t="str">
            <v>СМР</v>
          </cell>
          <cell r="AW3353">
            <v>40409</v>
          </cell>
          <cell r="AZ3353" t="str">
            <v>7.2010</v>
          </cell>
          <cell r="BA3353" t="str">
            <v>8.2010</v>
          </cell>
          <cell r="BB3353" t="str">
            <v/>
          </cell>
          <cell r="BC3353" t="str">
            <v>3.2010</v>
          </cell>
        </row>
        <row r="3354">
          <cell r="AM3354" t="str">
            <v/>
          </cell>
          <cell r="AQ3354" t="str">
            <v/>
          </cell>
          <cell r="AT3354" t="str">
            <v/>
          </cell>
          <cell r="AW3354" t="str">
            <v/>
          </cell>
          <cell r="AZ3354" t="str">
            <v/>
          </cell>
          <cell r="BA3354" t="str">
            <v/>
          </cell>
          <cell r="BB3354" t="str">
            <v/>
          </cell>
          <cell r="BC3354" t="str">
            <v/>
          </cell>
        </row>
        <row r="3355">
          <cell r="AM3355">
            <v>144740.43</v>
          </cell>
          <cell r="AQ3355">
            <v>3</v>
          </cell>
          <cell r="AT3355" t="str">
            <v>СМР</v>
          </cell>
          <cell r="AW3355">
            <v>40409</v>
          </cell>
          <cell r="AZ3355" t="str">
            <v>7.2010</v>
          </cell>
          <cell r="BA3355" t="str">
            <v>8.2010</v>
          </cell>
          <cell r="BB3355" t="str">
            <v/>
          </cell>
          <cell r="BC3355" t="str">
            <v>3.2010</v>
          </cell>
        </row>
        <row r="3356">
          <cell r="AM3356">
            <v>440645.45</v>
          </cell>
          <cell r="AQ3356">
            <v>3</v>
          </cell>
          <cell r="AT3356" t="str">
            <v>СМР</v>
          </cell>
          <cell r="AW3356">
            <v>40421</v>
          </cell>
          <cell r="AZ3356" t="str">
            <v>8.2010</v>
          </cell>
          <cell r="BA3356" t="str">
            <v>8.2010</v>
          </cell>
          <cell r="BB3356" t="str">
            <v/>
          </cell>
          <cell r="BC3356" t="str">
            <v>3.2010</v>
          </cell>
        </row>
        <row r="3357">
          <cell r="AM3357">
            <v>16080.39</v>
          </cell>
          <cell r="AQ3357">
            <v>3</v>
          </cell>
          <cell r="AT3357" t="str">
            <v>СМР</v>
          </cell>
          <cell r="AW3357">
            <v>40535</v>
          </cell>
          <cell r="AZ3357" t="str">
            <v>12.2010</v>
          </cell>
          <cell r="BA3357" t="str">
            <v>12.2010</v>
          </cell>
          <cell r="BB3357" t="str">
            <v/>
          </cell>
          <cell r="BC3357" t="str">
            <v>4.2010</v>
          </cell>
        </row>
        <row r="3358">
          <cell r="AM3358">
            <v>1039749.72</v>
          </cell>
          <cell r="AQ3358">
            <v>3</v>
          </cell>
          <cell r="AT3358" t="str">
            <v>СМР</v>
          </cell>
          <cell r="AW3358">
            <v>40542</v>
          </cell>
          <cell r="AZ3358" t="str">
            <v>12.2010</v>
          </cell>
          <cell r="BA3358" t="str">
            <v>12.2010</v>
          </cell>
          <cell r="BB3358" t="str">
            <v/>
          </cell>
          <cell r="BC3358" t="str">
            <v>4.2010</v>
          </cell>
        </row>
        <row r="3359">
          <cell r="AM3359">
            <v>4129980.64</v>
          </cell>
          <cell r="AQ3359">
            <v>6</v>
          </cell>
          <cell r="AT3359" t="str">
            <v>СМР</v>
          </cell>
          <cell r="AW3359">
            <v>40633</v>
          </cell>
          <cell r="AZ3359" t="str">
            <v>3.2011</v>
          </cell>
          <cell r="BA3359" t="str">
            <v>3.2011</v>
          </cell>
          <cell r="BB3359" t="str">
            <v>4.2011</v>
          </cell>
          <cell r="BC3359" t="str">
            <v>1.2011</v>
          </cell>
        </row>
        <row r="3360">
          <cell r="AM3360" t="str">
            <v/>
          </cell>
          <cell r="AQ3360" t="str">
            <v/>
          </cell>
          <cell r="AT3360" t="str">
            <v/>
          </cell>
          <cell r="AW3360" t="str">
            <v/>
          </cell>
          <cell r="AZ3360" t="str">
            <v/>
          </cell>
          <cell r="BA3360" t="str">
            <v/>
          </cell>
          <cell r="BB3360" t="str">
            <v/>
          </cell>
          <cell r="BC3360" t="str">
            <v/>
          </cell>
        </row>
        <row r="3361">
          <cell r="AM3361">
            <v>317716.93</v>
          </cell>
          <cell r="AQ3361">
            <v>6</v>
          </cell>
          <cell r="AT3361" t="str">
            <v>СМР</v>
          </cell>
          <cell r="AW3361">
            <v>40653</v>
          </cell>
          <cell r="AZ3361" t="str">
            <v>4.2011</v>
          </cell>
          <cell r="BA3361" t="str">
            <v>4.2011</v>
          </cell>
          <cell r="BB3361" t="str">
            <v>5.2011</v>
          </cell>
          <cell r="BC3361" t="str">
            <v>2.2011</v>
          </cell>
        </row>
        <row r="3362">
          <cell r="AM3362">
            <v>1351219.72</v>
          </cell>
          <cell r="AQ3362">
            <v>6</v>
          </cell>
          <cell r="AT3362" t="str">
            <v>СМР</v>
          </cell>
          <cell r="AW3362">
            <v>40653</v>
          </cell>
          <cell r="AZ3362" t="str">
            <v>4.2011</v>
          </cell>
          <cell r="BA3362" t="str">
            <v>4.2011</v>
          </cell>
          <cell r="BB3362" t="str">
            <v>5.2011</v>
          </cell>
          <cell r="BC3362" t="str">
            <v>2.2011</v>
          </cell>
        </row>
        <row r="3363">
          <cell r="AM3363">
            <v>234726.18</v>
          </cell>
          <cell r="AQ3363">
            <v>6</v>
          </cell>
          <cell r="AT3363" t="str">
            <v>СМР</v>
          </cell>
          <cell r="AW3363">
            <v>40535</v>
          </cell>
          <cell r="AZ3363" t="str">
            <v>12.2010</v>
          </cell>
          <cell r="BA3363" t="str">
            <v>12.2010</v>
          </cell>
          <cell r="BB3363" t="str">
            <v/>
          </cell>
          <cell r="BC3363" t="str">
            <v>4.2010</v>
          </cell>
        </row>
        <row r="3364">
          <cell r="AM3364" t="str">
            <v/>
          </cell>
          <cell r="AQ3364">
            <v>3</v>
          </cell>
          <cell r="AT3364" t="str">
            <v>СМР</v>
          </cell>
          <cell r="AW3364" t="str">
            <v/>
          </cell>
          <cell r="AZ3364" t="str">
            <v/>
          </cell>
          <cell r="BA3364" t="str">
            <v/>
          </cell>
          <cell r="BB3364" t="str">
            <v/>
          </cell>
          <cell r="BC3364" t="str">
            <v/>
          </cell>
        </row>
        <row r="3365">
          <cell r="AM3365" t="str">
            <v/>
          </cell>
          <cell r="AQ3365" t="str">
            <v/>
          </cell>
          <cell r="AT3365" t="str">
            <v/>
          </cell>
          <cell r="AW3365" t="str">
            <v/>
          </cell>
          <cell r="AZ3365" t="str">
            <v/>
          </cell>
          <cell r="BA3365" t="str">
            <v/>
          </cell>
          <cell r="BB3365" t="str">
            <v/>
          </cell>
          <cell r="BC3365" t="str">
            <v/>
          </cell>
        </row>
        <row r="3366">
          <cell r="AM3366" t="str">
            <v/>
          </cell>
          <cell r="AQ3366">
            <v>3</v>
          </cell>
          <cell r="AT3366" t="str">
            <v>СМР</v>
          </cell>
          <cell r="AW3366" t="str">
            <v/>
          </cell>
          <cell r="AZ3366" t="str">
            <v/>
          </cell>
          <cell r="BA3366" t="str">
            <v/>
          </cell>
          <cell r="BB3366" t="str">
            <v/>
          </cell>
          <cell r="BC3366" t="str">
            <v/>
          </cell>
        </row>
        <row r="3367">
          <cell r="AM3367" t="str">
            <v/>
          </cell>
          <cell r="AQ3367">
            <v>3</v>
          </cell>
          <cell r="AT3367" t="str">
            <v>СМР</v>
          </cell>
          <cell r="AW3367" t="str">
            <v/>
          </cell>
          <cell r="AZ3367" t="str">
            <v/>
          </cell>
          <cell r="BA3367" t="str">
            <v/>
          </cell>
          <cell r="BB3367" t="str">
            <v/>
          </cell>
          <cell r="BC3367" t="str">
            <v/>
          </cell>
        </row>
        <row r="3368">
          <cell r="AM3368" t="str">
            <v/>
          </cell>
          <cell r="AQ3368" t="str">
            <v/>
          </cell>
          <cell r="AT3368" t="str">
            <v/>
          </cell>
          <cell r="AW3368" t="str">
            <v/>
          </cell>
          <cell r="AZ3368" t="str">
            <v/>
          </cell>
          <cell r="BA3368" t="str">
            <v/>
          </cell>
          <cell r="BB3368" t="str">
            <v/>
          </cell>
          <cell r="BC3368" t="str">
            <v/>
          </cell>
        </row>
        <row r="3369">
          <cell r="AM3369" t="str">
            <v/>
          </cell>
          <cell r="AQ3369" t="str">
            <v/>
          </cell>
          <cell r="AT3369" t="str">
            <v/>
          </cell>
          <cell r="AW3369" t="str">
            <v/>
          </cell>
          <cell r="AZ3369" t="str">
            <v/>
          </cell>
          <cell r="BA3369" t="str">
            <v/>
          </cell>
          <cell r="BB3369" t="str">
            <v/>
          </cell>
          <cell r="BC3369" t="str">
            <v/>
          </cell>
        </row>
        <row r="3370">
          <cell r="AM3370" t="str">
            <v/>
          </cell>
          <cell r="AQ3370" t="str">
            <v/>
          </cell>
          <cell r="AT3370" t="str">
            <v/>
          </cell>
          <cell r="AW3370" t="str">
            <v/>
          </cell>
          <cell r="AZ3370" t="str">
            <v/>
          </cell>
          <cell r="BA3370" t="str">
            <v/>
          </cell>
          <cell r="BB3370" t="str">
            <v/>
          </cell>
          <cell r="BC3370" t="str">
            <v/>
          </cell>
        </row>
        <row r="3371">
          <cell r="AM3371" t="str">
            <v/>
          </cell>
          <cell r="AQ3371" t="str">
            <v/>
          </cell>
          <cell r="AT3371" t="str">
            <v/>
          </cell>
          <cell r="AW3371" t="str">
            <v/>
          </cell>
          <cell r="AZ3371" t="str">
            <v/>
          </cell>
          <cell r="BA3371" t="str">
            <v/>
          </cell>
          <cell r="BB3371" t="str">
            <v/>
          </cell>
          <cell r="BC3371" t="str">
            <v/>
          </cell>
        </row>
        <row r="3372">
          <cell r="AM3372" t="str">
            <v/>
          </cell>
          <cell r="AQ3372" t="str">
            <v/>
          </cell>
          <cell r="AT3372" t="str">
            <v/>
          </cell>
          <cell r="AW3372" t="str">
            <v/>
          </cell>
          <cell r="AZ3372" t="str">
            <v/>
          </cell>
          <cell r="BA3372" t="str">
            <v/>
          </cell>
          <cell r="BB3372" t="str">
            <v/>
          </cell>
          <cell r="BC3372" t="str">
            <v/>
          </cell>
        </row>
        <row r="3373">
          <cell r="AM3373" t="str">
            <v/>
          </cell>
          <cell r="AQ3373" t="str">
            <v/>
          </cell>
          <cell r="AT3373" t="str">
            <v/>
          </cell>
          <cell r="AW3373" t="str">
            <v/>
          </cell>
          <cell r="AZ3373" t="str">
            <v/>
          </cell>
          <cell r="BA3373" t="str">
            <v/>
          </cell>
          <cell r="BB3373" t="str">
            <v/>
          </cell>
          <cell r="BC3373" t="str">
            <v/>
          </cell>
        </row>
        <row r="3374">
          <cell r="AM3374">
            <v>39112.53</v>
          </cell>
          <cell r="AQ3374">
            <v>4</v>
          </cell>
          <cell r="AT3374" t="str">
            <v>СМР</v>
          </cell>
          <cell r="AW3374">
            <v>40711</v>
          </cell>
          <cell r="AZ3374" t="str">
            <v>6.2011</v>
          </cell>
          <cell r="BA3374" t="str">
            <v>6.2011</v>
          </cell>
          <cell r="BB3374" t="str">
            <v>1.1900</v>
          </cell>
          <cell r="BC3374" t="str">
            <v>2.2011</v>
          </cell>
        </row>
        <row r="3375">
          <cell r="AM3375" t="str">
            <v/>
          </cell>
          <cell r="AQ3375" t="str">
            <v/>
          </cell>
          <cell r="AT3375" t="str">
            <v/>
          </cell>
          <cell r="AW3375" t="str">
            <v/>
          </cell>
          <cell r="AZ3375" t="str">
            <v/>
          </cell>
          <cell r="BA3375" t="str">
            <v/>
          </cell>
          <cell r="BB3375" t="str">
            <v/>
          </cell>
          <cell r="BC3375" t="str">
            <v/>
          </cell>
        </row>
        <row r="3376">
          <cell r="AM3376" t="str">
            <v/>
          </cell>
          <cell r="AQ3376" t="str">
            <v/>
          </cell>
          <cell r="AT3376" t="str">
            <v/>
          </cell>
          <cell r="AW3376" t="str">
            <v/>
          </cell>
          <cell r="AZ3376" t="str">
            <v/>
          </cell>
          <cell r="BA3376" t="str">
            <v/>
          </cell>
          <cell r="BB3376" t="str">
            <v/>
          </cell>
          <cell r="BC3376" t="str">
            <v/>
          </cell>
        </row>
        <row r="3377">
          <cell r="AM3377" t="str">
            <v/>
          </cell>
          <cell r="AQ3377" t="str">
            <v/>
          </cell>
          <cell r="AT3377" t="str">
            <v/>
          </cell>
          <cell r="AW3377" t="str">
            <v/>
          </cell>
          <cell r="AZ3377" t="str">
            <v/>
          </cell>
          <cell r="BA3377" t="str">
            <v/>
          </cell>
          <cell r="BB3377" t="str">
            <v/>
          </cell>
          <cell r="BC3377" t="str">
            <v/>
          </cell>
        </row>
        <row r="3378">
          <cell r="AM3378" t="str">
            <v/>
          </cell>
          <cell r="AQ3378" t="str">
            <v/>
          </cell>
          <cell r="AT3378" t="str">
            <v/>
          </cell>
          <cell r="AW3378" t="str">
            <v/>
          </cell>
          <cell r="AZ3378" t="str">
            <v/>
          </cell>
          <cell r="BA3378" t="str">
            <v/>
          </cell>
          <cell r="BB3378" t="str">
            <v/>
          </cell>
          <cell r="BC3378" t="str">
            <v/>
          </cell>
        </row>
        <row r="3379">
          <cell r="AM3379" t="str">
            <v/>
          </cell>
          <cell r="AQ3379" t="str">
            <v/>
          </cell>
          <cell r="AT3379" t="str">
            <v/>
          </cell>
          <cell r="AW3379" t="str">
            <v/>
          </cell>
          <cell r="AZ3379" t="str">
            <v/>
          </cell>
          <cell r="BA3379" t="str">
            <v/>
          </cell>
          <cell r="BB3379" t="str">
            <v/>
          </cell>
          <cell r="BC3379" t="str">
            <v/>
          </cell>
        </row>
        <row r="3380">
          <cell r="AM3380" t="str">
            <v/>
          </cell>
          <cell r="AQ3380" t="str">
            <v/>
          </cell>
          <cell r="AT3380" t="str">
            <v/>
          </cell>
          <cell r="AW3380" t="str">
            <v/>
          </cell>
          <cell r="AZ3380" t="str">
            <v/>
          </cell>
          <cell r="BA3380" t="str">
            <v/>
          </cell>
          <cell r="BB3380" t="str">
            <v/>
          </cell>
          <cell r="BC3380" t="str">
            <v/>
          </cell>
        </row>
        <row r="3381">
          <cell r="AM3381" t="str">
            <v/>
          </cell>
          <cell r="AQ3381" t="str">
            <v/>
          </cell>
          <cell r="AT3381" t="str">
            <v/>
          </cell>
          <cell r="AW3381" t="str">
            <v/>
          </cell>
          <cell r="AZ3381" t="str">
            <v/>
          </cell>
          <cell r="BA3381" t="str">
            <v/>
          </cell>
          <cell r="BB3381" t="str">
            <v/>
          </cell>
          <cell r="BC3381" t="str">
            <v/>
          </cell>
        </row>
        <row r="3382">
          <cell r="AM3382" t="str">
            <v/>
          </cell>
          <cell r="AQ3382" t="str">
            <v/>
          </cell>
          <cell r="AT3382" t="str">
            <v/>
          </cell>
          <cell r="AW3382" t="str">
            <v/>
          </cell>
          <cell r="AZ3382" t="str">
            <v/>
          </cell>
          <cell r="BA3382" t="str">
            <v/>
          </cell>
          <cell r="BB3382" t="str">
            <v/>
          </cell>
          <cell r="BC3382" t="str">
            <v/>
          </cell>
        </row>
        <row r="3383">
          <cell r="AM3383" t="str">
            <v/>
          </cell>
          <cell r="AQ3383" t="str">
            <v/>
          </cell>
          <cell r="AT3383" t="str">
            <v/>
          </cell>
          <cell r="AW3383" t="str">
            <v/>
          </cell>
          <cell r="AZ3383" t="str">
            <v/>
          </cell>
          <cell r="BA3383" t="str">
            <v/>
          </cell>
          <cell r="BB3383" t="str">
            <v/>
          </cell>
          <cell r="BC3383" t="str">
            <v/>
          </cell>
        </row>
        <row r="3384">
          <cell r="AM3384" t="str">
            <v/>
          </cell>
          <cell r="AQ3384" t="str">
            <v/>
          </cell>
          <cell r="AT3384" t="str">
            <v/>
          </cell>
          <cell r="AW3384" t="str">
            <v/>
          </cell>
          <cell r="AZ3384" t="str">
            <v/>
          </cell>
          <cell r="BA3384" t="str">
            <v/>
          </cell>
          <cell r="BB3384" t="str">
            <v/>
          </cell>
          <cell r="BC3384" t="str">
            <v/>
          </cell>
        </row>
        <row r="3385">
          <cell r="AM3385" t="str">
            <v/>
          </cell>
          <cell r="AQ3385" t="str">
            <v/>
          </cell>
          <cell r="AT3385" t="str">
            <v/>
          </cell>
          <cell r="AW3385" t="str">
            <v/>
          </cell>
          <cell r="AZ3385" t="str">
            <v/>
          </cell>
          <cell r="BA3385" t="str">
            <v/>
          </cell>
          <cell r="BB3385" t="str">
            <v/>
          </cell>
          <cell r="BC3385" t="str">
            <v/>
          </cell>
        </row>
        <row r="3386">
          <cell r="AM3386" t="str">
            <v/>
          </cell>
          <cell r="AQ3386" t="str">
            <v/>
          </cell>
          <cell r="AT3386" t="str">
            <v/>
          </cell>
          <cell r="AW3386" t="str">
            <v/>
          </cell>
          <cell r="AZ3386" t="str">
            <v/>
          </cell>
          <cell r="BA3386" t="str">
            <v/>
          </cell>
          <cell r="BB3386" t="str">
            <v/>
          </cell>
          <cell r="BC3386" t="str">
            <v/>
          </cell>
        </row>
        <row r="3387">
          <cell r="AM3387" t="str">
            <v/>
          </cell>
          <cell r="AQ3387" t="str">
            <v/>
          </cell>
          <cell r="AT3387" t="str">
            <v/>
          </cell>
          <cell r="AW3387" t="str">
            <v/>
          </cell>
          <cell r="AZ3387" t="str">
            <v/>
          </cell>
          <cell r="BA3387" t="str">
            <v/>
          </cell>
          <cell r="BB3387" t="str">
            <v/>
          </cell>
          <cell r="BC3387" t="str">
            <v/>
          </cell>
        </row>
        <row r="3388">
          <cell r="AM3388" t="str">
            <v/>
          </cell>
          <cell r="AQ3388" t="str">
            <v/>
          </cell>
          <cell r="AT3388" t="str">
            <v/>
          </cell>
          <cell r="AW3388" t="str">
            <v/>
          </cell>
          <cell r="AZ3388" t="str">
            <v/>
          </cell>
          <cell r="BA3388" t="str">
            <v/>
          </cell>
          <cell r="BB3388" t="str">
            <v/>
          </cell>
          <cell r="BC3388" t="str">
            <v/>
          </cell>
        </row>
        <row r="3389">
          <cell r="AM3389" t="str">
            <v/>
          </cell>
          <cell r="AQ3389" t="str">
            <v/>
          </cell>
          <cell r="AT3389" t="str">
            <v/>
          </cell>
          <cell r="AW3389" t="str">
            <v/>
          </cell>
          <cell r="AZ3389" t="str">
            <v/>
          </cell>
          <cell r="BA3389" t="str">
            <v/>
          </cell>
          <cell r="BB3389" t="str">
            <v/>
          </cell>
          <cell r="BC3389" t="str">
            <v/>
          </cell>
        </row>
        <row r="3390">
          <cell r="AM3390" t="str">
            <v/>
          </cell>
          <cell r="AQ3390" t="str">
            <v/>
          </cell>
          <cell r="AT3390" t="str">
            <v/>
          </cell>
          <cell r="AW3390" t="str">
            <v/>
          </cell>
          <cell r="AZ3390" t="str">
            <v/>
          </cell>
          <cell r="BA3390" t="str">
            <v/>
          </cell>
          <cell r="BB3390" t="str">
            <v/>
          </cell>
          <cell r="BC3390" t="str">
            <v/>
          </cell>
        </row>
        <row r="3391">
          <cell r="AM3391" t="str">
            <v/>
          </cell>
          <cell r="AQ3391" t="str">
            <v/>
          </cell>
          <cell r="AT3391" t="str">
            <v/>
          </cell>
          <cell r="AW3391" t="str">
            <v/>
          </cell>
          <cell r="AZ3391" t="str">
            <v/>
          </cell>
          <cell r="BA3391" t="str">
            <v/>
          </cell>
          <cell r="BB3391" t="str">
            <v/>
          </cell>
          <cell r="BC3391" t="str">
            <v/>
          </cell>
        </row>
        <row r="3392">
          <cell r="AM3392" t="str">
            <v/>
          </cell>
          <cell r="AQ3392" t="str">
            <v/>
          </cell>
          <cell r="AT3392" t="str">
            <v/>
          </cell>
          <cell r="AW3392" t="str">
            <v/>
          </cell>
          <cell r="AZ3392" t="str">
            <v/>
          </cell>
          <cell r="BA3392" t="str">
            <v/>
          </cell>
          <cell r="BB3392" t="str">
            <v/>
          </cell>
          <cell r="BC3392" t="str">
            <v/>
          </cell>
        </row>
        <row r="3393">
          <cell r="AM3393" t="str">
            <v/>
          </cell>
          <cell r="AQ3393" t="str">
            <v/>
          </cell>
          <cell r="AT3393" t="str">
            <v/>
          </cell>
          <cell r="AW3393" t="str">
            <v/>
          </cell>
          <cell r="AZ3393" t="str">
            <v/>
          </cell>
          <cell r="BA3393" t="str">
            <v/>
          </cell>
          <cell r="BB3393" t="str">
            <v/>
          </cell>
          <cell r="BC3393" t="str">
            <v/>
          </cell>
        </row>
        <row r="3394">
          <cell r="AM3394" t="str">
            <v/>
          </cell>
          <cell r="AQ3394" t="str">
            <v/>
          </cell>
          <cell r="AT3394" t="str">
            <v/>
          </cell>
          <cell r="AW3394" t="str">
            <v/>
          </cell>
          <cell r="AZ3394" t="str">
            <v/>
          </cell>
          <cell r="BA3394" t="str">
            <v/>
          </cell>
          <cell r="BB3394" t="str">
            <v/>
          </cell>
          <cell r="BC3394" t="str">
            <v/>
          </cell>
        </row>
        <row r="3395">
          <cell r="AM3395" t="str">
            <v/>
          </cell>
          <cell r="AQ3395" t="str">
            <v/>
          </cell>
          <cell r="AT3395" t="str">
            <v/>
          </cell>
          <cell r="AW3395" t="str">
            <v/>
          </cell>
          <cell r="AZ3395" t="str">
            <v/>
          </cell>
          <cell r="BA3395" t="str">
            <v/>
          </cell>
          <cell r="BB3395" t="str">
            <v/>
          </cell>
          <cell r="BC3395" t="str">
            <v/>
          </cell>
        </row>
        <row r="3396">
          <cell r="AM3396" t="str">
            <v/>
          </cell>
          <cell r="AQ3396" t="str">
            <v/>
          </cell>
          <cell r="AT3396" t="str">
            <v/>
          </cell>
          <cell r="AW3396" t="str">
            <v/>
          </cell>
          <cell r="AZ3396" t="str">
            <v/>
          </cell>
          <cell r="BA3396" t="str">
            <v/>
          </cell>
          <cell r="BB3396" t="str">
            <v/>
          </cell>
          <cell r="BC3396" t="str">
            <v/>
          </cell>
        </row>
        <row r="3397">
          <cell r="AM3397" t="str">
            <v/>
          </cell>
          <cell r="AQ3397" t="str">
            <v/>
          </cell>
          <cell r="AT3397" t="str">
            <v/>
          </cell>
          <cell r="AW3397" t="str">
            <v/>
          </cell>
          <cell r="AZ3397" t="str">
            <v/>
          </cell>
          <cell r="BA3397" t="str">
            <v/>
          </cell>
          <cell r="BB3397" t="str">
            <v/>
          </cell>
          <cell r="BC3397" t="str">
            <v/>
          </cell>
        </row>
        <row r="3398">
          <cell r="AM3398" t="str">
            <v/>
          </cell>
          <cell r="AQ3398" t="str">
            <v/>
          </cell>
          <cell r="AT3398" t="str">
            <v/>
          </cell>
          <cell r="AW3398" t="str">
            <v/>
          </cell>
          <cell r="AZ3398" t="str">
            <v/>
          </cell>
          <cell r="BA3398" t="str">
            <v/>
          </cell>
          <cell r="BB3398" t="str">
            <v/>
          </cell>
          <cell r="BC3398" t="str">
            <v/>
          </cell>
        </row>
        <row r="3399">
          <cell r="AM3399" t="str">
            <v/>
          </cell>
          <cell r="AQ3399" t="str">
            <v/>
          </cell>
          <cell r="AT3399" t="str">
            <v/>
          </cell>
          <cell r="AW3399" t="str">
            <v/>
          </cell>
          <cell r="AZ3399" t="str">
            <v/>
          </cell>
          <cell r="BA3399" t="str">
            <v/>
          </cell>
          <cell r="BB3399" t="str">
            <v/>
          </cell>
          <cell r="BC3399" t="str">
            <v/>
          </cell>
        </row>
        <row r="3400">
          <cell r="AM3400" t="str">
            <v/>
          </cell>
          <cell r="AQ3400" t="str">
            <v/>
          </cell>
          <cell r="AT3400" t="str">
            <v/>
          </cell>
          <cell r="AW3400" t="str">
            <v/>
          </cell>
          <cell r="AZ3400" t="str">
            <v/>
          </cell>
          <cell r="BA3400" t="str">
            <v/>
          </cell>
          <cell r="BB3400" t="str">
            <v/>
          </cell>
          <cell r="BC3400" t="str">
            <v/>
          </cell>
        </row>
        <row r="3401">
          <cell r="AM3401" t="str">
            <v/>
          </cell>
          <cell r="AQ3401" t="str">
            <v/>
          </cell>
          <cell r="AT3401" t="str">
            <v/>
          </cell>
          <cell r="AW3401" t="str">
            <v/>
          </cell>
          <cell r="AZ3401" t="str">
            <v/>
          </cell>
          <cell r="BA3401" t="str">
            <v/>
          </cell>
          <cell r="BB3401" t="str">
            <v/>
          </cell>
          <cell r="BC3401" t="str">
            <v/>
          </cell>
        </row>
        <row r="3402">
          <cell r="AM3402" t="str">
            <v/>
          </cell>
          <cell r="AQ3402" t="str">
            <v/>
          </cell>
          <cell r="AT3402" t="str">
            <v/>
          </cell>
          <cell r="AW3402" t="str">
            <v/>
          </cell>
          <cell r="AZ3402" t="str">
            <v/>
          </cell>
          <cell r="BA3402" t="str">
            <v/>
          </cell>
          <cell r="BB3402" t="str">
            <v/>
          </cell>
          <cell r="BC3402" t="str">
            <v/>
          </cell>
        </row>
        <row r="3403">
          <cell r="AM3403" t="str">
            <v/>
          </cell>
          <cell r="AQ3403" t="str">
            <v/>
          </cell>
          <cell r="AT3403" t="str">
            <v/>
          </cell>
          <cell r="AW3403" t="str">
            <v/>
          </cell>
          <cell r="AZ3403" t="str">
            <v/>
          </cell>
          <cell r="BA3403" t="str">
            <v/>
          </cell>
          <cell r="BB3403" t="str">
            <v/>
          </cell>
          <cell r="BC3403" t="str">
            <v/>
          </cell>
        </row>
        <row r="3404">
          <cell r="AM3404" t="str">
            <v/>
          </cell>
          <cell r="AQ3404" t="str">
            <v/>
          </cell>
          <cell r="AT3404" t="str">
            <v/>
          </cell>
          <cell r="AW3404" t="str">
            <v/>
          </cell>
          <cell r="AZ3404" t="str">
            <v/>
          </cell>
          <cell r="BA3404" t="str">
            <v/>
          </cell>
          <cell r="BB3404" t="str">
            <v/>
          </cell>
          <cell r="BC3404" t="str">
            <v/>
          </cell>
        </row>
        <row r="3405">
          <cell r="AM3405" t="str">
            <v/>
          </cell>
          <cell r="AQ3405" t="str">
            <v/>
          </cell>
          <cell r="AT3405" t="str">
            <v/>
          </cell>
          <cell r="AW3405" t="str">
            <v/>
          </cell>
          <cell r="AZ3405" t="str">
            <v/>
          </cell>
          <cell r="BA3405" t="str">
            <v/>
          </cell>
          <cell r="BB3405" t="str">
            <v/>
          </cell>
          <cell r="BC3405" t="str">
            <v/>
          </cell>
        </row>
        <row r="3406">
          <cell r="AM3406">
            <v>793000.16</v>
          </cell>
          <cell r="AQ3406" t="str">
            <v/>
          </cell>
          <cell r="AT3406" t="str">
            <v>Оборудование</v>
          </cell>
          <cell r="AW3406">
            <v>40679</v>
          </cell>
          <cell r="AZ3406" t="str">
            <v>5.2011</v>
          </cell>
          <cell r="BA3406" t="str">
            <v>5.2011</v>
          </cell>
          <cell r="BB3406" t="str">
            <v>5.2011</v>
          </cell>
          <cell r="BC3406" t="str">
            <v>2.2011</v>
          </cell>
        </row>
        <row r="3407">
          <cell r="AM3407" t="str">
            <v/>
          </cell>
          <cell r="AQ3407" t="str">
            <v/>
          </cell>
          <cell r="AT3407" t="str">
            <v/>
          </cell>
          <cell r="AW3407" t="str">
            <v/>
          </cell>
          <cell r="AZ3407" t="str">
            <v/>
          </cell>
          <cell r="BA3407" t="str">
            <v/>
          </cell>
          <cell r="BB3407" t="str">
            <v/>
          </cell>
          <cell r="BC3407" t="str">
            <v/>
          </cell>
        </row>
        <row r="3408">
          <cell r="AM3408" t="str">
            <v/>
          </cell>
          <cell r="AQ3408" t="str">
            <v/>
          </cell>
          <cell r="AT3408" t="str">
            <v/>
          </cell>
          <cell r="AW3408" t="str">
            <v/>
          </cell>
          <cell r="AZ3408" t="str">
            <v/>
          </cell>
          <cell r="BA3408" t="str">
            <v/>
          </cell>
          <cell r="BB3408" t="str">
            <v/>
          </cell>
          <cell r="BC3408" t="str">
            <v/>
          </cell>
        </row>
        <row r="3409">
          <cell r="AM3409" t="str">
            <v/>
          </cell>
          <cell r="AQ3409" t="str">
            <v/>
          </cell>
          <cell r="AT3409" t="str">
            <v/>
          </cell>
          <cell r="AW3409" t="str">
            <v/>
          </cell>
          <cell r="AZ3409" t="str">
            <v/>
          </cell>
          <cell r="BA3409" t="str">
            <v/>
          </cell>
          <cell r="BB3409" t="str">
            <v/>
          </cell>
          <cell r="BC3409" t="str">
            <v/>
          </cell>
        </row>
        <row r="3410">
          <cell r="AM3410" t="str">
            <v/>
          </cell>
          <cell r="AQ3410" t="str">
            <v/>
          </cell>
          <cell r="AT3410" t="str">
            <v/>
          </cell>
          <cell r="AW3410" t="str">
            <v/>
          </cell>
          <cell r="AZ3410" t="str">
            <v/>
          </cell>
          <cell r="BA3410" t="str">
            <v/>
          </cell>
          <cell r="BB3410" t="str">
            <v/>
          </cell>
          <cell r="BC3410" t="str">
            <v/>
          </cell>
        </row>
        <row r="3411">
          <cell r="AM3411" t="str">
            <v/>
          </cell>
          <cell r="AQ3411" t="str">
            <v/>
          </cell>
          <cell r="AT3411" t="str">
            <v/>
          </cell>
          <cell r="AW3411" t="str">
            <v/>
          </cell>
          <cell r="AZ3411" t="str">
            <v/>
          </cell>
          <cell r="BA3411" t="str">
            <v/>
          </cell>
          <cell r="BB3411" t="str">
            <v/>
          </cell>
          <cell r="BC3411" t="str">
            <v/>
          </cell>
        </row>
        <row r="3412">
          <cell r="AM3412" t="str">
            <v/>
          </cell>
          <cell r="AQ3412" t="str">
            <v/>
          </cell>
          <cell r="AT3412" t="str">
            <v/>
          </cell>
          <cell r="AW3412" t="str">
            <v/>
          </cell>
          <cell r="AZ3412" t="str">
            <v/>
          </cell>
          <cell r="BA3412" t="str">
            <v/>
          </cell>
          <cell r="BB3412" t="str">
            <v/>
          </cell>
          <cell r="BC3412" t="str">
            <v/>
          </cell>
        </row>
        <row r="3413">
          <cell r="AM3413" t="str">
            <v/>
          </cell>
          <cell r="AQ3413" t="str">
            <v/>
          </cell>
          <cell r="AT3413" t="str">
            <v/>
          </cell>
          <cell r="AW3413" t="str">
            <v/>
          </cell>
          <cell r="AZ3413" t="str">
            <v/>
          </cell>
          <cell r="BA3413" t="str">
            <v/>
          </cell>
          <cell r="BB3413" t="str">
            <v/>
          </cell>
          <cell r="BC3413" t="str">
            <v/>
          </cell>
        </row>
        <row r="3414">
          <cell r="AM3414" t="str">
            <v/>
          </cell>
          <cell r="AQ3414" t="str">
            <v/>
          </cell>
          <cell r="AT3414" t="str">
            <v/>
          </cell>
          <cell r="AW3414" t="str">
            <v/>
          </cell>
          <cell r="AZ3414" t="str">
            <v/>
          </cell>
          <cell r="BA3414" t="str">
            <v/>
          </cell>
          <cell r="BB3414" t="str">
            <v/>
          </cell>
          <cell r="BC3414" t="str">
            <v/>
          </cell>
        </row>
        <row r="3415">
          <cell r="AM3415" t="str">
            <v/>
          </cell>
          <cell r="AQ3415" t="str">
            <v/>
          </cell>
          <cell r="AT3415" t="str">
            <v/>
          </cell>
          <cell r="AW3415" t="str">
            <v/>
          </cell>
          <cell r="AZ3415" t="str">
            <v/>
          </cell>
          <cell r="BA3415" t="str">
            <v/>
          </cell>
          <cell r="BB3415" t="str">
            <v/>
          </cell>
          <cell r="BC3415" t="str">
            <v/>
          </cell>
        </row>
        <row r="3416">
          <cell r="AM3416" t="str">
            <v/>
          </cell>
          <cell r="AQ3416" t="str">
            <v/>
          </cell>
          <cell r="AT3416" t="str">
            <v/>
          </cell>
          <cell r="AW3416" t="str">
            <v/>
          </cell>
          <cell r="AZ3416" t="str">
            <v/>
          </cell>
          <cell r="BA3416" t="str">
            <v/>
          </cell>
          <cell r="BB3416" t="str">
            <v/>
          </cell>
          <cell r="BC3416" t="str">
            <v/>
          </cell>
        </row>
        <row r="3417">
          <cell r="AM3417" t="str">
            <v/>
          </cell>
          <cell r="AQ3417" t="str">
            <v/>
          </cell>
          <cell r="AT3417" t="str">
            <v/>
          </cell>
          <cell r="AW3417" t="str">
            <v/>
          </cell>
          <cell r="AZ3417" t="str">
            <v/>
          </cell>
          <cell r="BA3417" t="str">
            <v/>
          </cell>
          <cell r="BB3417" t="str">
            <v/>
          </cell>
          <cell r="BC3417" t="str">
            <v/>
          </cell>
        </row>
        <row r="3418">
          <cell r="AM3418" t="str">
            <v/>
          </cell>
          <cell r="AQ3418" t="str">
            <v/>
          </cell>
          <cell r="AT3418" t="str">
            <v/>
          </cell>
          <cell r="AW3418" t="str">
            <v/>
          </cell>
          <cell r="AZ3418" t="str">
            <v/>
          </cell>
          <cell r="BA3418" t="str">
            <v/>
          </cell>
          <cell r="BB3418" t="str">
            <v/>
          </cell>
          <cell r="BC3418" t="str">
            <v/>
          </cell>
        </row>
        <row r="3419">
          <cell r="AM3419" t="str">
            <v/>
          </cell>
          <cell r="AQ3419" t="str">
            <v/>
          </cell>
          <cell r="AT3419" t="str">
            <v/>
          </cell>
          <cell r="AW3419" t="str">
            <v/>
          </cell>
          <cell r="AZ3419" t="str">
            <v/>
          </cell>
          <cell r="BA3419" t="str">
            <v/>
          </cell>
          <cell r="BB3419" t="str">
            <v/>
          </cell>
          <cell r="BC3419" t="str">
            <v/>
          </cell>
        </row>
        <row r="3420">
          <cell r="AM3420" t="str">
            <v/>
          </cell>
          <cell r="AQ3420" t="str">
            <v/>
          </cell>
          <cell r="AT3420" t="str">
            <v/>
          </cell>
          <cell r="AW3420" t="str">
            <v/>
          </cell>
          <cell r="AZ3420" t="str">
            <v/>
          </cell>
          <cell r="BA3420" t="str">
            <v/>
          </cell>
          <cell r="BB3420" t="str">
            <v/>
          </cell>
          <cell r="BC3420" t="str">
            <v/>
          </cell>
        </row>
        <row r="3421">
          <cell r="AM3421" t="str">
            <v/>
          </cell>
          <cell r="AQ3421" t="str">
            <v/>
          </cell>
          <cell r="AT3421" t="str">
            <v/>
          </cell>
          <cell r="AW3421" t="str">
            <v/>
          </cell>
          <cell r="AZ3421" t="str">
            <v/>
          </cell>
          <cell r="BA3421" t="str">
            <v/>
          </cell>
          <cell r="BB3421" t="str">
            <v/>
          </cell>
          <cell r="BC3421" t="str">
            <v/>
          </cell>
        </row>
        <row r="3422">
          <cell r="AM3422" t="str">
            <v/>
          </cell>
          <cell r="AQ3422" t="str">
            <v/>
          </cell>
          <cell r="AT3422" t="str">
            <v/>
          </cell>
          <cell r="AW3422" t="str">
            <v/>
          </cell>
          <cell r="AZ3422" t="str">
            <v/>
          </cell>
          <cell r="BA3422" t="str">
            <v/>
          </cell>
          <cell r="BB3422" t="str">
            <v/>
          </cell>
          <cell r="BC3422" t="str">
            <v/>
          </cell>
        </row>
        <row r="3423">
          <cell r="AM3423">
            <v>22371.32</v>
          </cell>
          <cell r="AQ3423" t="str">
            <v/>
          </cell>
          <cell r="AT3423" t="str">
            <v>УУП</v>
          </cell>
          <cell r="AW3423">
            <v>40359</v>
          </cell>
          <cell r="AZ3423" t="str">
            <v>6.2010</v>
          </cell>
          <cell r="BA3423" t="str">
            <v>6.2010</v>
          </cell>
          <cell r="BB3423" t="str">
            <v/>
          </cell>
          <cell r="BC3423" t="str">
            <v>2.2010</v>
          </cell>
        </row>
        <row r="3424">
          <cell r="AM3424">
            <v>113095.62</v>
          </cell>
          <cell r="AQ3424" t="str">
            <v/>
          </cell>
          <cell r="AT3424" t="str">
            <v>УУП</v>
          </cell>
          <cell r="AW3424">
            <v>40390</v>
          </cell>
          <cell r="AZ3424" t="str">
            <v>7.2010</v>
          </cell>
          <cell r="BA3424" t="str">
            <v>7.2010</v>
          </cell>
          <cell r="BB3424" t="str">
            <v/>
          </cell>
          <cell r="BC3424" t="str">
            <v>3.2010</v>
          </cell>
        </row>
        <row r="3425">
          <cell r="AM3425" t="str">
            <v/>
          </cell>
          <cell r="AQ3425" t="str">
            <v/>
          </cell>
          <cell r="AT3425" t="str">
            <v/>
          </cell>
          <cell r="AW3425" t="str">
            <v/>
          </cell>
          <cell r="AZ3425" t="str">
            <v/>
          </cell>
          <cell r="BA3425" t="str">
            <v/>
          </cell>
          <cell r="BB3425" t="str">
            <v/>
          </cell>
          <cell r="BC3425" t="str">
            <v/>
          </cell>
        </row>
        <row r="3426">
          <cell r="AM3426" t="str">
            <v/>
          </cell>
          <cell r="AQ3426">
            <v>3</v>
          </cell>
          <cell r="AT3426" t="str">
            <v/>
          </cell>
          <cell r="AW3426" t="str">
            <v/>
          </cell>
          <cell r="AZ3426" t="str">
            <v/>
          </cell>
          <cell r="BA3426" t="str">
            <v/>
          </cell>
          <cell r="BB3426" t="str">
            <v/>
          </cell>
          <cell r="BC3426" t="str">
            <v/>
          </cell>
        </row>
        <row r="3427">
          <cell r="AM3427">
            <v>1130462.3799999999</v>
          </cell>
          <cell r="AQ3427">
            <v>3</v>
          </cell>
          <cell r="AT3427" t="str">
            <v>СМР</v>
          </cell>
          <cell r="AW3427">
            <v>40535</v>
          </cell>
          <cell r="AZ3427" t="str">
            <v>12.2010</v>
          </cell>
          <cell r="BA3427" t="str">
            <v>12.2010</v>
          </cell>
          <cell r="BB3427" t="str">
            <v/>
          </cell>
          <cell r="BC3427" t="str">
            <v>4.2010</v>
          </cell>
        </row>
        <row r="3428">
          <cell r="AM3428">
            <v>140773.59</v>
          </cell>
          <cell r="AQ3428">
            <v>3</v>
          </cell>
          <cell r="AT3428" t="str">
            <v>СМР</v>
          </cell>
          <cell r="AW3428">
            <v>40495</v>
          </cell>
          <cell r="AZ3428" t="str">
            <v>10.2010</v>
          </cell>
          <cell r="BA3428" t="str">
            <v>11.2010</v>
          </cell>
          <cell r="BB3428" t="str">
            <v/>
          </cell>
          <cell r="BC3428" t="str">
            <v>4.2010</v>
          </cell>
        </row>
        <row r="3429">
          <cell r="AM3429" t="str">
            <v/>
          </cell>
          <cell r="AQ3429" t="str">
            <v/>
          </cell>
          <cell r="AT3429" t="str">
            <v/>
          </cell>
          <cell r="AW3429" t="str">
            <v/>
          </cell>
          <cell r="AZ3429" t="str">
            <v/>
          </cell>
          <cell r="BA3429" t="str">
            <v/>
          </cell>
          <cell r="BB3429" t="str">
            <v/>
          </cell>
          <cell r="BC3429" t="str">
            <v/>
          </cell>
        </row>
        <row r="3430">
          <cell r="AM3430" t="str">
            <v/>
          </cell>
          <cell r="AQ3430">
            <v>3</v>
          </cell>
          <cell r="AT3430" t="str">
            <v/>
          </cell>
          <cell r="AW3430" t="str">
            <v/>
          </cell>
          <cell r="AZ3430" t="str">
            <v/>
          </cell>
          <cell r="BA3430" t="str">
            <v/>
          </cell>
          <cell r="BB3430" t="str">
            <v/>
          </cell>
          <cell r="BC3430" t="str">
            <v/>
          </cell>
        </row>
        <row r="3431">
          <cell r="AM3431">
            <v>2813084.89</v>
          </cell>
          <cell r="AQ3431">
            <v>3</v>
          </cell>
          <cell r="AT3431" t="str">
            <v>СМР</v>
          </cell>
          <cell r="AW3431">
            <v>40542</v>
          </cell>
          <cell r="AZ3431" t="str">
            <v>12.2010</v>
          </cell>
          <cell r="BA3431" t="str">
            <v>12.2010</v>
          </cell>
          <cell r="BB3431" t="str">
            <v/>
          </cell>
          <cell r="BC3431" t="str">
            <v>4.2010</v>
          </cell>
        </row>
        <row r="3432">
          <cell r="AM3432" t="str">
            <v/>
          </cell>
          <cell r="AQ3432" t="str">
            <v/>
          </cell>
          <cell r="AT3432" t="str">
            <v/>
          </cell>
          <cell r="AW3432" t="str">
            <v/>
          </cell>
          <cell r="AZ3432" t="str">
            <v/>
          </cell>
          <cell r="BA3432" t="str">
            <v/>
          </cell>
          <cell r="BB3432" t="str">
            <v/>
          </cell>
          <cell r="BC3432" t="str">
            <v/>
          </cell>
        </row>
        <row r="3433">
          <cell r="AM3433" t="str">
            <v/>
          </cell>
          <cell r="AQ3433" t="str">
            <v/>
          </cell>
          <cell r="AT3433" t="str">
            <v/>
          </cell>
          <cell r="AW3433" t="str">
            <v/>
          </cell>
          <cell r="AZ3433" t="str">
            <v/>
          </cell>
          <cell r="BA3433" t="str">
            <v/>
          </cell>
          <cell r="BB3433" t="str">
            <v/>
          </cell>
          <cell r="BC3433" t="str">
            <v/>
          </cell>
        </row>
        <row r="3434">
          <cell r="AM3434" t="str">
            <v/>
          </cell>
          <cell r="AQ3434">
            <v>3</v>
          </cell>
          <cell r="AT3434" t="str">
            <v>СМР</v>
          </cell>
          <cell r="AW3434" t="str">
            <v/>
          </cell>
          <cell r="AZ3434" t="str">
            <v/>
          </cell>
          <cell r="BA3434" t="str">
            <v/>
          </cell>
          <cell r="BB3434" t="str">
            <v/>
          </cell>
          <cell r="BC3434" t="str">
            <v/>
          </cell>
        </row>
        <row r="3435">
          <cell r="AM3435" t="str">
            <v/>
          </cell>
          <cell r="AQ3435" t="str">
            <v/>
          </cell>
          <cell r="AT3435" t="str">
            <v/>
          </cell>
          <cell r="AW3435" t="str">
            <v/>
          </cell>
          <cell r="AZ3435" t="str">
            <v/>
          </cell>
          <cell r="BA3435" t="str">
            <v/>
          </cell>
          <cell r="BB3435" t="str">
            <v/>
          </cell>
          <cell r="BC3435" t="str">
            <v/>
          </cell>
        </row>
        <row r="3436">
          <cell r="AM3436" t="str">
            <v/>
          </cell>
          <cell r="AQ3436" t="str">
            <v/>
          </cell>
          <cell r="AT3436" t="str">
            <v/>
          </cell>
          <cell r="AW3436" t="str">
            <v/>
          </cell>
          <cell r="AZ3436" t="str">
            <v/>
          </cell>
          <cell r="BA3436" t="str">
            <v/>
          </cell>
          <cell r="BB3436" t="str">
            <v/>
          </cell>
          <cell r="BC3436" t="str">
            <v/>
          </cell>
        </row>
        <row r="3437">
          <cell r="AM3437">
            <v>476753.39</v>
          </cell>
          <cell r="AQ3437">
            <v>3</v>
          </cell>
          <cell r="AT3437" t="str">
            <v>СМР</v>
          </cell>
          <cell r="AW3437">
            <v>40540</v>
          </cell>
          <cell r="AZ3437" t="str">
            <v>12.2010</v>
          </cell>
          <cell r="BA3437" t="str">
            <v>12.2010</v>
          </cell>
          <cell r="BB3437" t="str">
            <v/>
          </cell>
          <cell r="BC3437" t="str">
            <v>4.2010</v>
          </cell>
        </row>
        <row r="3438">
          <cell r="AM3438">
            <v>13555611.300000001</v>
          </cell>
          <cell r="AQ3438">
            <v>3</v>
          </cell>
          <cell r="AT3438" t="str">
            <v>СМР</v>
          </cell>
          <cell r="AW3438">
            <v>40540</v>
          </cell>
          <cell r="AZ3438" t="str">
            <v>12.2010</v>
          </cell>
          <cell r="BA3438" t="str">
            <v>12.2010</v>
          </cell>
          <cell r="BB3438" t="str">
            <v/>
          </cell>
          <cell r="BC3438" t="str">
            <v>4.2010</v>
          </cell>
        </row>
        <row r="3439">
          <cell r="AM3439">
            <v>1267699.98</v>
          </cell>
          <cell r="AQ3439">
            <v>3</v>
          </cell>
          <cell r="AT3439" t="str">
            <v>СМР</v>
          </cell>
          <cell r="AW3439">
            <v>40633</v>
          </cell>
          <cell r="AZ3439" t="str">
            <v>3.2011</v>
          </cell>
          <cell r="BA3439" t="str">
            <v>3.2011</v>
          </cell>
          <cell r="BB3439" t="str">
            <v>4.2011</v>
          </cell>
          <cell r="BC3439" t="str">
            <v>1.2011</v>
          </cell>
        </row>
        <row r="3440">
          <cell r="AM3440">
            <v>2336821.9900000002</v>
          </cell>
          <cell r="AQ3440">
            <v>3</v>
          </cell>
          <cell r="AT3440" t="str">
            <v>СМР</v>
          </cell>
          <cell r="AW3440">
            <v>40681</v>
          </cell>
          <cell r="AZ3440" t="str">
            <v>4.2011</v>
          </cell>
          <cell r="BA3440" t="str">
            <v>5.2011</v>
          </cell>
          <cell r="BB3440" t="str">
            <v>5.2011</v>
          </cell>
          <cell r="BC3440" t="str">
            <v>2.2011</v>
          </cell>
        </row>
        <row r="3441">
          <cell r="AM3441">
            <v>2336895.62</v>
          </cell>
          <cell r="AQ3441">
            <v>3</v>
          </cell>
          <cell r="AT3441" t="str">
            <v>СМР</v>
          </cell>
          <cell r="AW3441">
            <v>40633</v>
          </cell>
          <cell r="AZ3441" t="str">
            <v>3.2011</v>
          </cell>
          <cell r="BA3441" t="str">
            <v>3.2011</v>
          </cell>
          <cell r="BB3441" t="str">
            <v>4.2011</v>
          </cell>
          <cell r="BC3441" t="str">
            <v>1.2011</v>
          </cell>
        </row>
        <row r="3442">
          <cell r="AM3442" t="str">
            <v/>
          </cell>
          <cell r="AQ3442" t="str">
            <v/>
          </cell>
          <cell r="AT3442" t="str">
            <v/>
          </cell>
          <cell r="AW3442" t="str">
            <v/>
          </cell>
          <cell r="AZ3442" t="str">
            <v/>
          </cell>
          <cell r="BA3442" t="str">
            <v/>
          </cell>
          <cell r="BB3442" t="str">
            <v/>
          </cell>
          <cell r="BC3442" t="str">
            <v/>
          </cell>
        </row>
        <row r="3443">
          <cell r="AM3443">
            <v>276407.90999999997</v>
          </cell>
          <cell r="AQ3443">
            <v>3</v>
          </cell>
          <cell r="AT3443" t="str">
            <v>СМР</v>
          </cell>
          <cell r="AW3443">
            <v>40633</v>
          </cell>
          <cell r="AZ3443" t="str">
            <v>3.2011</v>
          </cell>
          <cell r="BA3443" t="str">
            <v>3.2011</v>
          </cell>
          <cell r="BB3443" t="str">
            <v>4.2011</v>
          </cell>
          <cell r="BC3443" t="str">
            <v>1.2011</v>
          </cell>
        </row>
        <row r="3444">
          <cell r="AM3444">
            <v>487327.39</v>
          </cell>
          <cell r="AQ3444">
            <v>3</v>
          </cell>
          <cell r="AT3444" t="str">
            <v>СМР</v>
          </cell>
          <cell r="AW3444">
            <v>40711</v>
          </cell>
          <cell r="AZ3444" t="str">
            <v>6.2011</v>
          </cell>
          <cell r="BA3444" t="str">
            <v>6.2011</v>
          </cell>
          <cell r="BB3444" t="str">
            <v>1.1900</v>
          </cell>
          <cell r="BC3444" t="str">
            <v>2.2011</v>
          </cell>
        </row>
        <row r="3445">
          <cell r="AM3445">
            <v>276407.90999999997</v>
          </cell>
          <cell r="AQ3445">
            <v>3</v>
          </cell>
          <cell r="AT3445" t="str">
            <v>СМР</v>
          </cell>
          <cell r="AW3445">
            <v>40633</v>
          </cell>
          <cell r="AZ3445" t="str">
            <v>3.2011</v>
          </cell>
          <cell r="BA3445" t="str">
            <v>3.2011</v>
          </cell>
          <cell r="BB3445" t="str">
            <v>4.2011</v>
          </cell>
          <cell r="BC3445" t="str">
            <v>1.2011</v>
          </cell>
        </row>
        <row r="3446">
          <cell r="AM3446" t="str">
            <v/>
          </cell>
          <cell r="AQ3446" t="str">
            <v/>
          </cell>
          <cell r="AT3446" t="str">
            <v/>
          </cell>
          <cell r="AW3446" t="str">
            <v/>
          </cell>
          <cell r="AZ3446" t="str">
            <v/>
          </cell>
          <cell r="BA3446" t="str">
            <v/>
          </cell>
          <cell r="BB3446" t="str">
            <v/>
          </cell>
          <cell r="BC3446" t="str">
            <v/>
          </cell>
        </row>
        <row r="3447">
          <cell r="AM3447" t="str">
            <v/>
          </cell>
          <cell r="AQ3447">
            <v>3</v>
          </cell>
          <cell r="AT3447" t="str">
            <v>СМР</v>
          </cell>
          <cell r="AW3447" t="str">
            <v/>
          </cell>
          <cell r="AZ3447" t="str">
            <v/>
          </cell>
          <cell r="BA3447" t="str">
            <v/>
          </cell>
          <cell r="BB3447" t="str">
            <v/>
          </cell>
          <cell r="BC3447" t="str">
            <v/>
          </cell>
        </row>
        <row r="3448">
          <cell r="AM3448">
            <v>5155701.59</v>
          </cell>
          <cell r="AQ3448">
            <v>3</v>
          </cell>
          <cell r="AT3448" t="str">
            <v>СМР</v>
          </cell>
          <cell r="AW3448">
            <v>40653</v>
          </cell>
          <cell r="AZ3448" t="str">
            <v>3.2011</v>
          </cell>
          <cell r="BA3448" t="str">
            <v>4.2011</v>
          </cell>
          <cell r="BB3448" t="str">
            <v>5.2011</v>
          </cell>
          <cell r="BC3448" t="str">
            <v>2.2011</v>
          </cell>
        </row>
        <row r="3449">
          <cell r="AM3449">
            <v>5707865.3300000001</v>
          </cell>
          <cell r="AQ3449">
            <v>3</v>
          </cell>
          <cell r="AT3449" t="str">
            <v>СМР</v>
          </cell>
          <cell r="AW3449">
            <v>40711</v>
          </cell>
          <cell r="AZ3449" t="str">
            <v>6.2011</v>
          </cell>
          <cell r="BA3449" t="str">
            <v>6.2011</v>
          </cell>
          <cell r="BB3449" t="str">
            <v>1.1900</v>
          </cell>
          <cell r="BC3449" t="str">
            <v>2.2011</v>
          </cell>
        </row>
        <row r="3450">
          <cell r="AM3450" t="str">
            <v/>
          </cell>
          <cell r="AQ3450">
            <v>3</v>
          </cell>
          <cell r="AT3450" t="str">
            <v/>
          </cell>
          <cell r="AW3450" t="str">
            <v/>
          </cell>
          <cell r="AZ3450" t="str">
            <v/>
          </cell>
          <cell r="BA3450" t="str">
            <v/>
          </cell>
          <cell r="BB3450" t="str">
            <v/>
          </cell>
          <cell r="BC3450" t="str">
            <v/>
          </cell>
        </row>
        <row r="3451">
          <cell r="AM3451">
            <v>523987.78</v>
          </cell>
          <cell r="AQ3451">
            <v>3</v>
          </cell>
          <cell r="AT3451" t="str">
            <v>СМР</v>
          </cell>
          <cell r="AW3451">
            <v>40540</v>
          </cell>
          <cell r="AZ3451" t="str">
            <v>12.2010</v>
          </cell>
          <cell r="BA3451" t="str">
            <v>12.2010</v>
          </cell>
          <cell r="BB3451" t="str">
            <v/>
          </cell>
          <cell r="BC3451" t="str">
            <v>4.2010</v>
          </cell>
        </row>
        <row r="3452">
          <cell r="AM3452">
            <v>350904.89</v>
          </cell>
          <cell r="AQ3452">
            <v>3</v>
          </cell>
          <cell r="AT3452" t="str">
            <v>СМР</v>
          </cell>
          <cell r="AW3452">
            <v>40633</v>
          </cell>
          <cell r="AZ3452" t="str">
            <v>3.2011</v>
          </cell>
          <cell r="BA3452" t="str">
            <v>3.2011</v>
          </cell>
          <cell r="BB3452" t="str">
            <v>4.2011</v>
          </cell>
          <cell r="BC3452" t="str">
            <v>1.2011</v>
          </cell>
        </row>
        <row r="3453">
          <cell r="AM3453" t="str">
            <v/>
          </cell>
          <cell r="AQ3453" t="str">
            <v/>
          </cell>
          <cell r="AT3453" t="str">
            <v/>
          </cell>
          <cell r="AW3453" t="str">
            <v/>
          </cell>
          <cell r="AZ3453" t="str">
            <v/>
          </cell>
          <cell r="BA3453" t="str">
            <v/>
          </cell>
          <cell r="BB3453" t="str">
            <v/>
          </cell>
          <cell r="BC3453" t="str">
            <v/>
          </cell>
        </row>
        <row r="3454">
          <cell r="AM3454">
            <v>6461842.2400000002</v>
          </cell>
          <cell r="AQ3454">
            <v>3</v>
          </cell>
          <cell r="AT3454" t="str">
            <v>СМР</v>
          </cell>
          <cell r="AW3454">
            <v>40681</v>
          </cell>
          <cell r="AZ3454" t="str">
            <v>4.2011</v>
          </cell>
          <cell r="BA3454" t="str">
            <v>5.2011</v>
          </cell>
          <cell r="BB3454" t="str">
            <v>5.2011</v>
          </cell>
          <cell r="BC3454" t="str">
            <v>2.2011</v>
          </cell>
        </row>
        <row r="3455">
          <cell r="AM3455" t="str">
            <v/>
          </cell>
          <cell r="AQ3455">
            <v>3</v>
          </cell>
          <cell r="AT3455" t="str">
            <v/>
          </cell>
          <cell r="AW3455" t="str">
            <v/>
          </cell>
          <cell r="AZ3455" t="str">
            <v/>
          </cell>
          <cell r="BA3455" t="str">
            <v/>
          </cell>
          <cell r="BB3455" t="str">
            <v/>
          </cell>
          <cell r="BC3455" t="str">
            <v/>
          </cell>
        </row>
        <row r="3456">
          <cell r="AM3456" t="str">
            <v/>
          </cell>
          <cell r="AQ3456" t="str">
            <v/>
          </cell>
          <cell r="AT3456" t="str">
            <v/>
          </cell>
          <cell r="AW3456" t="str">
            <v/>
          </cell>
          <cell r="AZ3456" t="str">
            <v/>
          </cell>
          <cell r="BA3456" t="str">
            <v/>
          </cell>
          <cell r="BB3456" t="str">
            <v/>
          </cell>
          <cell r="BC3456" t="str">
            <v/>
          </cell>
        </row>
        <row r="3457">
          <cell r="AM3457" t="str">
            <v/>
          </cell>
          <cell r="AQ3457" t="str">
            <v/>
          </cell>
          <cell r="AT3457" t="str">
            <v/>
          </cell>
          <cell r="AW3457" t="str">
            <v/>
          </cell>
          <cell r="AZ3457" t="str">
            <v/>
          </cell>
          <cell r="BA3457" t="str">
            <v/>
          </cell>
          <cell r="BB3457" t="str">
            <v/>
          </cell>
          <cell r="BC3457" t="str">
            <v/>
          </cell>
        </row>
        <row r="3458">
          <cell r="AM3458" t="str">
            <v/>
          </cell>
          <cell r="AQ3458" t="str">
            <v/>
          </cell>
          <cell r="AT3458" t="str">
            <v/>
          </cell>
          <cell r="AW3458" t="str">
            <v/>
          </cell>
          <cell r="AZ3458" t="str">
            <v/>
          </cell>
          <cell r="BA3458" t="str">
            <v/>
          </cell>
          <cell r="BB3458" t="str">
            <v/>
          </cell>
          <cell r="BC3458" t="str">
            <v/>
          </cell>
        </row>
        <row r="3459">
          <cell r="AM3459">
            <v>1939797.86</v>
          </cell>
          <cell r="AQ3459">
            <v>3</v>
          </cell>
          <cell r="AT3459" t="str">
            <v>СМР</v>
          </cell>
          <cell r="AW3459" t="str">
            <v>Возвращен в марте 2011</v>
          </cell>
          <cell r="AZ3459" t="e">
            <v>#VALUE!</v>
          </cell>
          <cell r="BA3459" t="e">
            <v>#VALUE!</v>
          </cell>
          <cell r="BB3459" t="str">
            <v>1.1900</v>
          </cell>
          <cell r="BC3459" t="e">
            <v>#VALUE!</v>
          </cell>
        </row>
        <row r="3460">
          <cell r="AM3460" t="str">
            <v/>
          </cell>
          <cell r="AQ3460" t="str">
            <v/>
          </cell>
          <cell r="AT3460" t="str">
            <v/>
          </cell>
          <cell r="AW3460" t="str">
            <v/>
          </cell>
          <cell r="AZ3460" t="str">
            <v/>
          </cell>
          <cell r="BA3460" t="str">
            <v/>
          </cell>
          <cell r="BB3460" t="str">
            <v/>
          </cell>
          <cell r="BC3460" t="str">
            <v/>
          </cell>
        </row>
        <row r="3461">
          <cell r="AM3461" t="str">
            <v/>
          </cell>
          <cell r="AQ3461" t="str">
            <v/>
          </cell>
          <cell r="AT3461" t="str">
            <v/>
          </cell>
          <cell r="AW3461" t="str">
            <v/>
          </cell>
          <cell r="AZ3461" t="str">
            <v/>
          </cell>
          <cell r="BA3461" t="str">
            <v/>
          </cell>
          <cell r="BB3461" t="str">
            <v/>
          </cell>
          <cell r="BC3461" t="str">
            <v/>
          </cell>
        </row>
        <row r="3462">
          <cell r="AM3462" t="str">
            <v/>
          </cell>
          <cell r="AQ3462" t="str">
            <v/>
          </cell>
          <cell r="AT3462" t="str">
            <v/>
          </cell>
          <cell r="AW3462" t="str">
            <v/>
          </cell>
          <cell r="AZ3462" t="str">
            <v/>
          </cell>
          <cell r="BA3462" t="str">
            <v/>
          </cell>
          <cell r="BB3462" t="str">
            <v/>
          </cell>
          <cell r="BC3462" t="str">
            <v/>
          </cell>
        </row>
        <row r="3463">
          <cell r="AM3463" t="str">
            <v/>
          </cell>
          <cell r="AQ3463" t="str">
            <v/>
          </cell>
          <cell r="AT3463" t="str">
            <v/>
          </cell>
          <cell r="AW3463" t="str">
            <v/>
          </cell>
          <cell r="AZ3463" t="str">
            <v/>
          </cell>
          <cell r="BA3463" t="str">
            <v/>
          </cell>
          <cell r="BB3463" t="str">
            <v/>
          </cell>
          <cell r="BC3463" t="str">
            <v/>
          </cell>
        </row>
        <row r="3464">
          <cell r="AM3464" t="str">
            <v/>
          </cell>
          <cell r="AQ3464" t="str">
            <v/>
          </cell>
          <cell r="AT3464" t="str">
            <v/>
          </cell>
          <cell r="AW3464" t="str">
            <v/>
          </cell>
          <cell r="AZ3464" t="str">
            <v/>
          </cell>
          <cell r="BA3464" t="str">
            <v/>
          </cell>
          <cell r="BB3464" t="str">
            <v/>
          </cell>
          <cell r="BC3464" t="str">
            <v/>
          </cell>
        </row>
        <row r="3465">
          <cell r="AM3465" t="str">
            <v/>
          </cell>
          <cell r="AQ3465" t="str">
            <v/>
          </cell>
          <cell r="AT3465" t="str">
            <v/>
          </cell>
          <cell r="AW3465" t="str">
            <v/>
          </cell>
          <cell r="AZ3465" t="str">
            <v/>
          </cell>
          <cell r="BA3465" t="str">
            <v/>
          </cell>
          <cell r="BB3465" t="str">
            <v/>
          </cell>
          <cell r="BC3465" t="str">
            <v/>
          </cell>
        </row>
        <row r="3466">
          <cell r="AM3466" t="str">
            <v/>
          </cell>
          <cell r="AQ3466" t="str">
            <v/>
          </cell>
          <cell r="AT3466" t="str">
            <v/>
          </cell>
          <cell r="AW3466" t="str">
            <v/>
          </cell>
          <cell r="AZ3466" t="str">
            <v/>
          </cell>
          <cell r="BA3466" t="str">
            <v/>
          </cell>
          <cell r="BB3466" t="str">
            <v/>
          </cell>
          <cell r="BC3466" t="str">
            <v/>
          </cell>
        </row>
        <row r="3467">
          <cell r="AM3467" t="str">
            <v/>
          </cell>
          <cell r="AQ3467" t="str">
            <v/>
          </cell>
          <cell r="AT3467" t="str">
            <v/>
          </cell>
          <cell r="AW3467" t="str">
            <v/>
          </cell>
          <cell r="AZ3467" t="str">
            <v/>
          </cell>
          <cell r="BA3467" t="str">
            <v/>
          </cell>
          <cell r="BB3467" t="str">
            <v/>
          </cell>
          <cell r="BC3467" t="str">
            <v/>
          </cell>
        </row>
        <row r="3468">
          <cell r="AM3468" t="str">
            <v/>
          </cell>
          <cell r="AQ3468" t="str">
            <v/>
          </cell>
          <cell r="AT3468" t="str">
            <v/>
          </cell>
          <cell r="AW3468" t="str">
            <v/>
          </cell>
          <cell r="AZ3468" t="str">
            <v/>
          </cell>
          <cell r="BA3468" t="str">
            <v/>
          </cell>
          <cell r="BB3468" t="str">
            <v/>
          </cell>
          <cell r="BC3468" t="str">
            <v/>
          </cell>
        </row>
        <row r="3469">
          <cell r="AM3469" t="str">
            <v/>
          </cell>
          <cell r="AQ3469" t="str">
            <v/>
          </cell>
          <cell r="AT3469" t="str">
            <v/>
          </cell>
          <cell r="AW3469" t="str">
            <v/>
          </cell>
          <cell r="AZ3469" t="str">
            <v/>
          </cell>
          <cell r="BA3469" t="str">
            <v/>
          </cell>
          <cell r="BB3469" t="str">
            <v/>
          </cell>
          <cell r="BC3469" t="str">
            <v/>
          </cell>
        </row>
        <row r="3470">
          <cell r="AM3470" t="str">
            <v/>
          </cell>
          <cell r="AQ3470" t="str">
            <v/>
          </cell>
          <cell r="AT3470" t="str">
            <v/>
          </cell>
          <cell r="AW3470" t="str">
            <v/>
          </cell>
          <cell r="AZ3470" t="str">
            <v/>
          </cell>
          <cell r="BA3470" t="str">
            <v/>
          </cell>
          <cell r="BB3470" t="str">
            <v/>
          </cell>
          <cell r="BC3470" t="str">
            <v/>
          </cell>
        </row>
        <row r="3471">
          <cell r="AM3471" t="str">
            <v/>
          </cell>
          <cell r="AQ3471" t="str">
            <v/>
          </cell>
          <cell r="AT3471" t="str">
            <v/>
          </cell>
          <cell r="AW3471" t="str">
            <v/>
          </cell>
          <cell r="AZ3471" t="str">
            <v/>
          </cell>
          <cell r="BA3471" t="str">
            <v/>
          </cell>
          <cell r="BB3471" t="str">
            <v/>
          </cell>
          <cell r="BC3471" t="str">
            <v/>
          </cell>
        </row>
        <row r="3472">
          <cell r="AM3472" t="str">
            <v/>
          </cell>
          <cell r="AQ3472" t="str">
            <v/>
          </cell>
          <cell r="AT3472" t="str">
            <v/>
          </cell>
          <cell r="AW3472" t="str">
            <v/>
          </cell>
          <cell r="AZ3472" t="str">
            <v/>
          </cell>
          <cell r="BA3472" t="str">
            <v/>
          </cell>
          <cell r="BB3472" t="str">
            <v/>
          </cell>
          <cell r="BC3472" t="str">
            <v/>
          </cell>
        </row>
        <row r="3473">
          <cell r="AM3473" t="str">
            <v/>
          </cell>
          <cell r="AQ3473" t="str">
            <v/>
          </cell>
          <cell r="AT3473" t="str">
            <v/>
          </cell>
          <cell r="AW3473" t="str">
            <v/>
          </cell>
          <cell r="AZ3473" t="str">
            <v/>
          </cell>
          <cell r="BA3473" t="str">
            <v/>
          </cell>
          <cell r="BB3473" t="str">
            <v/>
          </cell>
          <cell r="BC3473" t="str">
            <v/>
          </cell>
        </row>
        <row r="3474">
          <cell r="AM3474" t="str">
            <v/>
          </cell>
          <cell r="AQ3474" t="str">
            <v/>
          </cell>
          <cell r="AT3474" t="str">
            <v/>
          </cell>
          <cell r="AW3474" t="str">
            <v/>
          </cell>
          <cell r="AZ3474" t="str">
            <v/>
          </cell>
          <cell r="BA3474" t="str">
            <v/>
          </cell>
          <cell r="BB3474" t="str">
            <v/>
          </cell>
          <cell r="BC3474" t="str">
            <v/>
          </cell>
        </row>
        <row r="3475">
          <cell r="AM3475" t="str">
            <v/>
          </cell>
          <cell r="AQ3475" t="str">
            <v/>
          </cell>
          <cell r="AT3475" t="str">
            <v/>
          </cell>
          <cell r="AW3475" t="str">
            <v/>
          </cell>
          <cell r="AZ3475" t="str">
            <v/>
          </cell>
          <cell r="BA3475" t="str">
            <v/>
          </cell>
          <cell r="BB3475" t="str">
            <v/>
          </cell>
          <cell r="BC3475" t="str">
            <v/>
          </cell>
        </row>
        <row r="3476">
          <cell r="AM3476" t="str">
            <v/>
          </cell>
          <cell r="AQ3476" t="str">
            <v/>
          </cell>
          <cell r="AT3476" t="str">
            <v/>
          </cell>
          <cell r="AW3476" t="str">
            <v/>
          </cell>
          <cell r="AZ3476" t="str">
            <v/>
          </cell>
          <cell r="BA3476" t="str">
            <v/>
          </cell>
          <cell r="BB3476" t="str">
            <v/>
          </cell>
          <cell r="BC3476" t="str">
            <v/>
          </cell>
        </row>
        <row r="3477">
          <cell r="AM3477" t="str">
            <v/>
          </cell>
          <cell r="AQ3477" t="str">
            <v/>
          </cell>
          <cell r="AT3477" t="str">
            <v/>
          </cell>
          <cell r="AW3477" t="str">
            <v/>
          </cell>
          <cell r="AZ3477" t="str">
            <v/>
          </cell>
          <cell r="BA3477" t="str">
            <v/>
          </cell>
          <cell r="BB3477" t="str">
            <v/>
          </cell>
          <cell r="BC3477" t="str">
            <v/>
          </cell>
        </row>
        <row r="3478">
          <cell r="AM3478" t="str">
            <v/>
          </cell>
          <cell r="AQ3478" t="str">
            <v/>
          </cell>
          <cell r="AT3478" t="str">
            <v/>
          </cell>
          <cell r="AW3478" t="str">
            <v/>
          </cell>
          <cell r="AZ3478" t="str">
            <v/>
          </cell>
          <cell r="BA3478" t="str">
            <v/>
          </cell>
          <cell r="BB3478" t="str">
            <v/>
          </cell>
          <cell r="BC3478" t="str">
            <v/>
          </cell>
        </row>
        <row r="3479">
          <cell r="AM3479" t="str">
            <v/>
          </cell>
          <cell r="AQ3479" t="str">
            <v/>
          </cell>
          <cell r="AT3479" t="str">
            <v/>
          </cell>
          <cell r="AW3479" t="str">
            <v/>
          </cell>
          <cell r="AZ3479" t="str">
            <v/>
          </cell>
          <cell r="BA3479" t="str">
            <v/>
          </cell>
          <cell r="BB3479" t="str">
            <v/>
          </cell>
          <cell r="BC3479" t="str">
            <v/>
          </cell>
        </row>
        <row r="3480">
          <cell r="AM3480" t="str">
            <v/>
          </cell>
          <cell r="AQ3480" t="str">
            <v/>
          </cell>
          <cell r="AT3480" t="str">
            <v/>
          </cell>
          <cell r="AW3480" t="str">
            <v/>
          </cell>
          <cell r="AZ3480" t="str">
            <v/>
          </cell>
          <cell r="BA3480" t="str">
            <v/>
          </cell>
          <cell r="BB3480" t="str">
            <v/>
          </cell>
          <cell r="BC3480" t="str">
            <v/>
          </cell>
        </row>
        <row r="3481">
          <cell r="AM3481" t="str">
            <v/>
          </cell>
          <cell r="AQ3481" t="str">
            <v/>
          </cell>
          <cell r="AT3481" t="str">
            <v/>
          </cell>
          <cell r="AW3481" t="str">
            <v/>
          </cell>
          <cell r="AZ3481" t="str">
            <v/>
          </cell>
          <cell r="BA3481" t="str">
            <v/>
          </cell>
          <cell r="BB3481" t="str">
            <v/>
          </cell>
          <cell r="BC3481" t="str">
            <v/>
          </cell>
        </row>
        <row r="3482">
          <cell r="AM3482" t="str">
            <v/>
          </cell>
          <cell r="AQ3482" t="str">
            <v/>
          </cell>
          <cell r="AT3482" t="str">
            <v/>
          </cell>
          <cell r="AW3482" t="str">
            <v/>
          </cell>
          <cell r="AZ3482" t="str">
            <v/>
          </cell>
          <cell r="BA3482" t="str">
            <v/>
          </cell>
          <cell r="BB3482" t="str">
            <v/>
          </cell>
          <cell r="BC3482" t="str">
            <v/>
          </cell>
        </row>
        <row r="3483">
          <cell r="AM3483" t="str">
            <v/>
          </cell>
          <cell r="AQ3483" t="str">
            <v/>
          </cell>
          <cell r="AT3483" t="str">
            <v/>
          </cell>
          <cell r="AW3483" t="str">
            <v/>
          </cell>
          <cell r="AZ3483" t="str">
            <v/>
          </cell>
          <cell r="BA3483" t="str">
            <v/>
          </cell>
          <cell r="BB3483" t="str">
            <v/>
          </cell>
          <cell r="BC3483" t="str">
            <v/>
          </cell>
        </row>
        <row r="3484">
          <cell r="AM3484" t="str">
            <v/>
          </cell>
          <cell r="AQ3484" t="str">
            <v/>
          </cell>
          <cell r="AT3484" t="str">
            <v/>
          </cell>
          <cell r="AW3484" t="str">
            <v/>
          </cell>
          <cell r="AZ3484" t="str">
            <v/>
          </cell>
          <cell r="BA3484" t="str">
            <v/>
          </cell>
          <cell r="BB3484" t="str">
            <v/>
          </cell>
          <cell r="BC3484" t="str">
            <v/>
          </cell>
        </row>
        <row r="3485">
          <cell r="AM3485" t="str">
            <v/>
          </cell>
          <cell r="AQ3485" t="str">
            <v/>
          </cell>
          <cell r="AT3485" t="str">
            <v/>
          </cell>
          <cell r="AW3485" t="str">
            <v/>
          </cell>
          <cell r="AZ3485" t="str">
            <v/>
          </cell>
          <cell r="BA3485" t="str">
            <v/>
          </cell>
          <cell r="BB3485" t="str">
            <v/>
          </cell>
          <cell r="BC3485" t="str">
            <v/>
          </cell>
        </row>
        <row r="3486">
          <cell r="AM3486" t="str">
            <v/>
          </cell>
          <cell r="AQ3486" t="str">
            <v/>
          </cell>
          <cell r="AT3486" t="str">
            <v/>
          </cell>
          <cell r="AW3486" t="str">
            <v/>
          </cell>
          <cell r="AZ3486" t="str">
            <v/>
          </cell>
          <cell r="BA3486" t="str">
            <v/>
          </cell>
          <cell r="BB3486" t="str">
            <v/>
          </cell>
          <cell r="BC3486" t="str">
            <v/>
          </cell>
        </row>
        <row r="3487">
          <cell r="AM3487" t="str">
            <v/>
          </cell>
          <cell r="AQ3487" t="str">
            <v/>
          </cell>
          <cell r="AT3487" t="str">
            <v/>
          </cell>
          <cell r="AW3487" t="str">
            <v/>
          </cell>
          <cell r="AZ3487" t="str">
            <v/>
          </cell>
          <cell r="BA3487" t="str">
            <v/>
          </cell>
          <cell r="BB3487" t="str">
            <v/>
          </cell>
          <cell r="BC3487" t="str">
            <v/>
          </cell>
        </row>
        <row r="3488">
          <cell r="AM3488" t="str">
            <v/>
          </cell>
          <cell r="AQ3488" t="str">
            <v/>
          </cell>
          <cell r="AT3488" t="str">
            <v/>
          </cell>
          <cell r="AW3488" t="str">
            <v/>
          </cell>
          <cell r="AZ3488" t="str">
            <v/>
          </cell>
          <cell r="BA3488" t="str">
            <v/>
          </cell>
          <cell r="BB3488" t="str">
            <v/>
          </cell>
          <cell r="BC3488" t="str">
            <v/>
          </cell>
        </row>
        <row r="3489">
          <cell r="AM3489" t="str">
            <v/>
          </cell>
          <cell r="AQ3489" t="str">
            <v/>
          </cell>
          <cell r="AT3489" t="str">
            <v/>
          </cell>
          <cell r="AW3489" t="str">
            <v/>
          </cell>
          <cell r="AZ3489" t="str">
            <v/>
          </cell>
          <cell r="BA3489" t="str">
            <v/>
          </cell>
          <cell r="BB3489" t="str">
            <v/>
          </cell>
          <cell r="BC3489" t="str">
            <v/>
          </cell>
        </row>
        <row r="3490">
          <cell r="AM3490" t="str">
            <v/>
          </cell>
          <cell r="AQ3490" t="str">
            <v/>
          </cell>
          <cell r="AT3490" t="str">
            <v/>
          </cell>
          <cell r="AW3490" t="str">
            <v/>
          </cell>
          <cell r="AZ3490" t="str">
            <v/>
          </cell>
          <cell r="BA3490" t="str">
            <v/>
          </cell>
          <cell r="BB3490" t="str">
            <v/>
          </cell>
          <cell r="BC3490" t="str">
            <v/>
          </cell>
        </row>
        <row r="3491">
          <cell r="AM3491" t="str">
            <v/>
          </cell>
          <cell r="AQ3491" t="str">
            <v/>
          </cell>
          <cell r="AT3491" t="str">
            <v/>
          </cell>
          <cell r="AW3491" t="str">
            <v/>
          </cell>
          <cell r="AZ3491" t="str">
            <v/>
          </cell>
          <cell r="BA3491" t="str">
            <v/>
          </cell>
          <cell r="BB3491" t="str">
            <v/>
          </cell>
          <cell r="BC3491" t="str">
            <v/>
          </cell>
        </row>
        <row r="3492">
          <cell r="AM3492" t="str">
            <v/>
          </cell>
          <cell r="AQ3492" t="str">
            <v/>
          </cell>
          <cell r="AT3492" t="str">
            <v/>
          </cell>
          <cell r="AW3492" t="str">
            <v/>
          </cell>
          <cell r="AZ3492" t="str">
            <v/>
          </cell>
          <cell r="BA3492" t="str">
            <v/>
          </cell>
          <cell r="BB3492" t="str">
            <v/>
          </cell>
          <cell r="BC3492" t="str">
            <v/>
          </cell>
        </row>
        <row r="3493">
          <cell r="AM3493" t="str">
            <v/>
          </cell>
          <cell r="AQ3493" t="str">
            <v/>
          </cell>
          <cell r="AT3493" t="str">
            <v/>
          </cell>
          <cell r="AW3493" t="str">
            <v/>
          </cell>
          <cell r="AZ3493" t="str">
            <v/>
          </cell>
          <cell r="BA3493" t="str">
            <v/>
          </cell>
          <cell r="BB3493" t="str">
            <v/>
          </cell>
          <cell r="BC3493" t="str">
            <v/>
          </cell>
        </row>
        <row r="3494">
          <cell r="AM3494" t="str">
            <v/>
          </cell>
          <cell r="AQ3494" t="str">
            <v/>
          </cell>
          <cell r="AT3494" t="str">
            <v/>
          </cell>
          <cell r="AW3494" t="str">
            <v/>
          </cell>
          <cell r="AZ3494" t="str">
            <v/>
          </cell>
          <cell r="BA3494" t="str">
            <v/>
          </cell>
          <cell r="BB3494" t="str">
            <v/>
          </cell>
          <cell r="BC3494" t="str">
            <v/>
          </cell>
        </row>
        <row r="3495">
          <cell r="AM3495" t="str">
            <v/>
          </cell>
          <cell r="AQ3495" t="str">
            <v/>
          </cell>
          <cell r="AT3495" t="str">
            <v/>
          </cell>
          <cell r="AW3495" t="str">
            <v/>
          </cell>
          <cell r="AZ3495" t="str">
            <v/>
          </cell>
          <cell r="BA3495" t="str">
            <v/>
          </cell>
          <cell r="BB3495" t="str">
            <v/>
          </cell>
          <cell r="BC3495" t="str">
            <v/>
          </cell>
        </row>
        <row r="3496">
          <cell r="AM3496" t="str">
            <v/>
          </cell>
          <cell r="AQ3496" t="str">
            <v/>
          </cell>
          <cell r="AT3496" t="str">
            <v/>
          </cell>
          <cell r="AW3496" t="str">
            <v/>
          </cell>
          <cell r="AZ3496" t="str">
            <v/>
          </cell>
          <cell r="BA3496" t="str">
            <v/>
          </cell>
          <cell r="BB3496" t="str">
            <v/>
          </cell>
          <cell r="BC3496" t="str">
            <v/>
          </cell>
        </row>
        <row r="3497">
          <cell r="AM3497" t="str">
            <v/>
          </cell>
          <cell r="AQ3497" t="str">
            <v/>
          </cell>
          <cell r="AT3497" t="str">
            <v/>
          </cell>
          <cell r="AW3497" t="str">
            <v/>
          </cell>
          <cell r="AZ3497" t="str">
            <v/>
          </cell>
          <cell r="BA3497" t="str">
            <v/>
          </cell>
          <cell r="BB3497" t="str">
            <v/>
          </cell>
          <cell r="BC3497" t="str">
            <v/>
          </cell>
        </row>
        <row r="3498">
          <cell r="AM3498" t="str">
            <v/>
          </cell>
          <cell r="AQ3498" t="str">
            <v/>
          </cell>
          <cell r="AT3498" t="str">
            <v/>
          </cell>
          <cell r="AW3498" t="str">
            <v/>
          </cell>
          <cell r="AZ3498" t="str">
            <v/>
          </cell>
          <cell r="BA3498" t="str">
            <v/>
          </cell>
          <cell r="BB3498" t="str">
            <v/>
          </cell>
          <cell r="BC3498" t="str">
            <v/>
          </cell>
        </row>
        <row r="3499">
          <cell r="AM3499" t="str">
            <v/>
          </cell>
          <cell r="AQ3499" t="str">
            <v/>
          </cell>
          <cell r="AT3499" t="str">
            <v/>
          </cell>
          <cell r="AW3499" t="str">
            <v/>
          </cell>
          <cell r="AZ3499" t="str">
            <v/>
          </cell>
          <cell r="BA3499" t="str">
            <v/>
          </cell>
          <cell r="BB3499" t="str">
            <v/>
          </cell>
          <cell r="BC3499" t="str">
            <v/>
          </cell>
        </row>
        <row r="3500">
          <cell r="AM3500" t="str">
            <v/>
          </cell>
          <cell r="AQ3500" t="str">
            <v/>
          </cell>
          <cell r="AT3500" t="str">
            <v/>
          </cell>
          <cell r="AW3500" t="str">
            <v/>
          </cell>
          <cell r="AZ3500" t="str">
            <v/>
          </cell>
          <cell r="BA3500" t="str">
            <v/>
          </cell>
          <cell r="BB3500" t="str">
            <v/>
          </cell>
          <cell r="BC3500" t="str">
            <v/>
          </cell>
        </row>
        <row r="3501">
          <cell r="AM3501" t="str">
            <v/>
          </cell>
          <cell r="AQ3501" t="str">
            <v/>
          </cell>
          <cell r="AT3501" t="str">
            <v/>
          </cell>
          <cell r="AW3501" t="str">
            <v/>
          </cell>
          <cell r="AZ3501" t="str">
            <v/>
          </cell>
          <cell r="BA3501" t="str">
            <v/>
          </cell>
          <cell r="BB3501" t="str">
            <v/>
          </cell>
          <cell r="BC3501" t="str">
            <v/>
          </cell>
        </row>
        <row r="3502">
          <cell r="AM3502" t="str">
            <v/>
          </cell>
          <cell r="AQ3502" t="str">
            <v/>
          </cell>
          <cell r="AT3502" t="str">
            <v/>
          </cell>
          <cell r="AW3502" t="str">
            <v/>
          </cell>
          <cell r="AZ3502" t="str">
            <v/>
          </cell>
          <cell r="BA3502" t="str">
            <v/>
          </cell>
          <cell r="BB3502" t="str">
            <v/>
          </cell>
          <cell r="BC3502" t="str">
            <v/>
          </cell>
        </row>
        <row r="3503">
          <cell r="AM3503" t="str">
            <v/>
          </cell>
          <cell r="AQ3503" t="str">
            <v/>
          </cell>
          <cell r="AT3503" t="str">
            <v/>
          </cell>
          <cell r="AW3503" t="str">
            <v/>
          </cell>
          <cell r="AZ3503" t="str">
            <v/>
          </cell>
          <cell r="BA3503" t="str">
            <v/>
          </cell>
          <cell r="BB3503" t="str">
            <v/>
          </cell>
          <cell r="BC3503" t="str">
            <v/>
          </cell>
        </row>
        <row r="3504">
          <cell r="AM3504" t="str">
            <v/>
          </cell>
          <cell r="AQ3504" t="str">
            <v/>
          </cell>
          <cell r="AT3504" t="str">
            <v/>
          </cell>
          <cell r="AW3504" t="str">
            <v/>
          </cell>
          <cell r="AZ3504" t="str">
            <v/>
          </cell>
          <cell r="BA3504" t="str">
            <v/>
          </cell>
          <cell r="BB3504" t="str">
            <v/>
          </cell>
          <cell r="BC3504" t="str">
            <v/>
          </cell>
        </row>
        <row r="3505">
          <cell r="AM3505" t="str">
            <v/>
          </cell>
          <cell r="AQ3505" t="str">
            <v/>
          </cell>
          <cell r="AT3505" t="str">
            <v/>
          </cell>
          <cell r="AW3505" t="str">
            <v/>
          </cell>
          <cell r="AZ3505" t="str">
            <v/>
          </cell>
          <cell r="BA3505" t="str">
            <v/>
          </cell>
          <cell r="BB3505" t="str">
            <v/>
          </cell>
          <cell r="BC3505" t="str">
            <v/>
          </cell>
        </row>
        <row r="3506">
          <cell r="AM3506" t="str">
            <v/>
          </cell>
          <cell r="AQ3506" t="str">
            <v/>
          </cell>
          <cell r="AT3506" t="str">
            <v/>
          </cell>
          <cell r="AW3506" t="str">
            <v/>
          </cell>
          <cell r="AZ3506" t="str">
            <v/>
          </cell>
          <cell r="BA3506" t="str">
            <v/>
          </cell>
          <cell r="BB3506" t="str">
            <v/>
          </cell>
          <cell r="BC3506" t="str">
            <v/>
          </cell>
        </row>
        <row r="3507">
          <cell r="AM3507" t="str">
            <v/>
          </cell>
          <cell r="AQ3507" t="str">
            <v/>
          </cell>
          <cell r="AT3507" t="str">
            <v/>
          </cell>
          <cell r="AW3507" t="str">
            <v/>
          </cell>
          <cell r="AZ3507" t="str">
            <v/>
          </cell>
          <cell r="BA3507" t="str">
            <v/>
          </cell>
          <cell r="BB3507" t="str">
            <v/>
          </cell>
          <cell r="BC3507" t="str">
            <v/>
          </cell>
        </row>
        <row r="3508">
          <cell r="AM3508" t="str">
            <v/>
          </cell>
          <cell r="AQ3508" t="str">
            <v/>
          </cell>
          <cell r="AT3508" t="str">
            <v/>
          </cell>
          <cell r="AW3508" t="str">
            <v/>
          </cell>
          <cell r="AZ3508" t="str">
            <v/>
          </cell>
          <cell r="BA3508" t="str">
            <v/>
          </cell>
          <cell r="BB3508" t="str">
            <v/>
          </cell>
          <cell r="BC3508" t="str">
            <v/>
          </cell>
        </row>
        <row r="3509">
          <cell r="AM3509" t="str">
            <v/>
          </cell>
          <cell r="AQ3509" t="str">
            <v/>
          </cell>
          <cell r="AT3509" t="str">
            <v/>
          </cell>
          <cell r="AW3509" t="str">
            <v/>
          </cell>
          <cell r="AZ3509" t="str">
            <v/>
          </cell>
          <cell r="BA3509" t="str">
            <v/>
          </cell>
          <cell r="BB3509" t="str">
            <v/>
          </cell>
          <cell r="BC3509" t="str">
            <v/>
          </cell>
        </row>
        <row r="3510">
          <cell r="AM3510" t="str">
            <v/>
          </cell>
          <cell r="AQ3510" t="str">
            <v/>
          </cell>
          <cell r="AT3510" t="str">
            <v/>
          </cell>
          <cell r="AW3510" t="str">
            <v/>
          </cell>
          <cell r="AZ3510" t="str">
            <v/>
          </cell>
          <cell r="BA3510" t="str">
            <v/>
          </cell>
          <cell r="BB3510" t="str">
            <v/>
          </cell>
          <cell r="BC3510" t="str">
            <v/>
          </cell>
        </row>
        <row r="3511">
          <cell r="AM3511" t="str">
            <v/>
          </cell>
          <cell r="AQ3511" t="str">
            <v/>
          </cell>
          <cell r="AT3511" t="str">
            <v/>
          </cell>
          <cell r="AW3511" t="str">
            <v/>
          </cell>
          <cell r="AZ3511" t="str">
            <v/>
          </cell>
          <cell r="BA3511" t="str">
            <v/>
          </cell>
          <cell r="BB3511" t="str">
            <v/>
          </cell>
          <cell r="BC3511" t="str">
            <v/>
          </cell>
        </row>
        <row r="3512">
          <cell r="AM3512" t="str">
            <v/>
          </cell>
          <cell r="AQ3512" t="str">
            <v/>
          </cell>
          <cell r="AT3512" t="str">
            <v/>
          </cell>
          <cell r="AW3512" t="str">
            <v/>
          </cell>
          <cell r="AZ3512" t="str">
            <v/>
          </cell>
          <cell r="BA3512" t="str">
            <v/>
          </cell>
          <cell r="BB3512" t="str">
            <v/>
          </cell>
          <cell r="BC3512" t="str">
            <v/>
          </cell>
        </row>
        <row r="3513">
          <cell r="AM3513" t="str">
            <v/>
          </cell>
          <cell r="AQ3513" t="str">
            <v/>
          </cell>
          <cell r="AT3513" t="str">
            <v/>
          </cell>
          <cell r="AW3513" t="str">
            <v/>
          </cell>
          <cell r="AZ3513" t="str">
            <v/>
          </cell>
          <cell r="BA3513" t="str">
            <v/>
          </cell>
          <cell r="BB3513" t="str">
            <v/>
          </cell>
          <cell r="BC3513" t="str">
            <v/>
          </cell>
        </row>
        <row r="3514">
          <cell r="AM3514" t="str">
            <v/>
          </cell>
          <cell r="AQ3514" t="str">
            <v/>
          </cell>
          <cell r="AT3514" t="str">
            <v/>
          </cell>
          <cell r="AW3514" t="str">
            <v/>
          </cell>
          <cell r="AZ3514" t="str">
            <v/>
          </cell>
          <cell r="BA3514" t="str">
            <v/>
          </cell>
          <cell r="BB3514" t="str">
            <v/>
          </cell>
          <cell r="BC3514" t="str">
            <v/>
          </cell>
        </row>
        <row r="3515">
          <cell r="AM3515" t="str">
            <v/>
          </cell>
          <cell r="AQ3515" t="str">
            <v/>
          </cell>
          <cell r="AT3515" t="str">
            <v/>
          </cell>
          <cell r="AW3515" t="str">
            <v/>
          </cell>
          <cell r="AZ3515" t="str">
            <v/>
          </cell>
          <cell r="BA3515" t="str">
            <v/>
          </cell>
          <cell r="BB3515" t="str">
            <v/>
          </cell>
          <cell r="BC3515" t="str">
            <v/>
          </cell>
        </row>
        <row r="3516">
          <cell r="AM3516" t="str">
            <v/>
          </cell>
          <cell r="AQ3516" t="str">
            <v/>
          </cell>
          <cell r="AT3516" t="str">
            <v/>
          </cell>
          <cell r="AW3516" t="str">
            <v/>
          </cell>
          <cell r="AZ3516" t="str">
            <v/>
          </cell>
          <cell r="BA3516" t="str">
            <v/>
          </cell>
          <cell r="BB3516" t="str">
            <v/>
          </cell>
          <cell r="BC3516" t="str">
            <v/>
          </cell>
        </row>
        <row r="3517">
          <cell r="AM3517">
            <v>601242.35</v>
          </cell>
          <cell r="AQ3517">
            <v>3</v>
          </cell>
          <cell r="AT3517" t="str">
            <v>СМР</v>
          </cell>
          <cell r="AW3517">
            <v>40359</v>
          </cell>
          <cell r="AZ3517" t="str">
            <v>6.2010</v>
          </cell>
          <cell r="BA3517" t="str">
            <v>6.2010</v>
          </cell>
          <cell r="BB3517" t="str">
            <v/>
          </cell>
          <cell r="BC3517" t="str">
            <v>2.2010</v>
          </cell>
        </row>
        <row r="3518">
          <cell r="AM3518">
            <v>237908.5</v>
          </cell>
          <cell r="AQ3518">
            <v>3</v>
          </cell>
          <cell r="AT3518" t="str">
            <v>СМР</v>
          </cell>
          <cell r="AW3518">
            <v>40540</v>
          </cell>
          <cell r="AZ3518" t="str">
            <v>12.2010</v>
          </cell>
          <cell r="BA3518" t="str">
            <v>12.2010</v>
          </cell>
          <cell r="BB3518" t="str">
            <v/>
          </cell>
          <cell r="BC3518" t="str">
            <v>4.2010</v>
          </cell>
        </row>
        <row r="3519">
          <cell r="AM3519" t="str">
            <v/>
          </cell>
          <cell r="AQ3519">
            <v>3</v>
          </cell>
          <cell r="AT3519" t="str">
            <v>СМР</v>
          </cell>
          <cell r="AW3519" t="str">
            <v/>
          </cell>
          <cell r="AZ3519" t="str">
            <v/>
          </cell>
          <cell r="BA3519" t="str">
            <v/>
          </cell>
          <cell r="BB3519" t="str">
            <v/>
          </cell>
          <cell r="BC3519" t="str">
            <v/>
          </cell>
        </row>
        <row r="3520">
          <cell r="AM3520" t="str">
            <v/>
          </cell>
          <cell r="AQ3520" t="str">
            <v/>
          </cell>
          <cell r="AT3520" t="str">
            <v/>
          </cell>
          <cell r="AW3520" t="str">
            <v/>
          </cell>
          <cell r="AZ3520" t="str">
            <v/>
          </cell>
          <cell r="BA3520" t="str">
            <v/>
          </cell>
          <cell r="BB3520" t="str">
            <v/>
          </cell>
          <cell r="BC3520" t="str">
            <v/>
          </cell>
        </row>
        <row r="3521">
          <cell r="AM3521">
            <v>819544.12</v>
          </cell>
          <cell r="AQ3521">
            <v>3</v>
          </cell>
          <cell r="AT3521" t="str">
            <v>СМР</v>
          </cell>
          <cell r="AW3521">
            <v>40569</v>
          </cell>
          <cell r="AZ3521" t="str">
            <v>12.2010</v>
          </cell>
          <cell r="BA3521" t="str">
            <v>1.2011</v>
          </cell>
          <cell r="BB3521" t="str">
            <v>3.2011</v>
          </cell>
          <cell r="BC3521" t="str">
            <v>1.2011</v>
          </cell>
        </row>
        <row r="3522">
          <cell r="AM3522">
            <v>13916.81</v>
          </cell>
          <cell r="AQ3522">
            <v>3</v>
          </cell>
          <cell r="AT3522" t="str">
            <v>СМР</v>
          </cell>
          <cell r="AW3522">
            <v>40569</v>
          </cell>
          <cell r="AZ3522" t="str">
            <v>12.2010</v>
          </cell>
          <cell r="BA3522" t="str">
            <v>1.2011</v>
          </cell>
          <cell r="BB3522" t="str">
            <v>3.2011</v>
          </cell>
          <cell r="BC3522" t="str">
            <v>1.2011</v>
          </cell>
        </row>
        <row r="3523">
          <cell r="AM3523" t="str">
            <v/>
          </cell>
          <cell r="AQ3523" t="str">
            <v/>
          </cell>
          <cell r="AT3523" t="str">
            <v/>
          </cell>
          <cell r="AW3523" t="str">
            <v/>
          </cell>
          <cell r="AZ3523" t="str">
            <v/>
          </cell>
          <cell r="BA3523" t="str">
            <v/>
          </cell>
          <cell r="BB3523" t="str">
            <v/>
          </cell>
          <cell r="BC3523" t="str">
            <v/>
          </cell>
        </row>
        <row r="3524">
          <cell r="AM3524">
            <v>3042122.51</v>
          </cell>
          <cell r="AQ3524">
            <v>6</v>
          </cell>
          <cell r="AT3524" t="str">
            <v>СМР</v>
          </cell>
          <cell r="AW3524">
            <v>40633</v>
          </cell>
          <cell r="AZ3524" t="str">
            <v>3.2011</v>
          </cell>
          <cell r="BA3524" t="str">
            <v>3.2011</v>
          </cell>
          <cell r="BB3524" t="str">
            <v>4.2011</v>
          </cell>
          <cell r="BC3524" t="str">
            <v>1.2011</v>
          </cell>
        </row>
        <row r="3525">
          <cell r="AM3525">
            <v>243051.6</v>
          </cell>
          <cell r="AQ3525">
            <v>6</v>
          </cell>
          <cell r="AT3525" t="str">
            <v>СМР</v>
          </cell>
          <cell r="AW3525">
            <v>40592</v>
          </cell>
          <cell r="AZ3525" t="str">
            <v>2.2011</v>
          </cell>
          <cell r="BA3525" t="str">
            <v>2.2011</v>
          </cell>
          <cell r="BB3525" t="str">
            <v>1.1900</v>
          </cell>
          <cell r="BC3525" t="str">
            <v>1.2011</v>
          </cell>
        </row>
        <row r="3526">
          <cell r="AM3526">
            <v>1188141.47</v>
          </cell>
          <cell r="AQ3526">
            <v>6</v>
          </cell>
          <cell r="AT3526" t="str">
            <v>СМР</v>
          </cell>
          <cell r="AW3526">
            <v>40653</v>
          </cell>
          <cell r="AZ3526" t="str">
            <v>3.2011</v>
          </cell>
          <cell r="BA3526" t="str">
            <v>4.2011</v>
          </cell>
          <cell r="BB3526" t="str">
            <v>5.2011</v>
          </cell>
          <cell r="BC3526" t="str">
            <v>2.2011</v>
          </cell>
        </row>
        <row r="3527">
          <cell r="AM3527" t="str">
            <v/>
          </cell>
          <cell r="AQ3527">
            <v>4</v>
          </cell>
          <cell r="AT3527" t="str">
            <v/>
          </cell>
          <cell r="AW3527" t="str">
            <v/>
          </cell>
          <cell r="AZ3527" t="str">
            <v/>
          </cell>
          <cell r="BA3527" t="str">
            <v/>
          </cell>
          <cell r="BB3527" t="str">
            <v/>
          </cell>
          <cell r="BC3527" t="str">
            <v/>
          </cell>
        </row>
        <row r="3528">
          <cell r="AM3528" t="str">
            <v/>
          </cell>
          <cell r="AQ3528" t="str">
            <v/>
          </cell>
          <cell r="AT3528" t="str">
            <v/>
          </cell>
          <cell r="AW3528" t="str">
            <v/>
          </cell>
          <cell r="AZ3528" t="str">
            <v/>
          </cell>
          <cell r="BA3528" t="str">
            <v/>
          </cell>
          <cell r="BB3528" t="str">
            <v/>
          </cell>
          <cell r="BC3528" t="str">
            <v/>
          </cell>
        </row>
        <row r="3529">
          <cell r="AM3529">
            <v>194943.11</v>
          </cell>
          <cell r="AQ3529">
            <v>6</v>
          </cell>
          <cell r="AT3529" t="str">
            <v>СМР</v>
          </cell>
          <cell r="AW3529" t="str">
            <v/>
          </cell>
          <cell r="AZ3529" t="str">
            <v>6.2011</v>
          </cell>
          <cell r="BA3529" t="str">
            <v/>
          </cell>
          <cell r="BB3529" t="str">
            <v/>
          </cell>
          <cell r="BC3529" t="str">
            <v/>
          </cell>
        </row>
        <row r="3530">
          <cell r="AM3530" t="str">
            <v/>
          </cell>
          <cell r="AQ3530" t="str">
            <v/>
          </cell>
          <cell r="AT3530" t="str">
            <v/>
          </cell>
          <cell r="AW3530" t="str">
            <v/>
          </cell>
          <cell r="AZ3530" t="str">
            <v/>
          </cell>
          <cell r="BA3530" t="str">
            <v/>
          </cell>
          <cell r="BB3530" t="str">
            <v/>
          </cell>
          <cell r="BC3530" t="str">
            <v/>
          </cell>
        </row>
        <row r="3531">
          <cell r="AM3531" t="str">
            <v/>
          </cell>
          <cell r="AQ3531" t="str">
            <v/>
          </cell>
          <cell r="AT3531" t="str">
            <v/>
          </cell>
          <cell r="AW3531" t="str">
            <v/>
          </cell>
          <cell r="AZ3531" t="str">
            <v/>
          </cell>
          <cell r="BA3531" t="str">
            <v/>
          </cell>
          <cell r="BB3531" t="str">
            <v/>
          </cell>
          <cell r="BC3531" t="str">
            <v/>
          </cell>
        </row>
        <row r="3532">
          <cell r="AM3532" t="str">
            <v/>
          </cell>
          <cell r="AQ3532" t="str">
            <v/>
          </cell>
          <cell r="AT3532" t="str">
            <v/>
          </cell>
          <cell r="AW3532" t="str">
            <v/>
          </cell>
          <cell r="AZ3532" t="str">
            <v/>
          </cell>
          <cell r="BA3532" t="str">
            <v/>
          </cell>
          <cell r="BB3532" t="str">
            <v/>
          </cell>
          <cell r="BC3532" t="str">
            <v/>
          </cell>
        </row>
        <row r="3533">
          <cell r="AM3533" t="str">
            <v/>
          </cell>
          <cell r="AQ3533" t="str">
            <v/>
          </cell>
          <cell r="AT3533" t="str">
            <v/>
          </cell>
          <cell r="AW3533" t="str">
            <v/>
          </cell>
          <cell r="AZ3533" t="str">
            <v/>
          </cell>
          <cell r="BA3533" t="str">
            <v/>
          </cell>
          <cell r="BB3533" t="str">
            <v/>
          </cell>
          <cell r="BC3533" t="str">
            <v/>
          </cell>
        </row>
        <row r="3534">
          <cell r="AM3534" t="str">
            <v/>
          </cell>
          <cell r="AQ3534" t="str">
            <v/>
          </cell>
          <cell r="AT3534" t="str">
            <v/>
          </cell>
          <cell r="AW3534" t="str">
            <v/>
          </cell>
          <cell r="AZ3534" t="str">
            <v/>
          </cell>
          <cell r="BA3534" t="str">
            <v/>
          </cell>
          <cell r="BB3534" t="str">
            <v/>
          </cell>
          <cell r="BC3534" t="str">
            <v/>
          </cell>
        </row>
        <row r="3535">
          <cell r="AM3535" t="str">
            <v/>
          </cell>
          <cell r="AQ3535" t="str">
            <v/>
          </cell>
          <cell r="AT3535" t="str">
            <v/>
          </cell>
          <cell r="AW3535" t="str">
            <v/>
          </cell>
          <cell r="AZ3535" t="str">
            <v/>
          </cell>
          <cell r="BA3535" t="str">
            <v/>
          </cell>
          <cell r="BB3535" t="str">
            <v/>
          </cell>
          <cell r="BC3535" t="str">
            <v/>
          </cell>
        </row>
        <row r="3536">
          <cell r="AM3536" t="str">
            <v/>
          </cell>
          <cell r="AQ3536">
            <v>3</v>
          </cell>
          <cell r="AT3536" t="str">
            <v>СМР</v>
          </cell>
          <cell r="AW3536" t="str">
            <v/>
          </cell>
          <cell r="AZ3536" t="str">
            <v/>
          </cell>
          <cell r="BA3536" t="str">
            <v/>
          </cell>
          <cell r="BB3536" t="str">
            <v/>
          </cell>
          <cell r="BC3536" t="str">
            <v/>
          </cell>
        </row>
        <row r="3537">
          <cell r="AM3537" t="str">
            <v/>
          </cell>
          <cell r="AQ3537" t="str">
            <v/>
          </cell>
          <cell r="AT3537" t="str">
            <v/>
          </cell>
          <cell r="AW3537" t="str">
            <v/>
          </cell>
          <cell r="AZ3537" t="str">
            <v/>
          </cell>
          <cell r="BA3537" t="str">
            <v/>
          </cell>
          <cell r="BB3537" t="str">
            <v/>
          </cell>
          <cell r="BC3537" t="str">
            <v/>
          </cell>
        </row>
        <row r="3538">
          <cell r="AM3538" t="str">
            <v/>
          </cell>
          <cell r="AQ3538" t="str">
            <v/>
          </cell>
          <cell r="AT3538" t="str">
            <v/>
          </cell>
          <cell r="AW3538" t="str">
            <v/>
          </cell>
          <cell r="AZ3538" t="str">
            <v/>
          </cell>
          <cell r="BA3538" t="str">
            <v/>
          </cell>
          <cell r="BB3538" t="str">
            <v/>
          </cell>
          <cell r="BC3538" t="str">
            <v/>
          </cell>
        </row>
        <row r="3539">
          <cell r="AM3539">
            <v>24812.41</v>
          </cell>
          <cell r="AQ3539">
            <v>3</v>
          </cell>
          <cell r="AT3539" t="str">
            <v>СМР</v>
          </cell>
          <cell r="AW3539">
            <v>40540</v>
          </cell>
          <cell r="AZ3539" t="str">
            <v>12.2010</v>
          </cell>
          <cell r="BA3539" t="str">
            <v>12.2010</v>
          </cell>
          <cell r="BB3539" t="str">
            <v/>
          </cell>
          <cell r="BC3539" t="str">
            <v>4.2010</v>
          </cell>
        </row>
        <row r="3540">
          <cell r="AM3540">
            <v>1266088.98</v>
          </cell>
          <cell r="AQ3540">
            <v>3</v>
          </cell>
          <cell r="AT3540" t="str">
            <v>СМР</v>
          </cell>
          <cell r="AW3540">
            <v>40540</v>
          </cell>
          <cell r="AZ3540" t="str">
            <v>12.2010</v>
          </cell>
          <cell r="BA3540" t="str">
            <v>12.2010</v>
          </cell>
          <cell r="BB3540" t="str">
            <v/>
          </cell>
          <cell r="BC3540" t="str">
            <v>4.2010</v>
          </cell>
        </row>
        <row r="3541">
          <cell r="AM3541" t="str">
            <v/>
          </cell>
          <cell r="AQ3541" t="str">
            <v/>
          </cell>
          <cell r="AT3541" t="str">
            <v/>
          </cell>
          <cell r="AW3541" t="str">
            <v/>
          </cell>
          <cell r="AZ3541" t="str">
            <v/>
          </cell>
          <cell r="BA3541" t="str">
            <v/>
          </cell>
          <cell r="BB3541" t="str">
            <v/>
          </cell>
          <cell r="BC3541" t="str">
            <v/>
          </cell>
        </row>
        <row r="3542">
          <cell r="AM3542" t="str">
            <v/>
          </cell>
          <cell r="AQ3542" t="str">
            <v/>
          </cell>
          <cell r="AT3542" t="str">
            <v/>
          </cell>
          <cell r="AW3542" t="str">
            <v/>
          </cell>
          <cell r="AZ3542" t="str">
            <v/>
          </cell>
          <cell r="BA3542" t="str">
            <v/>
          </cell>
          <cell r="BB3542" t="str">
            <v/>
          </cell>
          <cell r="BC3542" t="str">
            <v/>
          </cell>
        </row>
        <row r="3543">
          <cell r="AM3543" t="str">
            <v/>
          </cell>
          <cell r="AQ3543" t="str">
            <v/>
          </cell>
          <cell r="AT3543" t="str">
            <v/>
          </cell>
          <cell r="AW3543" t="str">
            <v/>
          </cell>
          <cell r="AZ3543" t="str">
            <v/>
          </cell>
          <cell r="BA3543" t="str">
            <v/>
          </cell>
          <cell r="BB3543" t="str">
            <v/>
          </cell>
          <cell r="BC3543" t="str">
            <v/>
          </cell>
        </row>
        <row r="3544">
          <cell r="AM3544" t="str">
            <v/>
          </cell>
          <cell r="AQ3544" t="str">
            <v/>
          </cell>
          <cell r="AT3544" t="str">
            <v/>
          </cell>
          <cell r="AW3544" t="str">
            <v/>
          </cell>
          <cell r="AZ3544" t="str">
            <v/>
          </cell>
          <cell r="BA3544" t="str">
            <v/>
          </cell>
          <cell r="BB3544" t="str">
            <v/>
          </cell>
          <cell r="BC3544" t="str">
            <v/>
          </cell>
        </row>
        <row r="3545">
          <cell r="AM3545" t="str">
            <v/>
          </cell>
          <cell r="AQ3545" t="str">
            <v/>
          </cell>
          <cell r="AT3545" t="str">
            <v/>
          </cell>
          <cell r="AW3545" t="str">
            <v/>
          </cell>
          <cell r="AZ3545" t="str">
            <v/>
          </cell>
          <cell r="BA3545" t="str">
            <v/>
          </cell>
          <cell r="BB3545" t="str">
            <v/>
          </cell>
          <cell r="BC3545" t="str">
            <v/>
          </cell>
        </row>
        <row r="3546">
          <cell r="AM3546" t="str">
            <v/>
          </cell>
          <cell r="AQ3546" t="str">
            <v/>
          </cell>
          <cell r="AT3546" t="str">
            <v/>
          </cell>
          <cell r="AW3546" t="str">
            <v/>
          </cell>
          <cell r="AZ3546" t="str">
            <v/>
          </cell>
          <cell r="BA3546" t="str">
            <v/>
          </cell>
          <cell r="BB3546" t="str">
            <v/>
          </cell>
          <cell r="BC3546" t="str">
            <v/>
          </cell>
        </row>
        <row r="3547">
          <cell r="AM3547" t="str">
            <v/>
          </cell>
          <cell r="AQ3547" t="str">
            <v/>
          </cell>
          <cell r="AT3547" t="str">
            <v/>
          </cell>
          <cell r="AW3547" t="str">
            <v/>
          </cell>
          <cell r="AZ3547" t="str">
            <v/>
          </cell>
          <cell r="BA3547" t="str">
            <v/>
          </cell>
          <cell r="BB3547" t="str">
            <v/>
          </cell>
          <cell r="BC3547" t="str">
            <v/>
          </cell>
        </row>
        <row r="3548">
          <cell r="AM3548" t="str">
            <v/>
          </cell>
          <cell r="AQ3548" t="str">
            <v/>
          </cell>
          <cell r="AT3548" t="str">
            <v/>
          </cell>
          <cell r="AW3548" t="str">
            <v/>
          </cell>
          <cell r="AZ3548" t="str">
            <v/>
          </cell>
          <cell r="BA3548" t="str">
            <v/>
          </cell>
          <cell r="BB3548" t="str">
            <v/>
          </cell>
          <cell r="BC3548" t="str">
            <v/>
          </cell>
        </row>
        <row r="3549">
          <cell r="AM3549" t="str">
            <v/>
          </cell>
          <cell r="AQ3549" t="str">
            <v/>
          </cell>
          <cell r="AT3549" t="str">
            <v/>
          </cell>
          <cell r="AW3549" t="str">
            <v/>
          </cell>
          <cell r="AZ3549" t="str">
            <v/>
          </cell>
          <cell r="BA3549" t="str">
            <v/>
          </cell>
          <cell r="BB3549" t="str">
            <v/>
          </cell>
          <cell r="BC3549" t="str">
            <v/>
          </cell>
        </row>
        <row r="3550">
          <cell r="AQ3550" t="str">
            <v/>
          </cell>
          <cell r="AZ3550" t="str">
            <v/>
          </cell>
          <cell r="BA3550" t="str">
            <v/>
          </cell>
          <cell r="BB3550" t="str">
            <v/>
          </cell>
          <cell r="BC3550" t="str">
            <v/>
          </cell>
        </row>
        <row r="3551">
          <cell r="AM3551">
            <v>1090227.6000000001</v>
          </cell>
          <cell r="AQ3551" t="str">
            <v/>
          </cell>
          <cell r="AT3551" t="str">
            <v>Оборудование</v>
          </cell>
          <cell r="AW3551">
            <v>40543</v>
          </cell>
          <cell r="AZ3551" t="str">
            <v>12.2010</v>
          </cell>
          <cell r="BA3551" t="str">
            <v>12.2010</v>
          </cell>
          <cell r="BB3551" t="str">
            <v/>
          </cell>
          <cell r="BC3551" t="str">
            <v>4.2010</v>
          </cell>
        </row>
        <row r="3552">
          <cell r="AM3552" t="str">
            <v/>
          </cell>
          <cell r="AQ3552" t="str">
            <v/>
          </cell>
          <cell r="AT3552" t="str">
            <v/>
          </cell>
          <cell r="AW3552" t="str">
            <v/>
          </cell>
          <cell r="AZ3552" t="str">
            <v/>
          </cell>
          <cell r="BA3552" t="str">
            <v/>
          </cell>
          <cell r="BB3552" t="str">
            <v/>
          </cell>
          <cell r="BC3552" t="str">
            <v/>
          </cell>
        </row>
        <row r="3553">
          <cell r="AM3553">
            <v>375958</v>
          </cell>
          <cell r="AQ3553" t="str">
            <v/>
          </cell>
          <cell r="AT3553" t="str">
            <v>Оборудование</v>
          </cell>
          <cell r="AW3553">
            <v>40602</v>
          </cell>
          <cell r="AZ3553" t="str">
            <v>2.2011</v>
          </cell>
          <cell r="BA3553" t="str">
            <v>2.2011</v>
          </cell>
          <cell r="BB3553" t="str">
            <v>3.2011</v>
          </cell>
          <cell r="BC3553" t="str">
            <v>1.2011</v>
          </cell>
        </row>
        <row r="3554">
          <cell r="AM3554">
            <v>2756688</v>
          </cell>
          <cell r="AQ3554" t="str">
            <v/>
          </cell>
          <cell r="AT3554" t="str">
            <v>Оборудование</v>
          </cell>
          <cell r="AW3554">
            <v>40543</v>
          </cell>
          <cell r="AZ3554" t="str">
            <v>12.2010</v>
          </cell>
          <cell r="BA3554" t="str">
            <v>12.2010</v>
          </cell>
          <cell r="BB3554" t="str">
            <v/>
          </cell>
          <cell r="BC3554" t="str">
            <v>4.2010</v>
          </cell>
        </row>
        <row r="3555">
          <cell r="AM3555" t="str">
            <v/>
          </cell>
          <cell r="AQ3555" t="str">
            <v/>
          </cell>
          <cell r="AT3555" t="str">
            <v/>
          </cell>
          <cell r="AW3555" t="str">
            <v/>
          </cell>
          <cell r="AZ3555" t="str">
            <v/>
          </cell>
          <cell r="BA3555" t="str">
            <v/>
          </cell>
          <cell r="BB3555" t="str">
            <v/>
          </cell>
          <cell r="BC3555" t="str">
            <v/>
          </cell>
        </row>
        <row r="3556">
          <cell r="AM3556" t="str">
            <v/>
          </cell>
          <cell r="AQ3556" t="str">
            <v/>
          </cell>
          <cell r="AT3556" t="str">
            <v/>
          </cell>
          <cell r="AW3556" t="str">
            <v/>
          </cell>
          <cell r="AZ3556" t="str">
            <v/>
          </cell>
          <cell r="BA3556" t="str">
            <v/>
          </cell>
          <cell r="BB3556" t="str">
            <v/>
          </cell>
          <cell r="BC3556" t="str">
            <v/>
          </cell>
        </row>
        <row r="3557">
          <cell r="AM3557" t="str">
            <v/>
          </cell>
          <cell r="AQ3557" t="str">
            <v/>
          </cell>
          <cell r="AT3557" t="str">
            <v/>
          </cell>
          <cell r="AW3557" t="str">
            <v/>
          </cell>
          <cell r="AZ3557" t="str">
            <v/>
          </cell>
          <cell r="BA3557" t="str">
            <v/>
          </cell>
          <cell r="BB3557" t="str">
            <v/>
          </cell>
          <cell r="BC3557" t="str">
            <v/>
          </cell>
        </row>
        <row r="3558">
          <cell r="AM3558" t="str">
            <v/>
          </cell>
          <cell r="AQ3558" t="str">
            <v/>
          </cell>
          <cell r="AT3558" t="str">
            <v/>
          </cell>
          <cell r="AW3558" t="str">
            <v/>
          </cell>
          <cell r="AZ3558" t="str">
            <v/>
          </cell>
          <cell r="BA3558" t="str">
            <v/>
          </cell>
          <cell r="BB3558" t="str">
            <v/>
          </cell>
          <cell r="BC3558" t="str">
            <v/>
          </cell>
        </row>
        <row r="3559">
          <cell r="AM3559" t="str">
            <v/>
          </cell>
          <cell r="AQ3559" t="str">
            <v/>
          </cell>
          <cell r="AT3559" t="str">
            <v/>
          </cell>
          <cell r="AW3559" t="str">
            <v/>
          </cell>
          <cell r="AZ3559" t="str">
            <v/>
          </cell>
          <cell r="BA3559" t="str">
            <v/>
          </cell>
          <cell r="BB3559" t="str">
            <v/>
          </cell>
          <cell r="BC3559" t="str">
            <v/>
          </cell>
        </row>
        <row r="3560">
          <cell r="AM3560" t="str">
            <v/>
          </cell>
          <cell r="AQ3560" t="str">
            <v/>
          </cell>
          <cell r="AT3560" t="str">
            <v/>
          </cell>
          <cell r="AW3560" t="str">
            <v/>
          </cell>
          <cell r="AZ3560" t="str">
            <v/>
          </cell>
          <cell r="BA3560" t="str">
            <v/>
          </cell>
          <cell r="BB3560" t="str">
            <v/>
          </cell>
          <cell r="BC3560" t="str">
            <v/>
          </cell>
        </row>
        <row r="3561">
          <cell r="AM3561" t="str">
            <v/>
          </cell>
          <cell r="AQ3561" t="str">
            <v/>
          </cell>
          <cell r="AT3561" t="str">
            <v/>
          </cell>
          <cell r="AW3561" t="str">
            <v/>
          </cell>
          <cell r="AZ3561" t="str">
            <v/>
          </cell>
          <cell r="BA3561" t="str">
            <v/>
          </cell>
          <cell r="BB3561" t="str">
            <v/>
          </cell>
          <cell r="BC3561" t="str">
            <v/>
          </cell>
        </row>
        <row r="3562">
          <cell r="AM3562" t="str">
            <v/>
          </cell>
          <cell r="AQ3562" t="str">
            <v/>
          </cell>
          <cell r="AT3562" t="str">
            <v/>
          </cell>
          <cell r="AW3562" t="str">
            <v/>
          </cell>
          <cell r="AZ3562" t="str">
            <v/>
          </cell>
          <cell r="BA3562" t="str">
            <v/>
          </cell>
          <cell r="BB3562" t="str">
            <v/>
          </cell>
          <cell r="BC3562" t="str">
            <v/>
          </cell>
        </row>
        <row r="3563">
          <cell r="AM3563" t="str">
            <v/>
          </cell>
          <cell r="AQ3563" t="str">
            <v/>
          </cell>
          <cell r="AT3563" t="str">
            <v/>
          </cell>
          <cell r="AW3563" t="str">
            <v/>
          </cell>
          <cell r="AZ3563" t="str">
            <v/>
          </cell>
          <cell r="BA3563" t="str">
            <v/>
          </cell>
          <cell r="BB3563" t="str">
            <v/>
          </cell>
          <cell r="BC3563" t="str">
            <v/>
          </cell>
        </row>
        <row r="3564">
          <cell r="AM3564">
            <v>75872.710000000006</v>
          </cell>
          <cell r="AQ3564" t="str">
            <v/>
          </cell>
          <cell r="AT3564" t="str">
            <v>УУП</v>
          </cell>
          <cell r="AW3564">
            <v>40359</v>
          </cell>
          <cell r="AZ3564" t="str">
            <v>6.2010</v>
          </cell>
          <cell r="BA3564" t="str">
            <v>6.2010</v>
          </cell>
          <cell r="BB3564" t="str">
            <v/>
          </cell>
          <cell r="BC3564" t="str">
            <v>2.2010</v>
          </cell>
        </row>
        <row r="3565">
          <cell r="AM3565" t="str">
            <v/>
          </cell>
          <cell r="AQ3565" t="str">
            <v/>
          </cell>
          <cell r="AT3565" t="str">
            <v/>
          </cell>
          <cell r="AW3565" t="str">
            <v/>
          </cell>
          <cell r="AZ3565" t="str">
            <v/>
          </cell>
          <cell r="BA3565" t="str">
            <v/>
          </cell>
          <cell r="BB3565" t="str">
            <v/>
          </cell>
          <cell r="BC3565" t="str">
            <v/>
          </cell>
        </row>
        <row r="3566">
          <cell r="AM3566" t="str">
            <v/>
          </cell>
          <cell r="AQ3566" t="str">
            <v/>
          </cell>
          <cell r="AT3566" t="str">
            <v/>
          </cell>
          <cell r="AW3566" t="str">
            <v/>
          </cell>
          <cell r="AZ3566" t="str">
            <v/>
          </cell>
          <cell r="BA3566" t="str">
            <v/>
          </cell>
          <cell r="BB3566" t="str">
            <v/>
          </cell>
          <cell r="BC3566" t="str">
            <v/>
          </cell>
        </row>
        <row r="3567">
          <cell r="AM3567">
            <v>612218.48</v>
          </cell>
          <cell r="AQ3567">
            <v>3</v>
          </cell>
          <cell r="AT3567" t="str">
            <v>СМР</v>
          </cell>
          <cell r="AW3567">
            <v>40409</v>
          </cell>
          <cell r="AZ3567" t="str">
            <v>7.2010</v>
          </cell>
          <cell r="BA3567" t="str">
            <v>8.2010</v>
          </cell>
          <cell r="BB3567" t="str">
            <v/>
          </cell>
          <cell r="BC3567" t="str">
            <v>3.2010</v>
          </cell>
        </row>
        <row r="3568">
          <cell r="AM3568" t="str">
            <v/>
          </cell>
          <cell r="AQ3568" t="str">
            <v/>
          </cell>
          <cell r="AT3568" t="str">
            <v/>
          </cell>
          <cell r="AW3568" t="str">
            <v/>
          </cell>
          <cell r="AZ3568" t="str">
            <v/>
          </cell>
          <cell r="BA3568" t="str">
            <v/>
          </cell>
          <cell r="BB3568" t="str">
            <v/>
          </cell>
          <cell r="BC3568" t="str">
            <v/>
          </cell>
        </row>
        <row r="3569">
          <cell r="AM3569">
            <v>116107.97</v>
          </cell>
          <cell r="AQ3569">
            <v>3</v>
          </cell>
          <cell r="AT3569" t="str">
            <v>СМР</v>
          </cell>
          <cell r="AW3569">
            <v>40409</v>
          </cell>
          <cell r="AZ3569" t="str">
            <v>7.2010</v>
          </cell>
          <cell r="BA3569" t="str">
            <v>8.2010</v>
          </cell>
          <cell r="BB3569" t="str">
            <v/>
          </cell>
          <cell r="BC3569" t="str">
            <v>3.2010</v>
          </cell>
        </row>
        <row r="3570">
          <cell r="AM3570">
            <v>9534.3700000000008</v>
          </cell>
          <cell r="AQ3570">
            <v>3</v>
          </cell>
          <cell r="AT3570" t="str">
            <v>СМР</v>
          </cell>
          <cell r="AW3570">
            <v>40421</v>
          </cell>
          <cell r="AZ3570" t="str">
            <v>8.2010</v>
          </cell>
          <cell r="BA3570" t="str">
            <v>8.2010</v>
          </cell>
          <cell r="BB3570" t="str">
            <v/>
          </cell>
          <cell r="BC3570" t="str">
            <v>3.2010</v>
          </cell>
        </row>
        <row r="3571">
          <cell r="AM3571" t="str">
            <v/>
          </cell>
          <cell r="AQ3571" t="str">
            <v/>
          </cell>
          <cell r="AT3571" t="str">
            <v/>
          </cell>
          <cell r="AW3571" t="str">
            <v/>
          </cell>
          <cell r="AZ3571" t="str">
            <v/>
          </cell>
          <cell r="BA3571" t="str">
            <v/>
          </cell>
          <cell r="BB3571" t="str">
            <v/>
          </cell>
          <cell r="BC3571" t="str">
            <v/>
          </cell>
        </row>
        <row r="3572">
          <cell r="AM3572">
            <v>3810466</v>
          </cell>
          <cell r="AQ3572">
            <v>3</v>
          </cell>
          <cell r="AT3572" t="str">
            <v>СМР</v>
          </cell>
          <cell r="AW3572">
            <v>40409</v>
          </cell>
          <cell r="AZ3572" t="str">
            <v>7.2010</v>
          </cell>
          <cell r="BA3572" t="str">
            <v>8.2010</v>
          </cell>
          <cell r="BB3572" t="str">
            <v/>
          </cell>
          <cell r="BC3572" t="str">
            <v>3.2010</v>
          </cell>
        </row>
        <row r="3573">
          <cell r="AM3573">
            <v>5433213.1299999999</v>
          </cell>
          <cell r="AQ3573">
            <v>3</v>
          </cell>
          <cell r="AT3573" t="str">
            <v>СМР</v>
          </cell>
          <cell r="AW3573">
            <v>40421</v>
          </cell>
          <cell r="AZ3573" t="str">
            <v>8.2010</v>
          </cell>
          <cell r="BA3573" t="str">
            <v>8.2010</v>
          </cell>
          <cell r="BB3573" t="str">
            <v/>
          </cell>
          <cell r="BC3573" t="str">
            <v>3.2010</v>
          </cell>
        </row>
        <row r="3574">
          <cell r="AM3574">
            <v>515706.83</v>
          </cell>
          <cell r="AQ3574">
            <v>3</v>
          </cell>
          <cell r="AT3574" t="str">
            <v>СМР</v>
          </cell>
          <cell r="AW3574">
            <v>40495</v>
          </cell>
          <cell r="AZ3574" t="str">
            <v>10.2010</v>
          </cell>
          <cell r="BA3574" t="str">
            <v>11.2010</v>
          </cell>
          <cell r="BB3574" t="str">
            <v/>
          </cell>
          <cell r="BC3574" t="str">
            <v>4.2010</v>
          </cell>
        </row>
        <row r="3575">
          <cell r="AM3575" t="str">
            <v/>
          </cell>
          <cell r="AQ3575" t="str">
            <v/>
          </cell>
          <cell r="AT3575" t="str">
            <v/>
          </cell>
          <cell r="AW3575" t="str">
            <v/>
          </cell>
          <cell r="AZ3575" t="str">
            <v/>
          </cell>
          <cell r="BA3575" t="str">
            <v/>
          </cell>
          <cell r="BB3575" t="str">
            <v/>
          </cell>
          <cell r="BC3575" t="str">
            <v/>
          </cell>
        </row>
        <row r="3576">
          <cell r="AM3576">
            <v>1127662.17</v>
          </cell>
          <cell r="AQ3576">
            <v>3</v>
          </cell>
          <cell r="AT3576" t="str">
            <v>СМР</v>
          </cell>
          <cell r="AW3576">
            <v>40409</v>
          </cell>
          <cell r="AZ3576" t="str">
            <v>7.2010</v>
          </cell>
          <cell r="BA3576" t="str">
            <v>8.2010</v>
          </cell>
          <cell r="BB3576" t="str">
            <v/>
          </cell>
          <cell r="BC3576" t="str">
            <v>3.2010</v>
          </cell>
        </row>
        <row r="3577">
          <cell r="AM3577">
            <v>3270759.84</v>
          </cell>
          <cell r="AQ3577">
            <v>3</v>
          </cell>
          <cell r="AT3577" t="str">
            <v>СМР</v>
          </cell>
          <cell r="AW3577">
            <v>40421</v>
          </cell>
          <cell r="AZ3577" t="str">
            <v>8.2010</v>
          </cell>
          <cell r="BA3577" t="str">
            <v>8.2010</v>
          </cell>
          <cell r="BB3577" t="str">
            <v/>
          </cell>
          <cell r="BC3577" t="str">
            <v>3.2010</v>
          </cell>
        </row>
        <row r="3578">
          <cell r="AM3578">
            <v>779324.93</v>
          </cell>
          <cell r="AQ3578">
            <v>3</v>
          </cell>
          <cell r="AT3578" t="str">
            <v>СМР</v>
          </cell>
          <cell r="AW3578">
            <v>40535</v>
          </cell>
          <cell r="AZ3578" t="str">
            <v>12.2010</v>
          </cell>
          <cell r="BA3578" t="str">
            <v>12.2010</v>
          </cell>
          <cell r="BB3578" t="str">
            <v/>
          </cell>
          <cell r="BC3578" t="str">
            <v>4.2010</v>
          </cell>
        </row>
        <row r="3579">
          <cell r="AM3579">
            <v>159683.82</v>
          </cell>
          <cell r="AQ3579">
            <v>3</v>
          </cell>
          <cell r="AT3579" t="str">
            <v>СМР</v>
          </cell>
          <cell r="AW3579">
            <v>40535</v>
          </cell>
          <cell r="AZ3579" t="str">
            <v>12.2010</v>
          </cell>
          <cell r="BA3579" t="str">
            <v>12.2010</v>
          </cell>
          <cell r="BB3579" t="str">
            <v/>
          </cell>
          <cell r="BC3579" t="str">
            <v>4.2010</v>
          </cell>
        </row>
        <row r="3580">
          <cell r="AM3580">
            <v>132014.01</v>
          </cell>
          <cell r="AQ3580">
            <v>3</v>
          </cell>
          <cell r="AT3580" t="str">
            <v>СМР</v>
          </cell>
          <cell r="AW3580">
            <v>40576</v>
          </cell>
          <cell r="AZ3580" t="str">
            <v>1.2011</v>
          </cell>
          <cell r="BA3580" t="str">
            <v>2.2011</v>
          </cell>
          <cell r="BB3580" t="str">
            <v>2.2011</v>
          </cell>
          <cell r="BC3580" t="str">
            <v>1.2011</v>
          </cell>
        </row>
        <row r="3581">
          <cell r="AM3581">
            <v>4319.05</v>
          </cell>
          <cell r="AQ3581">
            <v>3</v>
          </cell>
          <cell r="AT3581" t="str">
            <v>СМР</v>
          </cell>
          <cell r="AW3581">
            <v>40535</v>
          </cell>
          <cell r="AZ3581" t="str">
            <v>12.2010</v>
          </cell>
          <cell r="BA3581" t="str">
            <v>12.2010</v>
          </cell>
          <cell r="BB3581" t="str">
            <v/>
          </cell>
          <cell r="BC3581" t="str">
            <v>4.2010</v>
          </cell>
        </row>
        <row r="3582">
          <cell r="AM3582">
            <v>143138.38</v>
          </cell>
          <cell r="AQ3582">
            <v>3</v>
          </cell>
          <cell r="AT3582" t="str">
            <v>СМР</v>
          </cell>
          <cell r="AW3582">
            <v>40540</v>
          </cell>
          <cell r="AZ3582" t="str">
            <v>12.2010</v>
          </cell>
          <cell r="BA3582" t="str">
            <v>12.2010</v>
          </cell>
          <cell r="BB3582" t="str">
            <v/>
          </cell>
          <cell r="BC3582" t="str">
            <v>4.2010</v>
          </cell>
        </row>
        <row r="3583">
          <cell r="AM3583">
            <v>38916.32</v>
          </cell>
          <cell r="AQ3583">
            <v>3</v>
          </cell>
          <cell r="AT3583" t="str">
            <v>СМР</v>
          </cell>
          <cell r="AW3583">
            <v>40495</v>
          </cell>
          <cell r="AZ3583" t="str">
            <v>10.2010</v>
          </cell>
          <cell r="BA3583" t="str">
            <v>11.2010</v>
          </cell>
          <cell r="BB3583" t="str">
            <v/>
          </cell>
          <cell r="BC3583" t="str">
            <v>4.2010</v>
          </cell>
        </row>
        <row r="3584">
          <cell r="AM3584" t="str">
            <v/>
          </cell>
          <cell r="AQ3584" t="str">
            <v/>
          </cell>
          <cell r="AT3584" t="str">
            <v/>
          </cell>
          <cell r="AW3584" t="str">
            <v/>
          </cell>
          <cell r="AZ3584" t="str">
            <v/>
          </cell>
          <cell r="BA3584" t="str">
            <v/>
          </cell>
          <cell r="BB3584" t="str">
            <v/>
          </cell>
          <cell r="BC3584" t="str">
            <v/>
          </cell>
        </row>
        <row r="3585">
          <cell r="AM3585" t="str">
            <v/>
          </cell>
          <cell r="AQ3585" t="str">
            <v/>
          </cell>
          <cell r="AT3585" t="str">
            <v/>
          </cell>
          <cell r="AW3585" t="str">
            <v/>
          </cell>
          <cell r="AZ3585" t="str">
            <v/>
          </cell>
          <cell r="BA3585" t="str">
            <v/>
          </cell>
          <cell r="BB3585" t="str">
            <v/>
          </cell>
          <cell r="BC3585" t="str">
            <v/>
          </cell>
        </row>
        <row r="3586">
          <cell r="AM3586" t="str">
            <v/>
          </cell>
          <cell r="AQ3586" t="str">
            <v/>
          </cell>
          <cell r="AT3586" t="str">
            <v/>
          </cell>
          <cell r="AW3586" t="str">
            <v/>
          </cell>
          <cell r="AZ3586" t="str">
            <v/>
          </cell>
          <cell r="BA3586" t="str">
            <v/>
          </cell>
          <cell r="BB3586" t="str">
            <v/>
          </cell>
          <cell r="BC3586" t="str">
            <v/>
          </cell>
        </row>
        <row r="3587">
          <cell r="AM3587" t="str">
            <v/>
          </cell>
          <cell r="AQ3587" t="str">
            <v/>
          </cell>
          <cell r="AT3587" t="str">
            <v/>
          </cell>
          <cell r="AW3587" t="str">
            <v/>
          </cell>
          <cell r="AZ3587" t="str">
            <v/>
          </cell>
          <cell r="BA3587" t="str">
            <v/>
          </cell>
          <cell r="BB3587" t="str">
            <v/>
          </cell>
          <cell r="BC3587" t="str">
            <v/>
          </cell>
        </row>
        <row r="3588">
          <cell r="AM3588" t="str">
            <v/>
          </cell>
          <cell r="AQ3588" t="str">
            <v/>
          </cell>
          <cell r="AT3588" t="str">
            <v/>
          </cell>
          <cell r="AW3588" t="str">
            <v/>
          </cell>
          <cell r="AZ3588" t="str">
            <v/>
          </cell>
          <cell r="BA3588" t="str">
            <v/>
          </cell>
          <cell r="BB3588" t="str">
            <v/>
          </cell>
          <cell r="BC3588" t="str">
            <v/>
          </cell>
        </row>
        <row r="3589">
          <cell r="AM3589" t="str">
            <v/>
          </cell>
          <cell r="AQ3589" t="str">
            <v/>
          </cell>
          <cell r="AT3589" t="str">
            <v/>
          </cell>
          <cell r="AW3589" t="str">
            <v/>
          </cell>
          <cell r="AZ3589" t="str">
            <v/>
          </cell>
          <cell r="BA3589" t="str">
            <v/>
          </cell>
          <cell r="BB3589" t="str">
            <v/>
          </cell>
          <cell r="BC3589" t="str">
            <v/>
          </cell>
        </row>
        <row r="3590">
          <cell r="AM3590" t="str">
            <v/>
          </cell>
          <cell r="AQ3590" t="str">
            <v/>
          </cell>
          <cell r="AT3590" t="str">
            <v/>
          </cell>
          <cell r="AW3590" t="str">
            <v/>
          </cell>
          <cell r="AZ3590" t="str">
            <v/>
          </cell>
          <cell r="BA3590" t="str">
            <v/>
          </cell>
          <cell r="BB3590" t="str">
            <v/>
          </cell>
          <cell r="BC3590" t="str">
            <v/>
          </cell>
        </row>
        <row r="3591">
          <cell r="AM3591" t="str">
            <v/>
          </cell>
          <cell r="AQ3591" t="str">
            <v/>
          </cell>
          <cell r="AT3591" t="str">
            <v/>
          </cell>
          <cell r="AW3591" t="str">
            <v/>
          </cell>
          <cell r="AZ3591" t="str">
            <v/>
          </cell>
          <cell r="BA3591" t="str">
            <v/>
          </cell>
          <cell r="BB3591" t="str">
            <v/>
          </cell>
          <cell r="BC3591" t="str">
            <v/>
          </cell>
        </row>
        <row r="3592">
          <cell r="AM3592" t="str">
            <v/>
          </cell>
          <cell r="AQ3592">
            <v>6</v>
          </cell>
          <cell r="AT3592" t="str">
            <v/>
          </cell>
          <cell r="AW3592" t="str">
            <v/>
          </cell>
          <cell r="AZ3592" t="str">
            <v/>
          </cell>
          <cell r="BA3592" t="str">
            <v/>
          </cell>
          <cell r="BB3592" t="str">
            <v/>
          </cell>
          <cell r="BC3592" t="str">
            <v/>
          </cell>
        </row>
        <row r="3593">
          <cell r="AM3593" t="str">
            <v/>
          </cell>
          <cell r="AQ3593" t="str">
            <v/>
          </cell>
          <cell r="AT3593" t="str">
            <v/>
          </cell>
          <cell r="AW3593" t="str">
            <v/>
          </cell>
          <cell r="AZ3593" t="str">
            <v/>
          </cell>
          <cell r="BA3593" t="str">
            <v/>
          </cell>
          <cell r="BB3593" t="str">
            <v/>
          </cell>
          <cell r="BC3593" t="str">
            <v/>
          </cell>
        </row>
        <row r="3594">
          <cell r="AM3594">
            <v>2530000</v>
          </cell>
          <cell r="AQ3594" t="str">
            <v/>
          </cell>
          <cell r="AT3594" t="str">
            <v>Оборудование</v>
          </cell>
          <cell r="AW3594">
            <v>40479</v>
          </cell>
          <cell r="AZ3594" t="str">
            <v>10.2010</v>
          </cell>
          <cell r="BA3594" t="str">
            <v>10.2010</v>
          </cell>
          <cell r="BB3594" t="str">
            <v/>
          </cell>
          <cell r="BC3594" t="str">
            <v>4.2010</v>
          </cell>
        </row>
        <row r="3595">
          <cell r="AM3595" t="str">
            <v/>
          </cell>
          <cell r="AQ3595" t="str">
            <v/>
          </cell>
          <cell r="AT3595" t="str">
            <v/>
          </cell>
          <cell r="AW3595" t="str">
            <v/>
          </cell>
          <cell r="AZ3595" t="str">
            <v/>
          </cell>
          <cell r="BA3595" t="str">
            <v/>
          </cell>
          <cell r="BB3595" t="str">
            <v/>
          </cell>
          <cell r="BC3595" t="str">
            <v/>
          </cell>
        </row>
        <row r="3596">
          <cell r="AM3596" t="str">
            <v/>
          </cell>
          <cell r="AQ3596" t="str">
            <v/>
          </cell>
          <cell r="AT3596" t="str">
            <v/>
          </cell>
          <cell r="AW3596" t="str">
            <v/>
          </cell>
          <cell r="AZ3596" t="str">
            <v/>
          </cell>
          <cell r="BA3596" t="str">
            <v/>
          </cell>
          <cell r="BB3596" t="str">
            <v/>
          </cell>
          <cell r="BC3596" t="str">
            <v/>
          </cell>
        </row>
        <row r="3597">
          <cell r="AM3597" t="str">
            <v/>
          </cell>
          <cell r="AQ3597" t="str">
            <v/>
          </cell>
          <cell r="AT3597" t="str">
            <v/>
          </cell>
          <cell r="AW3597" t="str">
            <v/>
          </cell>
          <cell r="AZ3597" t="str">
            <v/>
          </cell>
          <cell r="BA3597" t="str">
            <v/>
          </cell>
          <cell r="BB3597" t="str">
            <v/>
          </cell>
          <cell r="BC3597" t="str">
            <v/>
          </cell>
        </row>
        <row r="3598">
          <cell r="AM3598" t="str">
            <v/>
          </cell>
          <cell r="AQ3598" t="str">
            <v/>
          </cell>
          <cell r="AT3598" t="str">
            <v/>
          </cell>
          <cell r="AW3598" t="str">
            <v/>
          </cell>
          <cell r="AZ3598" t="str">
            <v/>
          </cell>
          <cell r="BA3598" t="str">
            <v/>
          </cell>
          <cell r="BB3598" t="str">
            <v/>
          </cell>
          <cell r="BC3598" t="str">
            <v/>
          </cell>
        </row>
        <row r="3599">
          <cell r="AM3599" t="str">
            <v/>
          </cell>
          <cell r="AQ3599" t="str">
            <v/>
          </cell>
          <cell r="AT3599" t="str">
            <v/>
          </cell>
          <cell r="AW3599" t="str">
            <v/>
          </cell>
          <cell r="AZ3599" t="str">
            <v/>
          </cell>
          <cell r="BA3599" t="str">
            <v/>
          </cell>
          <cell r="BB3599" t="str">
            <v/>
          </cell>
          <cell r="BC3599" t="str">
            <v/>
          </cell>
        </row>
        <row r="3600">
          <cell r="AM3600">
            <v>1814653.81</v>
          </cell>
          <cell r="AQ3600" t="str">
            <v/>
          </cell>
          <cell r="AT3600" t="str">
            <v>УУП</v>
          </cell>
          <cell r="AW3600">
            <v>40390</v>
          </cell>
          <cell r="AZ3600" t="str">
            <v>7.2010</v>
          </cell>
          <cell r="BA3600" t="str">
            <v>7.2010</v>
          </cell>
          <cell r="BB3600" t="str">
            <v/>
          </cell>
          <cell r="BC3600" t="str">
            <v>3.2010</v>
          </cell>
        </row>
        <row r="3601">
          <cell r="AM3601" t="str">
            <v/>
          </cell>
          <cell r="AQ3601" t="str">
            <v/>
          </cell>
          <cell r="AT3601" t="str">
            <v/>
          </cell>
          <cell r="AW3601" t="str">
            <v/>
          </cell>
          <cell r="AZ3601" t="str">
            <v/>
          </cell>
          <cell r="BA3601" t="str">
            <v/>
          </cell>
          <cell r="BB3601" t="str">
            <v/>
          </cell>
          <cell r="BC3601" t="str">
            <v/>
          </cell>
        </row>
        <row r="3602">
          <cell r="AM3602" t="str">
            <v/>
          </cell>
          <cell r="AQ3602" t="str">
            <v/>
          </cell>
          <cell r="AT3602" t="str">
            <v/>
          </cell>
          <cell r="AW3602" t="str">
            <v/>
          </cell>
          <cell r="AZ3602" t="str">
            <v/>
          </cell>
          <cell r="BA3602" t="str">
            <v/>
          </cell>
          <cell r="BB3602" t="str">
            <v/>
          </cell>
          <cell r="BC3602" t="str">
            <v/>
          </cell>
        </row>
        <row r="3603">
          <cell r="AM3603" t="str">
            <v/>
          </cell>
          <cell r="AQ3603" t="str">
            <v/>
          </cell>
          <cell r="AT3603" t="str">
            <v/>
          </cell>
          <cell r="AW3603" t="str">
            <v/>
          </cell>
          <cell r="AZ3603" t="str">
            <v/>
          </cell>
          <cell r="BA3603" t="str">
            <v/>
          </cell>
          <cell r="BB3603" t="str">
            <v/>
          </cell>
          <cell r="BC3603" t="str">
            <v/>
          </cell>
        </row>
        <row r="3604">
          <cell r="AM3604" t="str">
            <v/>
          </cell>
          <cell r="AQ3604" t="str">
            <v/>
          </cell>
          <cell r="AT3604" t="str">
            <v/>
          </cell>
          <cell r="AW3604" t="str">
            <v/>
          </cell>
          <cell r="AZ3604" t="str">
            <v/>
          </cell>
          <cell r="BA3604" t="str">
            <v/>
          </cell>
          <cell r="BB3604" t="str">
            <v/>
          </cell>
          <cell r="BC3604" t="str">
            <v/>
          </cell>
        </row>
        <row r="3605">
          <cell r="AM3605" t="str">
            <v/>
          </cell>
          <cell r="AQ3605" t="str">
            <v/>
          </cell>
          <cell r="AT3605" t="str">
            <v/>
          </cell>
          <cell r="AW3605" t="str">
            <v/>
          </cell>
          <cell r="AZ3605" t="str">
            <v/>
          </cell>
          <cell r="BA3605" t="str">
            <v/>
          </cell>
          <cell r="BB3605" t="str">
            <v/>
          </cell>
          <cell r="BC3605" t="str">
            <v/>
          </cell>
        </row>
        <row r="3606">
          <cell r="AM3606" t="str">
            <v/>
          </cell>
          <cell r="AQ3606" t="str">
            <v/>
          </cell>
          <cell r="AT3606" t="str">
            <v/>
          </cell>
          <cell r="AW3606" t="str">
            <v/>
          </cell>
          <cell r="AZ3606" t="str">
            <v/>
          </cell>
          <cell r="BA3606" t="str">
            <v/>
          </cell>
          <cell r="BB3606" t="str">
            <v/>
          </cell>
          <cell r="BC3606" t="str">
            <v/>
          </cell>
        </row>
        <row r="3607">
          <cell r="AM3607" t="str">
            <v/>
          </cell>
          <cell r="AQ3607" t="str">
            <v/>
          </cell>
          <cell r="AT3607" t="str">
            <v/>
          </cell>
          <cell r="AW3607" t="str">
            <v/>
          </cell>
          <cell r="AZ3607" t="str">
            <v/>
          </cell>
          <cell r="BA3607" t="str">
            <v/>
          </cell>
          <cell r="BB3607" t="str">
            <v/>
          </cell>
          <cell r="BC3607" t="str">
            <v/>
          </cell>
        </row>
        <row r="3608">
          <cell r="AM3608" t="str">
            <v/>
          </cell>
          <cell r="AQ3608" t="str">
            <v/>
          </cell>
          <cell r="AT3608" t="str">
            <v/>
          </cell>
          <cell r="AW3608" t="str">
            <v/>
          </cell>
          <cell r="AZ3608" t="str">
            <v/>
          </cell>
          <cell r="BA3608" t="str">
            <v/>
          </cell>
          <cell r="BB3608" t="str">
            <v/>
          </cell>
          <cell r="BC3608" t="str">
            <v/>
          </cell>
        </row>
        <row r="3609">
          <cell r="AM3609" t="str">
            <v/>
          </cell>
          <cell r="AQ3609" t="str">
            <v/>
          </cell>
          <cell r="AT3609" t="str">
            <v/>
          </cell>
          <cell r="AW3609" t="str">
            <v/>
          </cell>
          <cell r="AZ3609" t="str">
            <v/>
          </cell>
          <cell r="BA3609" t="str">
            <v/>
          </cell>
          <cell r="BB3609" t="str">
            <v/>
          </cell>
          <cell r="BC3609" t="str">
            <v/>
          </cell>
        </row>
        <row r="3610">
          <cell r="AM3610" t="str">
            <v/>
          </cell>
          <cell r="AQ3610" t="str">
            <v/>
          </cell>
          <cell r="AT3610" t="str">
            <v/>
          </cell>
          <cell r="AW3610" t="str">
            <v/>
          </cell>
          <cell r="AZ3610" t="str">
            <v/>
          </cell>
          <cell r="BA3610" t="str">
            <v/>
          </cell>
          <cell r="BB3610" t="str">
            <v/>
          </cell>
          <cell r="BC3610" t="str">
            <v/>
          </cell>
        </row>
        <row r="3611">
          <cell r="AM3611" t="str">
            <v/>
          </cell>
          <cell r="AQ3611" t="str">
            <v/>
          </cell>
          <cell r="AT3611" t="str">
            <v/>
          </cell>
          <cell r="AW3611" t="str">
            <v/>
          </cell>
          <cell r="AZ3611" t="str">
            <v/>
          </cell>
          <cell r="BA3611" t="str">
            <v/>
          </cell>
          <cell r="BB3611" t="str">
            <v/>
          </cell>
          <cell r="BC3611" t="str">
            <v/>
          </cell>
        </row>
        <row r="3612">
          <cell r="AM3612" t="str">
            <v/>
          </cell>
          <cell r="AQ3612" t="str">
            <v/>
          </cell>
          <cell r="AT3612" t="str">
            <v/>
          </cell>
          <cell r="AW3612" t="str">
            <v/>
          </cell>
          <cell r="AZ3612" t="str">
            <v/>
          </cell>
          <cell r="BA3612" t="str">
            <v/>
          </cell>
          <cell r="BB3612" t="str">
            <v/>
          </cell>
          <cell r="BC3612" t="str">
            <v/>
          </cell>
        </row>
        <row r="3613">
          <cell r="AM3613" t="str">
            <v/>
          </cell>
          <cell r="AQ3613" t="str">
            <v/>
          </cell>
          <cell r="AT3613" t="str">
            <v/>
          </cell>
          <cell r="AW3613" t="str">
            <v/>
          </cell>
          <cell r="AZ3613" t="str">
            <v/>
          </cell>
          <cell r="BA3613" t="str">
            <v/>
          </cell>
          <cell r="BB3613" t="str">
            <v/>
          </cell>
          <cell r="BC3613" t="str">
            <v/>
          </cell>
        </row>
        <row r="3614">
          <cell r="AM3614" t="str">
            <v/>
          </cell>
          <cell r="AQ3614" t="str">
            <v/>
          </cell>
          <cell r="AT3614" t="str">
            <v/>
          </cell>
          <cell r="AW3614" t="str">
            <v/>
          </cell>
          <cell r="AZ3614" t="str">
            <v/>
          </cell>
          <cell r="BA3614" t="str">
            <v/>
          </cell>
          <cell r="BB3614" t="str">
            <v/>
          </cell>
          <cell r="BC3614" t="str">
            <v/>
          </cell>
        </row>
        <row r="3615">
          <cell r="AM3615" t="str">
            <v/>
          </cell>
          <cell r="AQ3615" t="str">
            <v/>
          </cell>
          <cell r="AT3615" t="str">
            <v/>
          </cell>
          <cell r="AW3615" t="str">
            <v/>
          </cell>
          <cell r="AZ3615" t="str">
            <v/>
          </cell>
          <cell r="BA3615" t="str">
            <v/>
          </cell>
          <cell r="BB3615" t="str">
            <v/>
          </cell>
          <cell r="BC3615" t="str">
            <v/>
          </cell>
        </row>
        <row r="3616">
          <cell r="AM3616" t="str">
            <v/>
          </cell>
          <cell r="AQ3616" t="str">
            <v/>
          </cell>
          <cell r="AT3616" t="str">
            <v/>
          </cell>
          <cell r="AW3616" t="str">
            <v/>
          </cell>
          <cell r="AZ3616" t="str">
            <v/>
          </cell>
          <cell r="BA3616" t="str">
            <v/>
          </cell>
          <cell r="BB3616" t="str">
            <v/>
          </cell>
          <cell r="BC3616" t="str">
            <v/>
          </cell>
        </row>
        <row r="3617">
          <cell r="AM3617" t="str">
            <v/>
          </cell>
          <cell r="AQ3617" t="str">
            <v/>
          </cell>
          <cell r="AT3617" t="str">
            <v/>
          </cell>
          <cell r="AW3617" t="str">
            <v/>
          </cell>
          <cell r="AZ3617" t="str">
            <v/>
          </cell>
          <cell r="BA3617" t="str">
            <v/>
          </cell>
          <cell r="BB3617" t="str">
            <v/>
          </cell>
          <cell r="BC3617" t="str">
            <v/>
          </cell>
        </row>
        <row r="3618">
          <cell r="AM3618" t="str">
            <v/>
          </cell>
          <cell r="AQ3618" t="str">
            <v/>
          </cell>
          <cell r="AT3618" t="str">
            <v/>
          </cell>
          <cell r="AW3618" t="str">
            <v/>
          </cell>
          <cell r="AZ3618" t="str">
            <v/>
          </cell>
          <cell r="BA3618" t="str">
            <v/>
          </cell>
          <cell r="BB3618" t="str">
            <v/>
          </cell>
          <cell r="BC3618" t="str">
            <v/>
          </cell>
        </row>
        <row r="3619">
          <cell r="AM3619" t="str">
            <v/>
          </cell>
          <cell r="AQ3619" t="str">
            <v/>
          </cell>
          <cell r="AT3619" t="str">
            <v/>
          </cell>
          <cell r="AW3619" t="str">
            <v/>
          </cell>
          <cell r="AZ3619" t="str">
            <v/>
          </cell>
          <cell r="BA3619" t="str">
            <v/>
          </cell>
          <cell r="BB3619" t="str">
            <v/>
          </cell>
          <cell r="BC3619" t="str">
            <v/>
          </cell>
        </row>
        <row r="3620">
          <cell r="AM3620" t="str">
            <v/>
          </cell>
          <cell r="AQ3620" t="str">
            <v/>
          </cell>
          <cell r="AT3620" t="str">
            <v/>
          </cell>
          <cell r="AW3620" t="str">
            <v/>
          </cell>
          <cell r="AZ3620" t="str">
            <v/>
          </cell>
          <cell r="BA3620" t="str">
            <v/>
          </cell>
          <cell r="BB3620" t="str">
            <v/>
          </cell>
          <cell r="BC3620" t="str">
            <v/>
          </cell>
        </row>
        <row r="3621">
          <cell r="AM3621" t="str">
            <v/>
          </cell>
          <cell r="AQ3621" t="str">
            <v/>
          </cell>
          <cell r="AT3621" t="str">
            <v/>
          </cell>
          <cell r="AW3621" t="str">
            <v/>
          </cell>
          <cell r="AZ3621" t="str">
            <v/>
          </cell>
          <cell r="BA3621" t="str">
            <v/>
          </cell>
          <cell r="BB3621" t="str">
            <v/>
          </cell>
          <cell r="BC3621" t="str">
            <v/>
          </cell>
        </row>
        <row r="3622">
          <cell r="AM3622" t="str">
            <v/>
          </cell>
          <cell r="AQ3622" t="str">
            <v/>
          </cell>
          <cell r="AT3622" t="str">
            <v/>
          </cell>
          <cell r="AW3622" t="str">
            <v/>
          </cell>
          <cell r="AZ3622" t="str">
            <v/>
          </cell>
          <cell r="BA3622" t="str">
            <v/>
          </cell>
          <cell r="BB3622" t="str">
            <v/>
          </cell>
          <cell r="BC3622" t="str">
            <v/>
          </cell>
        </row>
        <row r="3623">
          <cell r="AM3623" t="str">
            <v/>
          </cell>
          <cell r="AQ3623" t="str">
            <v/>
          </cell>
          <cell r="AT3623" t="str">
            <v/>
          </cell>
          <cell r="AW3623" t="str">
            <v/>
          </cell>
          <cell r="AZ3623" t="str">
            <v/>
          </cell>
          <cell r="BA3623" t="str">
            <v/>
          </cell>
          <cell r="BB3623" t="str">
            <v/>
          </cell>
          <cell r="BC3623" t="str">
            <v/>
          </cell>
        </row>
        <row r="3624">
          <cell r="AM3624" t="str">
            <v/>
          </cell>
          <cell r="AQ3624" t="str">
            <v/>
          </cell>
          <cell r="AT3624" t="str">
            <v/>
          </cell>
          <cell r="AW3624" t="str">
            <v/>
          </cell>
          <cell r="AZ3624" t="str">
            <v/>
          </cell>
          <cell r="BA3624" t="str">
            <v/>
          </cell>
          <cell r="BB3624" t="str">
            <v/>
          </cell>
          <cell r="BC3624" t="str">
            <v/>
          </cell>
        </row>
        <row r="3625">
          <cell r="AM3625" t="str">
            <v/>
          </cell>
          <cell r="AQ3625" t="str">
            <v/>
          </cell>
          <cell r="AT3625" t="str">
            <v/>
          </cell>
          <cell r="AW3625" t="str">
            <v/>
          </cell>
          <cell r="AZ3625" t="str">
            <v/>
          </cell>
          <cell r="BA3625" t="str">
            <v/>
          </cell>
          <cell r="BB3625" t="str">
            <v/>
          </cell>
          <cell r="BC3625" t="str">
            <v/>
          </cell>
        </row>
        <row r="3626">
          <cell r="AM3626" t="str">
            <v/>
          </cell>
          <cell r="AQ3626" t="str">
            <v/>
          </cell>
          <cell r="AT3626" t="str">
            <v/>
          </cell>
          <cell r="AW3626" t="str">
            <v/>
          </cell>
          <cell r="AZ3626" t="str">
            <v/>
          </cell>
          <cell r="BA3626" t="str">
            <v/>
          </cell>
          <cell r="BB3626" t="str">
            <v/>
          </cell>
          <cell r="BC3626" t="str">
            <v/>
          </cell>
        </row>
        <row r="3627">
          <cell r="AM3627" t="str">
            <v/>
          </cell>
          <cell r="AQ3627" t="str">
            <v/>
          </cell>
          <cell r="AT3627" t="str">
            <v/>
          </cell>
          <cell r="AW3627" t="str">
            <v/>
          </cell>
          <cell r="AZ3627" t="str">
            <v/>
          </cell>
          <cell r="BA3627" t="str">
            <v/>
          </cell>
          <cell r="BB3627" t="str">
            <v/>
          </cell>
          <cell r="BC3627" t="str">
            <v/>
          </cell>
        </row>
        <row r="3628">
          <cell r="AM3628" t="str">
            <v/>
          </cell>
          <cell r="AQ3628" t="str">
            <v/>
          </cell>
          <cell r="AT3628" t="str">
            <v/>
          </cell>
          <cell r="AW3628" t="str">
            <v/>
          </cell>
          <cell r="AZ3628" t="str">
            <v/>
          </cell>
          <cell r="BA3628" t="str">
            <v/>
          </cell>
          <cell r="BB3628" t="str">
            <v/>
          </cell>
          <cell r="BC3628" t="str">
            <v/>
          </cell>
        </row>
        <row r="3629">
          <cell r="AM3629" t="str">
            <v/>
          </cell>
          <cell r="AQ3629" t="str">
            <v/>
          </cell>
          <cell r="AT3629" t="str">
            <v/>
          </cell>
          <cell r="AW3629" t="str">
            <v/>
          </cell>
          <cell r="AZ3629" t="str">
            <v/>
          </cell>
          <cell r="BA3629" t="str">
            <v/>
          </cell>
          <cell r="BB3629" t="str">
            <v/>
          </cell>
          <cell r="BC3629" t="str">
            <v/>
          </cell>
        </row>
        <row r="3630">
          <cell r="AM3630" t="str">
            <v/>
          </cell>
          <cell r="AQ3630" t="str">
            <v/>
          </cell>
          <cell r="AT3630" t="str">
            <v/>
          </cell>
          <cell r="AW3630" t="str">
            <v/>
          </cell>
          <cell r="AZ3630" t="str">
            <v/>
          </cell>
          <cell r="BA3630" t="str">
            <v/>
          </cell>
          <cell r="BB3630" t="str">
            <v/>
          </cell>
          <cell r="BC3630" t="str">
            <v/>
          </cell>
        </row>
        <row r="3631">
          <cell r="AM3631">
            <v>173733.64</v>
          </cell>
          <cell r="AQ3631">
            <v>3</v>
          </cell>
          <cell r="AT3631" t="str">
            <v>СМР</v>
          </cell>
          <cell r="AW3631">
            <v>40359</v>
          </cell>
          <cell r="AZ3631" t="str">
            <v>6.2010</v>
          </cell>
          <cell r="BA3631" t="str">
            <v>6.2010</v>
          </cell>
          <cell r="BB3631" t="str">
            <v/>
          </cell>
          <cell r="BC3631" t="str">
            <v>2.2010</v>
          </cell>
        </row>
        <row r="3632">
          <cell r="AM3632" t="str">
            <v/>
          </cell>
          <cell r="AQ3632" t="str">
            <v/>
          </cell>
          <cell r="AT3632" t="str">
            <v/>
          </cell>
          <cell r="AW3632" t="str">
            <v/>
          </cell>
          <cell r="AZ3632" t="str">
            <v/>
          </cell>
          <cell r="BA3632" t="str">
            <v/>
          </cell>
          <cell r="BB3632" t="str">
            <v/>
          </cell>
          <cell r="BC3632" t="str">
            <v/>
          </cell>
        </row>
        <row r="3633">
          <cell r="AM3633" t="str">
            <v/>
          </cell>
          <cell r="AQ3633" t="str">
            <v/>
          </cell>
          <cell r="AT3633" t="str">
            <v/>
          </cell>
          <cell r="AW3633" t="str">
            <v/>
          </cell>
          <cell r="AZ3633" t="str">
            <v/>
          </cell>
          <cell r="BA3633" t="str">
            <v/>
          </cell>
          <cell r="BB3633" t="str">
            <v/>
          </cell>
          <cell r="BC3633" t="str">
            <v/>
          </cell>
        </row>
        <row r="3634">
          <cell r="AM3634">
            <v>168396.75</v>
          </cell>
          <cell r="AQ3634">
            <v>6</v>
          </cell>
          <cell r="AT3634" t="str">
            <v>СМР</v>
          </cell>
          <cell r="AW3634">
            <v>40409</v>
          </cell>
          <cell r="AZ3634" t="str">
            <v>7.2010</v>
          </cell>
          <cell r="BA3634" t="str">
            <v>8.2010</v>
          </cell>
          <cell r="BB3634" t="str">
            <v/>
          </cell>
          <cell r="BC3634" t="str">
            <v>3.2010</v>
          </cell>
        </row>
        <row r="3635">
          <cell r="AM3635" t="str">
            <v/>
          </cell>
          <cell r="AQ3635" t="str">
            <v/>
          </cell>
          <cell r="AT3635" t="str">
            <v/>
          </cell>
          <cell r="AW3635" t="str">
            <v/>
          </cell>
          <cell r="AZ3635" t="str">
            <v/>
          </cell>
          <cell r="BA3635" t="str">
            <v/>
          </cell>
          <cell r="BB3635" t="str">
            <v/>
          </cell>
          <cell r="BC3635" t="str">
            <v/>
          </cell>
        </row>
        <row r="3636">
          <cell r="AM3636" t="str">
            <v/>
          </cell>
          <cell r="AQ3636" t="str">
            <v/>
          </cell>
          <cell r="AT3636" t="str">
            <v/>
          </cell>
          <cell r="AW3636" t="str">
            <v/>
          </cell>
          <cell r="AZ3636" t="str">
            <v/>
          </cell>
          <cell r="BA3636" t="str">
            <v/>
          </cell>
          <cell r="BB3636" t="str">
            <v/>
          </cell>
          <cell r="BC3636" t="str">
            <v/>
          </cell>
        </row>
        <row r="3637">
          <cell r="AM3637" t="str">
            <v/>
          </cell>
          <cell r="AQ3637" t="str">
            <v/>
          </cell>
          <cell r="AT3637" t="str">
            <v/>
          </cell>
          <cell r="AW3637" t="str">
            <v/>
          </cell>
          <cell r="AZ3637" t="str">
            <v/>
          </cell>
          <cell r="BA3637" t="str">
            <v/>
          </cell>
          <cell r="BB3637" t="str">
            <v/>
          </cell>
          <cell r="BC3637" t="str">
            <v/>
          </cell>
        </row>
        <row r="3638">
          <cell r="AM3638" t="str">
            <v/>
          </cell>
          <cell r="AQ3638" t="str">
            <v/>
          </cell>
          <cell r="AT3638" t="str">
            <v/>
          </cell>
          <cell r="AW3638" t="str">
            <v/>
          </cell>
          <cell r="AZ3638" t="str">
            <v/>
          </cell>
          <cell r="BA3638" t="str">
            <v/>
          </cell>
          <cell r="BB3638" t="str">
            <v/>
          </cell>
          <cell r="BC3638" t="str">
            <v/>
          </cell>
        </row>
        <row r="3639">
          <cell r="AM3639" t="str">
            <v/>
          </cell>
          <cell r="AQ3639" t="str">
            <v/>
          </cell>
          <cell r="AT3639" t="str">
            <v/>
          </cell>
          <cell r="AW3639" t="str">
            <v/>
          </cell>
          <cell r="AZ3639" t="str">
            <v/>
          </cell>
          <cell r="BA3639" t="str">
            <v/>
          </cell>
          <cell r="BB3639" t="str">
            <v/>
          </cell>
          <cell r="BC3639" t="str">
            <v/>
          </cell>
        </row>
        <row r="3640">
          <cell r="AM3640" t="str">
            <v/>
          </cell>
          <cell r="AQ3640" t="str">
            <v/>
          </cell>
          <cell r="AT3640" t="str">
            <v/>
          </cell>
          <cell r="AW3640" t="str">
            <v/>
          </cell>
          <cell r="AZ3640" t="str">
            <v/>
          </cell>
          <cell r="BA3640" t="str">
            <v/>
          </cell>
          <cell r="BB3640" t="str">
            <v/>
          </cell>
          <cell r="BC3640" t="str">
            <v/>
          </cell>
        </row>
        <row r="3641">
          <cell r="AM3641" t="str">
            <v/>
          </cell>
          <cell r="AQ3641" t="str">
            <v/>
          </cell>
          <cell r="AT3641" t="str">
            <v/>
          </cell>
          <cell r="AW3641" t="str">
            <v/>
          </cell>
          <cell r="AZ3641" t="str">
            <v/>
          </cell>
          <cell r="BA3641" t="str">
            <v/>
          </cell>
          <cell r="BB3641" t="str">
            <v/>
          </cell>
          <cell r="BC3641" t="str">
            <v/>
          </cell>
        </row>
        <row r="3642">
          <cell r="AM3642">
            <v>76018.41</v>
          </cell>
          <cell r="AQ3642" t="str">
            <v/>
          </cell>
          <cell r="AT3642" t="str">
            <v>Оборудование</v>
          </cell>
          <cell r="AW3642">
            <v>40679</v>
          </cell>
          <cell r="AZ3642" t="str">
            <v>5.2011</v>
          </cell>
          <cell r="BA3642" t="str">
            <v>5.2011</v>
          </cell>
          <cell r="BB3642" t="str">
            <v>5.2011</v>
          </cell>
          <cell r="BC3642" t="str">
            <v>2.2011</v>
          </cell>
        </row>
        <row r="3643">
          <cell r="AM3643" t="str">
            <v/>
          </cell>
          <cell r="AQ3643" t="str">
            <v/>
          </cell>
          <cell r="AT3643" t="str">
            <v/>
          </cell>
          <cell r="AW3643" t="str">
            <v/>
          </cell>
          <cell r="AZ3643" t="str">
            <v/>
          </cell>
          <cell r="BA3643" t="str">
            <v/>
          </cell>
          <cell r="BB3643" t="str">
            <v/>
          </cell>
          <cell r="BC3643" t="str">
            <v/>
          </cell>
        </row>
        <row r="3644">
          <cell r="AM3644" t="str">
            <v/>
          </cell>
          <cell r="AQ3644" t="str">
            <v/>
          </cell>
          <cell r="AT3644" t="str">
            <v/>
          </cell>
          <cell r="AW3644" t="str">
            <v/>
          </cell>
          <cell r="AZ3644" t="str">
            <v/>
          </cell>
          <cell r="BA3644" t="str">
            <v/>
          </cell>
          <cell r="BB3644" t="str">
            <v/>
          </cell>
          <cell r="BC3644" t="str">
            <v/>
          </cell>
        </row>
        <row r="3645">
          <cell r="AM3645">
            <v>21924.01</v>
          </cell>
          <cell r="AQ3645" t="str">
            <v/>
          </cell>
          <cell r="AT3645" t="str">
            <v>УУП</v>
          </cell>
          <cell r="AW3645">
            <v>40359</v>
          </cell>
          <cell r="AZ3645" t="str">
            <v>6.2010</v>
          </cell>
          <cell r="BA3645" t="str">
            <v>6.2010</v>
          </cell>
          <cell r="BB3645" t="str">
            <v/>
          </cell>
          <cell r="BC3645" t="str">
            <v>2.2010</v>
          </cell>
        </row>
        <row r="3646">
          <cell r="AM3646">
            <v>21250.53</v>
          </cell>
          <cell r="AQ3646" t="str">
            <v/>
          </cell>
          <cell r="AT3646" t="str">
            <v>УУП</v>
          </cell>
          <cell r="AW3646">
            <v>40390</v>
          </cell>
          <cell r="AZ3646" t="str">
            <v>7.2010</v>
          </cell>
          <cell r="BA3646" t="str">
            <v>7.2010</v>
          </cell>
          <cell r="BB3646" t="str">
            <v/>
          </cell>
          <cell r="BC3646" t="str">
            <v>3.2010</v>
          </cell>
        </row>
        <row r="3647">
          <cell r="AM3647" t="str">
            <v/>
          </cell>
          <cell r="AQ3647" t="str">
            <v/>
          </cell>
          <cell r="AT3647" t="str">
            <v/>
          </cell>
          <cell r="AW3647" t="str">
            <v/>
          </cell>
          <cell r="AZ3647" t="str">
            <v/>
          </cell>
          <cell r="BA3647" t="str">
            <v/>
          </cell>
          <cell r="BB3647" t="str">
            <v/>
          </cell>
          <cell r="BC3647" t="str">
            <v/>
          </cell>
        </row>
        <row r="3648">
          <cell r="AM3648" t="str">
            <v/>
          </cell>
          <cell r="AQ3648" t="str">
            <v/>
          </cell>
          <cell r="AT3648" t="str">
            <v/>
          </cell>
          <cell r="AW3648" t="str">
            <v/>
          </cell>
          <cell r="AZ3648" t="str">
            <v/>
          </cell>
          <cell r="BA3648" t="str">
            <v/>
          </cell>
          <cell r="BB3648" t="str">
            <v/>
          </cell>
          <cell r="BC3648" t="str">
            <v/>
          </cell>
        </row>
        <row r="3649">
          <cell r="AM3649">
            <v>53257.95</v>
          </cell>
          <cell r="AQ3649">
            <v>3</v>
          </cell>
          <cell r="AT3649" t="str">
            <v>СМР</v>
          </cell>
          <cell r="AW3649">
            <v>40540</v>
          </cell>
          <cell r="AZ3649" t="str">
            <v>12.2010</v>
          </cell>
          <cell r="BA3649" t="str">
            <v>12.2010</v>
          </cell>
          <cell r="BB3649" t="str">
            <v/>
          </cell>
          <cell r="BC3649" t="str">
            <v>4.2010</v>
          </cell>
        </row>
        <row r="3650">
          <cell r="AM3650">
            <v>4440596.82</v>
          </cell>
          <cell r="AQ3650">
            <v>3</v>
          </cell>
          <cell r="AT3650" t="str">
            <v>СМР</v>
          </cell>
          <cell r="AW3650">
            <v>40592</v>
          </cell>
          <cell r="AZ3650" t="str">
            <v>2.2011</v>
          </cell>
          <cell r="BA3650" t="str">
            <v>2.2011</v>
          </cell>
          <cell r="BB3650" t="str">
            <v>3.2011</v>
          </cell>
          <cell r="BC3650" t="str">
            <v>1.2011</v>
          </cell>
        </row>
        <row r="3651">
          <cell r="AM3651" t="str">
            <v/>
          </cell>
          <cell r="AQ3651">
            <v>3</v>
          </cell>
          <cell r="AT3651" t="str">
            <v/>
          </cell>
          <cell r="AW3651" t="str">
            <v/>
          </cell>
          <cell r="AZ3651" t="str">
            <v/>
          </cell>
          <cell r="BA3651" t="str">
            <v/>
          </cell>
          <cell r="BB3651" t="str">
            <v/>
          </cell>
          <cell r="BC3651" t="str">
            <v/>
          </cell>
        </row>
        <row r="3652">
          <cell r="AM3652">
            <v>105983.73</v>
          </cell>
          <cell r="AQ3652">
            <v>3</v>
          </cell>
          <cell r="AT3652" t="str">
            <v>СМР</v>
          </cell>
          <cell r="AW3652">
            <v>40653</v>
          </cell>
          <cell r="AZ3652" t="str">
            <v>3.2011</v>
          </cell>
          <cell r="BA3652" t="str">
            <v>4.2011</v>
          </cell>
          <cell r="BB3652" t="str">
            <v>5.2011</v>
          </cell>
          <cell r="BC3652" t="str">
            <v>2.2011</v>
          </cell>
        </row>
        <row r="3653">
          <cell r="AM3653" t="str">
            <v/>
          </cell>
          <cell r="AQ3653" t="str">
            <v/>
          </cell>
          <cell r="AT3653" t="str">
            <v/>
          </cell>
          <cell r="AW3653" t="str">
            <v/>
          </cell>
          <cell r="AZ3653" t="str">
            <v/>
          </cell>
          <cell r="BA3653" t="str">
            <v/>
          </cell>
          <cell r="BB3653" t="str">
            <v/>
          </cell>
          <cell r="BC3653" t="str">
            <v/>
          </cell>
        </row>
        <row r="3654">
          <cell r="AM3654" t="str">
            <v/>
          </cell>
          <cell r="AQ3654" t="str">
            <v/>
          </cell>
          <cell r="AT3654" t="str">
            <v/>
          </cell>
          <cell r="AW3654" t="str">
            <v/>
          </cell>
          <cell r="AZ3654" t="str">
            <v/>
          </cell>
          <cell r="BA3654" t="str">
            <v/>
          </cell>
          <cell r="BB3654" t="str">
            <v/>
          </cell>
          <cell r="BC3654" t="str">
            <v/>
          </cell>
        </row>
        <row r="3655">
          <cell r="AM3655" t="str">
            <v/>
          </cell>
          <cell r="AQ3655" t="str">
            <v/>
          </cell>
          <cell r="AT3655" t="str">
            <v/>
          </cell>
          <cell r="AW3655" t="str">
            <v/>
          </cell>
          <cell r="AZ3655" t="str">
            <v/>
          </cell>
          <cell r="BA3655" t="str">
            <v/>
          </cell>
          <cell r="BB3655" t="str">
            <v/>
          </cell>
          <cell r="BC3655" t="str">
            <v/>
          </cell>
        </row>
        <row r="3656">
          <cell r="AM3656" t="str">
            <v/>
          </cell>
          <cell r="AQ3656" t="str">
            <v/>
          </cell>
          <cell r="AT3656" t="str">
            <v/>
          </cell>
          <cell r="AW3656" t="str">
            <v/>
          </cell>
          <cell r="AZ3656" t="str">
            <v/>
          </cell>
          <cell r="BA3656" t="str">
            <v/>
          </cell>
          <cell r="BB3656" t="str">
            <v/>
          </cell>
          <cell r="BC3656" t="str">
            <v/>
          </cell>
        </row>
        <row r="3657">
          <cell r="AM3657" t="str">
            <v/>
          </cell>
          <cell r="AQ3657">
            <v>10</v>
          </cell>
          <cell r="AT3657" t="str">
            <v>СМР</v>
          </cell>
          <cell r="AW3657" t="str">
            <v/>
          </cell>
          <cell r="AZ3657" t="str">
            <v/>
          </cell>
          <cell r="BA3657" t="str">
            <v/>
          </cell>
          <cell r="BB3657" t="str">
            <v/>
          </cell>
          <cell r="BC3657" t="str">
            <v/>
          </cell>
        </row>
        <row r="3658">
          <cell r="AM3658" t="str">
            <v/>
          </cell>
          <cell r="AQ3658">
            <v>10</v>
          </cell>
          <cell r="AT3658" t="str">
            <v>СМР</v>
          </cell>
          <cell r="AW3658" t="str">
            <v/>
          </cell>
          <cell r="AZ3658" t="str">
            <v/>
          </cell>
          <cell r="BA3658" t="str">
            <v/>
          </cell>
          <cell r="BB3658" t="str">
            <v/>
          </cell>
          <cell r="BC3658" t="str">
            <v/>
          </cell>
        </row>
        <row r="3659">
          <cell r="AM3659" t="str">
            <v/>
          </cell>
          <cell r="AQ3659" t="str">
            <v/>
          </cell>
          <cell r="AT3659" t="str">
            <v/>
          </cell>
          <cell r="AW3659" t="str">
            <v/>
          </cell>
          <cell r="AZ3659" t="str">
            <v/>
          </cell>
          <cell r="BA3659" t="str">
            <v/>
          </cell>
          <cell r="BB3659" t="str">
            <v/>
          </cell>
          <cell r="BC3659" t="str">
            <v/>
          </cell>
        </row>
        <row r="3660">
          <cell r="AM3660" t="str">
            <v/>
          </cell>
          <cell r="AQ3660" t="str">
            <v/>
          </cell>
          <cell r="AT3660" t="str">
            <v/>
          </cell>
          <cell r="AW3660" t="str">
            <v/>
          </cell>
          <cell r="AZ3660" t="str">
            <v/>
          </cell>
          <cell r="BA3660" t="str">
            <v/>
          </cell>
          <cell r="BB3660" t="str">
            <v/>
          </cell>
          <cell r="BC3660" t="str">
            <v/>
          </cell>
        </row>
        <row r="3661">
          <cell r="AM3661" t="str">
            <v/>
          </cell>
          <cell r="AQ3661" t="str">
            <v/>
          </cell>
          <cell r="AT3661" t="str">
            <v/>
          </cell>
          <cell r="AW3661" t="str">
            <v/>
          </cell>
          <cell r="AZ3661" t="str">
            <v/>
          </cell>
          <cell r="BA3661" t="str">
            <v/>
          </cell>
          <cell r="BB3661" t="str">
            <v/>
          </cell>
          <cell r="BC3661" t="str">
            <v/>
          </cell>
        </row>
        <row r="3662">
          <cell r="AM3662" t="str">
            <v/>
          </cell>
          <cell r="AQ3662">
            <v>10</v>
          </cell>
          <cell r="AT3662" t="str">
            <v>СМР</v>
          </cell>
          <cell r="AW3662" t="str">
            <v/>
          </cell>
          <cell r="AZ3662" t="str">
            <v/>
          </cell>
          <cell r="BA3662" t="str">
            <v/>
          </cell>
          <cell r="BB3662" t="str">
            <v/>
          </cell>
          <cell r="BC3662" t="str">
            <v/>
          </cell>
        </row>
        <row r="3663">
          <cell r="AM3663" t="str">
            <v/>
          </cell>
          <cell r="AQ3663">
            <v>10</v>
          </cell>
          <cell r="AT3663" t="str">
            <v>СМР</v>
          </cell>
          <cell r="AW3663" t="str">
            <v/>
          </cell>
          <cell r="AZ3663" t="str">
            <v/>
          </cell>
          <cell r="BA3663" t="str">
            <v/>
          </cell>
          <cell r="BB3663" t="str">
            <v/>
          </cell>
          <cell r="BC3663" t="str">
            <v/>
          </cell>
        </row>
        <row r="3664">
          <cell r="AM3664" t="str">
            <v/>
          </cell>
          <cell r="AQ3664" t="str">
            <v/>
          </cell>
          <cell r="AT3664" t="str">
            <v/>
          </cell>
          <cell r="AW3664" t="str">
            <v/>
          </cell>
          <cell r="AZ3664" t="str">
            <v/>
          </cell>
          <cell r="BA3664" t="str">
            <v/>
          </cell>
          <cell r="BB3664" t="str">
            <v/>
          </cell>
          <cell r="BC3664" t="str">
            <v/>
          </cell>
        </row>
        <row r="3665">
          <cell r="AM3665" t="str">
            <v/>
          </cell>
          <cell r="AQ3665" t="str">
            <v/>
          </cell>
          <cell r="AT3665" t="str">
            <v/>
          </cell>
          <cell r="AW3665" t="str">
            <v/>
          </cell>
          <cell r="AZ3665" t="str">
            <v/>
          </cell>
          <cell r="BA3665" t="str">
            <v/>
          </cell>
          <cell r="BB3665" t="str">
            <v/>
          </cell>
          <cell r="BC3665" t="str">
            <v/>
          </cell>
        </row>
        <row r="3666">
          <cell r="AM3666" t="str">
            <v/>
          </cell>
          <cell r="AQ3666" t="str">
            <v/>
          </cell>
          <cell r="AT3666" t="str">
            <v/>
          </cell>
          <cell r="AW3666" t="str">
            <v/>
          </cell>
          <cell r="AZ3666" t="str">
            <v/>
          </cell>
          <cell r="BA3666" t="str">
            <v/>
          </cell>
          <cell r="BB3666" t="str">
            <v/>
          </cell>
          <cell r="BC3666" t="str">
            <v/>
          </cell>
        </row>
        <row r="3667">
          <cell r="AM3667">
            <v>92041.44</v>
          </cell>
          <cell r="AQ3667">
            <v>10</v>
          </cell>
          <cell r="AT3667" t="str">
            <v>СМР</v>
          </cell>
          <cell r="AW3667">
            <v>40686</v>
          </cell>
          <cell r="AZ3667" t="str">
            <v>5.2011</v>
          </cell>
          <cell r="BA3667" t="str">
            <v>5.2011</v>
          </cell>
          <cell r="BB3667" t="str">
            <v>6.2011</v>
          </cell>
          <cell r="BC3667" t="str">
            <v>2.2011</v>
          </cell>
        </row>
        <row r="3668">
          <cell r="AM3668">
            <v>521875.41</v>
          </cell>
          <cell r="AQ3668">
            <v>10</v>
          </cell>
          <cell r="AT3668" t="str">
            <v>СМР</v>
          </cell>
          <cell r="AW3668">
            <v>40686</v>
          </cell>
          <cell r="AZ3668" t="str">
            <v>5.2011</v>
          </cell>
          <cell r="BA3668" t="str">
            <v>5.2011</v>
          </cell>
          <cell r="BB3668" t="str">
            <v>6.2011</v>
          </cell>
          <cell r="BC3668" t="str">
            <v>2.2011</v>
          </cell>
        </row>
        <row r="3669">
          <cell r="AM3669" t="str">
            <v/>
          </cell>
          <cell r="AQ3669" t="str">
            <v/>
          </cell>
          <cell r="AT3669" t="str">
            <v/>
          </cell>
          <cell r="AW3669" t="str">
            <v/>
          </cell>
          <cell r="AZ3669" t="str">
            <v/>
          </cell>
          <cell r="BA3669" t="str">
            <v/>
          </cell>
          <cell r="BB3669" t="str">
            <v/>
          </cell>
          <cell r="BC3669" t="str">
            <v/>
          </cell>
        </row>
        <row r="3670">
          <cell r="AM3670" t="str">
            <v/>
          </cell>
          <cell r="AQ3670" t="str">
            <v/>
          </cell>
          <cell r="AT3670" t="str">
            <v/>
          </cell>
          <cell r="AW3670" t="str">
            <v/>
          </cell>
          <cell r="AZ3670" t="str">
            <v/>
          </cell>
          <cell r="BA3670" t="str">
            <v/>
          </cell>
          <cell r="BB3670" t="str">
            <v/>
          </cell>
          <cell r="BC3670" t="str">
            <v/>
          </cell>
        </row>
        <row r="3671">
          <cell r="AM3671" t="str">
            <v/>
          </cell>
          <cell r="AQ3671" t="str">
            <v/>
          </cell>
          <cell r="AT3671" t="str">
            <v/>
          </cell>
          <cell r="AW3671" t="str">
            <v/>
          </cell>
          <cell r="AZ3671" t="str">
            <v/>
          </cell>
          <cell r="BA3671" t="str">
            <v/>
          </cell>
          <cell r="BB3671" t="str">
            <v/>
          </cell>
          <cell r="BC3671" t="str">
            <v/>
          </cell>
        </row>
        <row r="3672">
          <cell r="AM3672" t="str">
            <v/>
          </cell>
          <cell r="AQ3672" t="str">
            <v/>
          </cell>
          <cell r="AT3672" t="str">
            <v/>
          </cell>
          <cell r="AW3672" t="str">
            <v/>
          </cell>
          <cell r="AZ3672" t="str">
            <v/>
          </cell>
          <cell r="BA3672" t="str">
            <v/>
          </cell>
          <cell r="BB3672" t="str">
            <v/>
          </cell>
          <cell r="BC3672" t="str">
            <v/>
          </cell>
        </row>
        <row r="3673">
          <cell r="AM3673" t="str">
            <v/>
          </cell>
          <cell r="AQ3673" t="str">
            <v/>
          </cell>
          <cell r="AT3673" t="str">
            <v/>
          </cell>
          <cell r="AW3673" t="str">
            <v/>
          </cell>
          <cell r="AZ3673" t="str">
            <v/>
          </cell>
          <cell r="BA3673" t="str">
            <v/>
          </cell>
          <cell r="BB3673" t="str">
            <v/>
          </cell>
          <cell r="BC3673" t="str">
            <v/>
          </cell>
        </row>
        <row r="3674">
          <cell r="AM3674" t="str">
            <v/>
          </cell>
          <cell r="AQ3674" t="str">
            <v/>
          </cell>
          <cell r="AT3674" t="str">
            <v/>
          </cell>
          <cell r="AW3674" t="str">
            <v/>
          </cell>
          <cell r="AZ3674" t="str">
            <v/>
          </cell>
          <cell r="BA3674" t="str">
            <v/>
          </cell>
          <cell r="BB3674" t="str">
            <v/>
          </cell>
          <cell r="BC3674" t="str">
            <v/>
          </cell>
        </row>
        <row r="3675">
          <cell r="AM3675" t="str">
            <v/>
          </cell>
          <cell r="AQ3675" t="str">
            <v/>
          </cell>
          <cell r="AT3675" t="str">
            <v/>
          </cell>
          <cell r="AW3675" t="str">
            <v/>
          </cell>
          <cell r="AZ3675" t="str">
            <v/>
          </cell>
          <cell r="BA3675" t="str">
            <v/>
          </cell>
          <cell r="BB3675" t="str">
            <v/>
          </cell>
          <cell r="BC3675" t="str">
            <v/>
          </cell>
        </row>
        <row r="3676">
          <cell r="AM3676" t="str">
            <v/>
          </cell>
          <cell r="AQ3676" t="str">
            <v/>
          </cell>
          <cell r="AT3676" t="str">
            <v/>
          </cell>
          <cell r="AW3676" t="str">
            <v/>
          </cell>
          <cell r="AZ3676" t="str">
            <v/>
          </cell>
          <cell r="BA3676" t="str">
            <v/>
          </cell>
          <cell r="BB3676" t="str">
            <v/>
          </cell>
          <cell r="BC3676" t="str">
            <v/>
          </cell>
        </row>
        <row r="3677">
          <cell r="AM3677" t="str">
            <v/>
          </cell>
          <cell r="AQ3677" t="str">
            <v/>
          </cell>
          <cell r="AT3677" t="str">
            <v/>
          </cell>
          <cell r="AW3677" t="str">
            <v/>
          </cell>
          <cell r="AZ3677" t="str">
            <v/>
          </cell>
          <cell r="BA3677" t="str">
            <v/>
          </cell>
          <cell r="BB3677" t="str">
            <v/>
          </cell>
          <cell r="BC3677" t="str">
            <v/>
          </cell>
        </row>
        <row r="3678">
          <cell r="AM3678" t="str">
            <v/>
          </cell>
          <cell r="AQ3678" t="str">
            <v/>
          </cell>
          <cell r="AT3678" t="str">
            <v/>
          </cell>
          <cell r="AW3678" t="str">
            <v/>
          </cell>
          <cell r="AZ3678" t="str">
            <v/>
          </cell>
          <cell r="BA3678" t="str">
            <v/>
          </cell>
          <cell r="BB3678" t="str">
            <v/>
          </cell>
          <cell r="BC3678" t="str">
            <v/>
          </cell>
        </row>
        <row r="3679">
          <cell r="AM3679" t="str">
            <v/>
          </cell>
          <cell r="AQ3679" t="str">
            <v/>
          </cell>
          <cell r="AT3679" t="str">
            <v/>
          </cell>
          <cell r="AW3679" t="str">
            <v/>
          </cell>
          <cell r="AZ3679" t="str">
            <v/>
          </cell>
          <cell r="BA3679" t="str">
            <v/>
          </cell>
          <cell r="BB3679" t="str">
            <v/>
          </cell>
          <cell r="BC3679" t="str">
            <v/>
          </cell>
        </row>
        <row r="3680">
          <cell r="AM3680" t="str">
            <v/>
          </cell>
          <cell r="AQ3680" t="str">
            <v/>
          </cell>
          <cell r="AT3680" t="str">
            <v/>
          </cell>
          <cell r="AW3680" t="str">
            <v/>
          </cell>
          <cell r="AZ3680" t="str">
            <v/>
          </cell>
          <cell r="BA3680" t="str">
            <v/>
          </cell>
          <cell r="BB3680" t="str">
            <v/>
          </cell>
          <cell r="BC3680" t="str">
            <v/>
          </cell>
        </row>
        <row r="3681">
          <cell r="AM3681" t="str">
            <v/>
          </cell>
          <cell r="AQ3681" t="str">
            <v/>
          </cell>
          <cell r="AT3681" t="str">
            <v/>
          </cell>
          <cell r="AW3681" t="str">
            <v/>
          </cell>
          <cell r="AZ3681" t="str">
            <v/>
          </cell>
          <cell r="BA3681" t="str">
            <v/>
          </cell>
          <cell r="BB3681" t="str">
            <v/>
          </cell>
          <cell r="BC3681" t="str">
            <v/>
          </cell>
        </row>
        <row r="3682">
          <cell r="AM3682" t="str">
            <v/>
          </cell>
          <cell r="AQ3682" t="str">
            <v/>
          </cell>
          <cell r="AT3682" t="str">
            <v/>
          </cell>
          <cell r="AW3682" t="str">
            <v/>
          </cell>
          <cell r="AZ3682" t="str">
            <v/>
          </cell>
          <cell r="BA3682" t="str">
            <v/>
          </cell>
          <cell r="BB3682" t="str">
            <v/>
          </cell>
          <cell r="BC3682" t="str">
            <v/>
          </cell>
        </row>
        <row r="3683">
          <cell r="AM3683" t="str">
            <v/>
          </cell>
          <cell r="AQ3683" t="str">
            <v/>
          </cell>
          <cell r="AT3683" t="str">
            <v/>
          </cell>
          <cell r="AW3683" t="str">
            <v/>
          </cell>
          <cell r="AZ3683" t="str">
            <v/>
          </cell>
          <cell r="BA3683" t="str">
            <v/>
          </cell>
          <cell r="BB3683" t="str">
            <v/>
          </cell>
          <cell r="BC3683" t="str">
            <v/>
          </cell>
        </row>
        <row r="3684">
          <cell r="AM3684" t="str">
            <v/>
          </cell>
          <cell r="AQ3684" t="str">
            <v/>
          </cell>
          <cell r="AT3684" t="str">
            <v/>
          </cell>
          <cell r="AW3684" t="str">
            <v/>
          </cell>
          <cell r="AZ3684" t="str">
            <v/>
          </cell>
          <cell r="BA3684" t="str">
            <v/>
          </cell>
          <cell r="BB3684" t="str">
            <v/>
          </cell>
          <cell r="BC3684" t="str">
            <v/>
          </cell>
        </row>
        <row r="3685">
          <cell r="AM3685" t="str">
            <v/>
          </cell>
          <cell r="AQ3685" t="str">
            <v/>
          </cell>
          <cell r="AT3685" t="str">
            <v/>
          </cell>
          <cell r="AW3685" t="str">
            <v/>
          </cell>
          <cell r="AZ3685" t="str">
            <v/>
          </cell>
          <cell r="BA3685" t="str">
            <v/>
          </cell>
          <cell r="BB3685" t="str">
            <v/>
          </cell>
          <cell r="BC3685" t="str">
            <v/>
          </cell>
        </row>
        <row r="3686">
          <cell r="AM3686" t="str">
            <v/>
          </cell>
          <cell r="AQ3686" t="str">
            <v/>
          </cell>
          <cell r="AT3686" t="str">
            <v/>
          </cell>
          <cell r="AW3686" t="str">
            <v/>
          </cell>
          <cell r="AZ3686" t="str">
            <v/>
          </cell>
          <cell r="BA3686" t="str">
            <v/>
          </cell>
          <cell r="BB3686" t="str">
            <v/>
          </cell>
          <cell r="BC3686" t="str">
            <v/>
          </cell>
        </row>
        <row r="3687">
          <cell r="AM3687" t="str">
            <v/>
          </cell>
          <cell r="AQ3687" t="str">
            <v/>
          </cell>
          <cell r="AT3687" t="str">
            <v/>
          </cell>
          <cell r="AW3687" t="str">
            <v/>
          </cell>
          <cell r="AZ3687" t="str">
            <v/>
          </cell>
          <cell r="BA3687" t="str">
            <v/>
          </cell>
          <cell r="BB3687" t="str">
            <v/>
          </cell>
          <cell r="BC3687" t="str">
            <v/>
          </cell>
        </row>
        <row r="3688">
          <cell r="AM3688" t="str">
            <v/>
          </cell>
          <cell r="AQ3688" t="str">
            <v/>
          </cell>
          <cell r="AT3688" t="str">
            <v/>
          </cell>
          <cell r="AW3688" t="str">
            <v/>
          </cell>
          <cell r="AZ3688" t="str">
            <v/>
          </cell>
          <cell r="BA3688" t="str">
            <v/>
          </cell>
          <cell r="BB3688" t="str">
            <v/>
          </cell>
          <cell r="BC3688" t="str">
            <v/>
          </cell>
        </row>
        <row r="3689">
          <cell r="AM3689" t="str">
            <v/>
          </cell>
          <cell r="AQ3689" t="str">
            <v/>
          </cell>
          <cell r="AT3689" t="str">
            <v/>
          </cell>
          <cell r="AW3689" t="str">
            <v/>
          </cell>
          <cell r="AZ3689" t="str">
            <v/>
          </cell>
          <cell r="BA3689" t="str">
            <v/>
          </cell>
          <cell r="BB3689" t="str">
            <v/>
          </cell>
          <cell r="BC3689" t="str">
            <v/>
          </cell>
        </row>
        <row r="3690">
          <cell r="AM3690" t="str">
            <v/>
          </cell>
          <cell r="AQ3690" t="str">
            <v/>
          </cell>
          <cell r="AT3690" t="str">
            <v/>
          </cell>
          <cell r="AW3690" t="str">
            <v/>
          </cell>
          <cell r="AZ3690" t="str">
            <v/>
          </cell>
          <cell r="BA3690" t="str">
            <v/>
          </cell>
          <cell r="BB3690" t="str">
            <v/>
          </cell>
          <cell r="BC3690" t="str">
            <v/>
          </cell>
        </row>
        <row r="3691">
          <cell r="AM3691">
            <v>2204136</v>
          </cell>
          <cell r="AQ3691" t="str">
            <v/>
          </cell>
          <cell r="AT3691" t="str">
            <v>Оборудование</v>
          </cell>
          <cell r="AW3691">
            <v>40578</v>
          </cell>
          <cell r="AZ3691" t="str">
            <v>2.2011</v>
          </cell>
          <cell r="BA3691" t="str">
            <v>2.2011</v>
          </cell>
          <cell r="BB3691" t="str">
            <v/>
          </cell>
          <cell r="BC3691" t="str">
            <v>1.2011</v>
          </cell>
        </row>
        <row r="3692">
          <cell r="AM3692">
            <v>115368</v>
          </cell>
          <cell r="AQ3692" t="str">
            <v/>
          </cell>
          <cell r="AT3692" t="str">
            <v>Оборудование</v>
          </cell>
          <cell r="AW3692">
            <v>40659</v>
          </cell>
          <cell r="AZ3692" t="str">
            <v>4.2011</v>
          </cell>
          <cell r="BA3692" t="str">
            <v>4.2011</v>
          </cell>
          <cell r="BB3692" t="str">
            <v>5.2011</v>
          </cell>
          <cell r="BC3692" t="str">
            <v>2.2011</v>
          </cell>
        </row>
        <row r="3693">
          <cell r="AM3693" t="str">
            <v/>
          </cell>
          <cell r="AQ3693" t="str">
            <v/>
          </cell>
          <cell r="AT3693" t="str">
            <v/>
          </cell>
          <cell r="AW3693" t="str">
            <v/>
          </cell>
          <cell r="AZ3693" t="str">
            <v/>
          </cell>
          <cell r="BA3693" t="str">
            <v/>
          </cell>
          <cell r="BB3693" t="str">
            <v/>
          </cell>
          <cell r="BC3693" t="str">
            <v/>
          </cell>
        </row>
        <row r="3694">
          <cell r="AQ3694" t="str">
            <v/>
          </cell>
          <cell r="AZ3694" t="str">
            <v/>
          </cell>
          <cell r="BA3694" t="str">
            <v/>
          </cell>
          <cell r="BB3694" t="str">
            <v/>
          </cell>
          <cell r="BC3694" t="str">
            <v/>
          </cell>
        </row>
        <row r="3695">
          <cell r="AM3695" t="str">
            <v/>
          </cell>
          <cell r="AQ3695" t="str">
            <v/>
          </cell>
          <cell r="AT3695" t="str">
            <v/>
          </cell>
          <cell r="AW3695" t="str">
            <v/>
          </cell>
          <cell r="AZ3695" t="str">
            <v/>
          </cell>
          <cell r="BA3695" t="str">
            <v/>
          </cell>
          <cell r="BB3695" t="str">
            <v/>
          </cell>
          <cell r="BC3695" t="str">
            <v/>
          </cell>
        </row>
        <row r="3696">
          <cell r="AM3696" t="str">
            <v/>
          </cell>
          <cell r="AQ3696" t="str">
            <v/>
          </cell>
          <cell r="AT3696" t="str">
            <v/>
          </cell>
          <cell r="AW3696" t="str">
            <v/>
          </cell>
          <cell r="AZ3696" t="str">
            <v/>
          </cell>
          <cell r="BA3696" t="str">
            <v/>
          </cell>
          <cell r="BB3696" t="str">
            <v/>
          </cell>
          <cell r="BC3696" t="str">
            <v/>
          </cell>
        </row>
        <row r="3697">
          <cell r="AM3697" t="str">
            <v/>
          </cell>
          <cell r="AQ3697" t="str">
            <v/>
          </cell>
          <cell r="AT3697" t="str">
            <v/>
          </cell>
          <cell r="AW3697" t="str">
            <v/>
          </cell>
          <cell r="AZ3697" t="str">
            <v/>
          </cell>
          <cell r="BA3697" t="str">
            <v/>
          </cell>
          <cell r="BB3697" t="str">
            <v/>
          </cell>
          <cell r="BC3697" t="str">
            <v/>
          </cell>
        </row>
        <row r="3698">
          <cell r="AM3698" t="str">
            <v/>
          </cell>
          <cell r="AQ3698" t="str">
            <v/>
          </cell>
          <cell r="AT3698" t="str">
            <v/>
          </cell>
          <cell r="AW3698" t="str">
            <v/>
          </cell>
          <cell r="AZ3698" t="str">
            <v/>
          </cell>
          <cell r="BA3698" t="str">
            <v/>
          </cell>
          <cell r="BB3698" t="str">
            <v/>
          </cell>
          <cell r="BC3698" t="str">
            <v/>
          </cell>
        </row>
        <row r="3699">
          <cell r="AM3699" t="str">
            <v/>
          </cell>
          <cell r="AQ3699" t="str">
            <v/>
          </cell>
          <cell r="AT3699" t="str">
            <v/>
          </cell>
          <cell r="AW3699" t="str">
            <v/>
          </cell>
          <cell r="AZ3699" t="str">
            <v/>
          </cell>
          <cell r="BA3699" t="str">
            <v/>
          </cell>
          <cell r="BB3699" t="str">
            <v/>
          </cell>
          <cell r="BC3699" t="str">
            <v/>
          </cell>
        </row>
        <row r="3700">
          <cell r="AM3700" t="str">
            <v/>
          </cell>
          <cell r="AQ3700" t="str">
            <v/>
          </cell>
          <cell r="AT3700" t="str">
            <v/>
          </cell>
          <cell r="AW3700" t="str">
            <v/>
          </cell>
          <cell r="AZ3700" t="str">
            <v/>
          </cell>
          <cell r="BA3700" t="str">
            <v/>
          </cell>
          <cell r="BB3700" t="str">
            <v/>
          </cell>
          <cell r="BC3700" t="str">
            <v/>
          </cell>
        </row>
        <row r="3701">
          <cell r="AM3701" t="str">
            <v/>
          </cell>
          <cell r="AQ3701" t="str">
            <v/>
          </cell>
          <cell r="AT3701" t="str">
            <v/>
          </cell>
          <cell r="AW3701" t="str">
            <v/>
          </cell>
          <cell r="AZ3701" t="str">
            <v/>
          </cell>
          <cell r="BA3701" t="str">
            <v/>
          </cell>
          <cell r="BB3701" t="str">
            <v/>
          </cell>
          <cell r="BC3701" t="str">
            <v/>
          </cell>
        </row>
        <row r="3702">
          <cell r="AM3702" t="str">
            <v/>
          </cell>
          <cell r="AQ3702" t="str">
            <v/>
          </cell>
          <cell r="AT3702" t="str">
            <v/>
          </cell>
          <cell r="AW3702" t="str">
            <v/>
          </cell>
          <cell r="AZ3702" t="str">
            <v/>
          </cell>
          <cell r="BA3702" t="str">
            <v/>
          </cell>
          <cell r="BB3702" t="str">
            <v/>
          </cell>
          <cell r="BC3702" t="str">
            <v/>
          </cell>
        </row>
        <row r="3703">
          <cell r="AM3703" t="str">
            <v/>
          </cell>
          <cell r="AQ3703" t="str">
            <v/>
          </cell>
          <cell r="AT3703" t="str">
            <v/>
          </cell>
          <cell r="AW3703" t="str">
            <v/>
          </cell>
          <cell r="AZ3703" t="str">
            <v/>
          </cell>
          <cell r="BA3703" t="str">
            <v/>
          </cell>
          <cell r="BB3703" t="str">
            <v/>
          </cell>
          <cell r="BC3703" t="str">
            <v/>
          </cell>
        </row>
        <row r="3704">
          <cell r="AM3704" t="str">
            <v/>
          </cell>
          <cell r="AQ3704" t="str">
            <v/>
          </cell>
          <cell r="AT3704" t="str">
            <v/>
          </cell>
          <cell r="AW3704" t="str">
            <v/>
          </cell>
          <cell r="AZ3704" t="str">
            <v/>
          </cell>
          <cell r="BA3704" t="str">
            <v/>
          </cell>
          <cell r="BB3704" t="str">
            <v/>
          </cell>
          <cell r="BC3704" t="str">
            <v/>
          </cell>
        </row>
        <row r="3705">
          <cell r="AM3705" t="str">
            <v/>
          </cell>
          <cell r="AQ3705" t="str">
            <v/>
          </cell>
          <cell r="AT3705" t="str">
            <v/>
          </cell>
          <cell r="AW3705" t="str">
            <v/>
          </cell>
          <cell r="AZ3705" t="str">
            <v/>
          </cell>
          <cell r="BA3705" t="str">
            <v/>
          </cell>
          <cell r="BB3705" t="str">
            <v/>
          </cell>
          <cell r="BC3705" t="str">
            <v/>
          </cell>
        </row>
        <row r="3706">
          <cell r="AM3706" t="str">
            <v/>
          </cell>
          <cell r="AQ3706" t="str">
            <v/>
          </cell>
          <cell r="AT3706" t="str">
            <v/>
          </cell>
          <cell r="AW3706" t="str">
            <v/>
          </cell>
          <cell r="AZ3706" t="str">
            <v/>
          </cell>
          <cell r="BA3706" t="str">
            <v/>
          </cell>
          <cell r="BB3706" t="str">
            <v/>
          </cell>
          <cell r="BC3706" t="str">
            <v/>
          </cell>
        </row>
        <row r="3707">
          <cell r="AM3707">
            <v>83901.67</v>
          </cell>
          <cell r="AQ3707">
            <v>10</v>
          </cell>
          <cell r="AT3707" t="str">
            <v>СМР</v>
          </cell>
          <cell r="AW3707">
            <v>40686</v>
          </cell>
          <cell r="AZ3707" t="str">
            <v>5.2011</v>
          </cell>
          <cell r="BA3707" t="str">
            <v>5.2011</v>
          </cell>
          <cell r="BB3707" t="str">
            <v>6.2011</v>
          </cell>
          <cell r="BC3707" t="str">
            <v>2.2011</v>
          </cell>
        </row>
        <row r="3708">
          <cell r="AM3708">
            <v>429448.15</v>
          </cell>
          <cell r="AQ3708">
            <v>10</v>
          </cell>
          <cell r="AT3708" t="str">
            <v>СМР</v>
          </cell>
          <cell r="AW3708">
            <v>40686</v>
          </cell>
          <cell r="AZ3708" t="str">
            <v>5.2011</v>
          </cell>
          <cell r="BA3708" t="str">
            <v>5.2011</v>
          </cell>
          <cell r="BB3708" t="str">
            <v>6.2011</v>
          </cell>
          <cell r="BC3708" t="str">
            <v>2.2011</v>
          </cell>
        </row>
        <row r="3709">
          <cell r="AM3709" t="str">
            <v/>
          </cell>
          <cell r="AQ3709" t="str">
            <v/>
          </cell>
          <cell r="AT3709" t="str">
            <v/>
          </cell>
          <cell r="AW3709" t="str">
            <v/>
          </cell>
          <cell r="AZ3709" t="str">
            <v/>
          </cell>
          <cell r="BA3709" t="str">
            <v/>
          </cell>
          <cell r="BB3709" t="str">
            <v/>
          </cell>
          <cell r="BC3709" t="str">
            <v/>
          </cell>
        </row>
        <row r="3710">
          <cell r="AM3710" t="str">
            <v/>
          </cell>
          <cell r="AQ3710" t="str">
            <v/>
          </cell>
          <cell r="AT3710" t="str">
            <v/>
          </cell>
          <cell r="AW3710" t="str">
            <v/>
          </cell>
          <cell r="AZ3710" t="str">
            <v/>
          </cell>
          <cell r="BA3710" t="str">
            <v/>
          </cell>
          <cell r="BB3710" t="str">
            <v/>
          </cell>
          <cell r="BC3710" t="str">
            <v/>
          </cell>
        </row>
        <row r="3711">
          <cell r="AM3711" t="str">
            <v/>
          </cell>
          <cell r="AQ3711" t="str">
            <v/>
          </cell>
          <cell r="AT3711" t="str">
            <v/>
          </cell>
          <cell r="AW3711" t="str">
            <v/>
          </cell>
          <cell r="AZ3711" t="str">
            <v/>
          </cell>
          <cell r="BA3711" t="str">
            <v/>
          </cell>
          <cell r="BB3711" t="str">
            <v/>
          </cell>
          <cell r="BC3711" t="str">
            <v/>
          </cell>
        </row>
        <row r="3712">
          <cell r="AM3712">
            <v>55244.9</v>
          </cell>
          <cell r="AQ3712">
            <v>10</v>
          </cell>
          <cell r="AT3712" t="str">
            <v>СМР</v>
          </cell>
          <cell r="AW3712">
            <v>40686</v>
          </cell>
          <cell r="AZ3712" t="str">
            <v>5.2011</v>
          </cell>
          <cell r="BA3712" t="str">
            <v>5.2011</v>
          </cell>
          <cell r="BB3712" t="str">
            <v>6.2011</v>
          </cell>
          <cell r="BC3712" t="str">
            <v>2.2011</v>
          </cell>
        </row>
        <row r="3713">
          <cell r="AM3713">
            <v>558596.68999999994</v>
          </cell>
          <cell r="AQ3713">
            <v>10</v>
          </cell>
          <cell r="AT3713" t="str">
            <v>СМР</v>
          </cell>
          <cell r="AW3713">
            <v>40686</v>
          </cell>
          <cell r="AZ3713" t="str">
            <v>5.2011</v>
          </cell>
          <cell r="BA3713" t="str">
            <v>5.2011</v>
          </cell>
          <cell r="BB3713" t="str">
            <v>6.2011</v>
          </cell>
          <cell r="BC3713" t="str">
            <v>2.2011</v>
          </cell>
        </row>
        <row r="3714">
          <cell r="AM3714" t="str">
            <v/>
          </cell>
          <cell r="AQ3714" t="str">
            <v/>
          </cell>
          <cell r="AT3714" t="str">
            <v/>
          </cell>
          <cell r="AW3714" t="str">
            <v/>
          </cell>
          <cell r="AZ3714" t="str">
            <v/>
          </cell>
          <cell r="BA3714" t="str">
            <v/>
          </cell>
          <cell r="BB3714" t="str">
            <v/>
          </cell>
          <cell r="BC3714" t="str">
            <v/>
          </cell>
        </row>
        <row r="3715">
          <cell r="AM3715" t="str">
            <v/>
          </cell>
          <cell r="AQ3715" t="str">
            <v/>
          </cell>
          <cell r="AT3715" t="str">
            <v/>
          </cell>
          <cell r="AW3715" t="str">
            <v/>
          </cell>
          <cell r="AZ3715" t="str">
            <v/>
          </cell>
          <cell r="BA3715" t="str">
            <v/>
          </cell>
          <cell r="BB3715" t="str">
            <v/>
          </cell>
          <cell r="BC3715" t="str">
            <v/>
          </cell>
        </row>
        <row r="3716">
          <cell r="AM3716" t="str">
            <v/>
          </cell>
          <cell r="AQ3716" t="str">
            <v/>
          </cell>
          <cell r="AT3716" t="str">
            <v/>
          </cell>
          <cell r="AW3716" t="str">
            <v/>
          </cell>
          <cell r="AZ3716" t="str">
            <v/>
          </cell>
          <cell r="BA3716" t="str">
            <v/>
          </cell>
          <cell r="BB3716" t="str">
            <v/>
          </cell>
          <cell r="BC3716" t="str">
            <v/>
          </cell>
        </row>
        <row r="3717">
          <cell r="AM3717" t="str">
            <v/>
          </cell>
          <cell r="AQ3717" t="str">
            <v/>
          </cell>
          <cell r="AT3717" t="str">
            <v/>
          </cell>
          <cell r="AW3717" t="str">
            <v/>
          </cell>
          <cell r="AZ3717" t="str">
            <v/>
          </cell>
          <cell r="BA3717" t="str">
            <v/>
          </cell>
          <cell r="BB3717" t="str">
            <v/>
          </cell>
          <cell r="BC3717" t="str">
            <v/>
          </cell>
        </row>
        <row r="3718">
          <cell r="AM3718" t="str">
            <v/>
          </cell>
          <cell r="AQ3718" t="str">
            <v/>
          </cell>
          <cell r="AT3718" t="str">
            <v/>
          </cell>
          <cell r="AW3718" t="str">
            <v/>
          </cell>
          <cell r="AZ3718" t="str">
            <v/>
          </cell>
          <cell r="BA3718" t="str">
            <v/>
          </cell>
          <cell r="BB3718" t="str">
            <v/>
          </cell>
          <cell r="BC3718" t="str">
            <v/>
          </cell>
        </row>
        <row r="3719">
          <cell r="AM3719">
            <v>2756688</v>
          </cell>
          <cell r="AQ3719" t="str">
            <v/>
          </cell>
          <cell r="AT3719" t="str">
            <v>Оборудование</v>
          </cell>
          <cell r="AW3719">
            <v>40543</v>
          </cell>
          <cell r="AZ3719" t="str">
            <v>12.2010</v>
          </cell>
          <cell r="BA3719" t="str">
            <v>12.2010</v>
          </cell>
          <cell r="BB3719" t="str">
            <v/>
          </cell>
          <cell r="BC3719" t="str">
            <v>4.2010</v>
          </cell>
        </row>
        <row r="3720">
          <cell r="AM3720">
            <v>2756688</v>
          </cell>
          <cell r="AQ3720" t="str">
            <v/>
          </cell>
          <cell r="AT3720" t="str">
            <v>Оборудование</v>
          </cell>
          <cell r="AW3720">
            <v>40574</v>
          </cell>
          <cell r="AZ3720" t="str">
            <v>1.2011</v>
          </cell>
          <cell r="BA3720" t="str">
            <v>1.2011</v>
          </cell>
          <cell r="BB3720" t="str">
            <v>2.2011</v>
          </cell>
          <cell r="BC3720" t="str">
            <v>1.2011</v>
          </cell>
        </row>
        <row r="3721">
          <cell r="AQ3721" t="str">
            <v/>
          </cell>
          <cell r="AZ3721" t="str">
            <v/>
          </cell>
          <cell r="BA3721" t="str">
            <v/>
          </cell>
          <cell r="BB3721" t="str">
            <v/>
          </cell>
          <cell r="BC3721" t="str">
            <v/>
          </cell>
        </row>
        <row r="3722">
          <cell r="AM3722" t="str">
            <v/>
          </cell>
          <cell r="AQ3722" t="str">
            <v/>
          </cell>
          <cell r="AT3722" t="str">
            <v/>
          </cell>
          <cell r="AW3722" t="str">
            <v/>
          </cell>
          <cell r="AZ3722" t="str">
            <v/>
          </cell>
          <cell r="BA3722" t="str">
            <v/>
          </cell>
          <cell r="BB3722" t="str">
            <v/>
          </cell>
          <cell r="BC3722" t="str">
            <v/>
          </cell>
        </row>
        <row r="3723">
          <cell r="AM3723" t="str">
            <v/>
          </cell>
          <cell r="AQ3723" t="str">
            <v/>
          </cell>
          <cell r="AT3723" t="str">
            <v/>
          </cell>
          <cell r="AW3723" t="str">
            <v/>
          </cell>
          <cell r="AZ3723" t="str">
            <v/>
          </cell>
          <cell r="BA3723" t="str">
            <v/>
          </cell>
          <cell r="BB3723" t="str">
            <v/>
          </cell>
          <cell r="BC3723" t="str">
            <v/>
          </cell>
        </row>
        <row r="3724">
          <cell r="AM3724" t="str">
            <v/>
          </cell>
          <cell r="AQ3724" t="str">
            <v/>
          </cell>
          <cell r="AT3724" t="str">
            <v/>
          </cell>
          <cell r="AW3724" t="str">
            <v/>
          </cell>
          <cell r="AZ3724" t="str">
            <v/>
          </cell>
          <cell r="BA3724" t="str">
            <v/>
          </cell>
          <cell r="BB3724" t="str">
            <v/>
          </cell>
          <cell r="BC3724" t="str">
            <v/>
          </cell>
        </row>
        <row r="3725">
          <cell r="AM3725" t="str">
            <v/>
          </cell>
          <cell r="AQ3725">
            <v>12</v>
          </cell>
          <cell r="AT3725" t="str">
            <v>СМР</v>
          </cell>
          <cell r="AW3725" t="str">
            <v/>
          </cell>
          <cell r="AZ3725" t="str">
            <v/>
          </cell>
          <cell r="BA3725" t="str">
            <v/>
          </cell>
          <cell r="BB3725" t="str">
            <v/>
          </cell>
          <cell r="BC3725" t="str">
            <v/>
          </cell>
        </row>
        <row r="3726">
          <cell r="AM3726" t="str">
            <v/>
          </cell>
          <cell r="AQ3726" t="str">
            <v/>
          </cell>
          <cell r="AT3726" t="str">
            <v/>
          </cell>
          <cell r="AW3726" t="str">
            <v/>
          </cell>
          <cell r="AZ3726" t="str">
            <v/>
          </cell>
          <cell r="BA3726" t="str">
            <v/>
          </cell>
          <cell r="BB3726" t="str">
            <v/>
          </cell>
          <cell r="BC3726" t="str">
            <v/>
          </cell>
        </row>
        <row r="3727">
          <cell r="AM3727" t="str">
            <v/>
          </cell>
          <cell r="AQ3727" t="str">
            <v/>
          </cell>
          <cell r="AT3727" t="str">
            <v/>
          </cell>
          <cell r="AW3727" t="str">
            <v/>
          </cell>
          <cell r="AZ3727" t="str">
            <v/>
          </cell>
          <cell r="BA3727" t="str">
            <v/>
          </cell>
          <cell r="BB3727" t="str">
            <v/>
          </cell>
          <cell r="BC3727" t="str">
            <v/>
          </cell>
        </row>
        <row r="3728">
          <cell r="AM3728" t="str">
            <v/>
          </cell>
          <cell r="AQ3728" t="str">
            <v/>
          </cell>
          <cell r="AT3728" t="str">
            <v/>
          </cell>
          <cell r="AW3728" t="str">
            <v/>
          </cell>
          <cell r="AZ3728" t="str">
            <v/>
          </cell>
          <cell r="BA3728" t="str">
            <v/>
          </cell>
          <cell r="BB3728" t="str">
            <v/>
          </cell>
          <cell r="BC3728" t="str">
            <v/>
          </cell>
        </row>
        <row r="3729">
          <cell r="AM3729" t="str">
            <v/>
          </cell>
          <cell r="AQ3729" t="str">
            <v/>
          </cell>
          <cell r="AT3729" t="str">
            <v/>
          </cell>
          <cell r="AW3729" t="str">
            <v/>
          </cell>
          <cell r="AZ3729" t="str">
            <v/>
          </cell>
          <cell r="BA3729" t="str">
            <v/>
          </cell>
          <cell r="BB3729" t="str">
            <v/>
          </cell>
          <cell r="BC3729" t="str">
            <v/>
          </cell>
        </row>
        <row r="3730">
          <cell r="AM3730" t="str">
            <v/>
          </cell>
          <cell r="AQ3730" t="str">
            <v/>
          </cell>
          <cell r="AT3730" t="str">
            <v/>
          </cell>
          <cell r="AW3730" t="str">
            <v/>
          </cell>
          <cell r="AZ3730" t="str">
            <v/>
          </cell>
          <cell r="BA3730" t="str">
            <v/>
          </cell>
          <cell r="BB3730" t="str">
            <v/>
          </cell>
          <cell r="BC3730" t="str">
            <v/>
          </cell>
        </row>
        <row r="3731">
          <cell r="AM3731" t="str">
            <v/>
          </cell>
          <cell r="AQ3731" t="str">
            <v/>
          </cell>
          <cell r="AT3731" t="str">
            <v/>
          </cell>
          <cell r="AW3731" t="str">
            <v/>
          </cell>
          <cell r="AZ3731" t="str">
            <v/>
          </cell>
          <cell r="BA3731" t="str">
            <v/>
          </cell>
          <cell r="BB3731" t="str">
            <v/>
          </cell>
          <cell r="BC3731" t="str">
            <v/>
          </cell>
        </row>
        <row r="3732">
          <cell r="AM3732">
            <v>60034.13</v>
          </cell>
          <cell r="AQ3732">
            <v>2</v>
          </cell>
          <cell r="AT3732" t="str">
            <v>СМР</v>
          </cell>
          <cell r="AW3732">
            <v>40542</v>
          </cell>
          <cell r="AZ3732" t="str">
            <v>12.2010</v>
          </cell>
          <cell r="BA3732" t="str">
            <v>12.2010</v>
          </cell>
          <cell r="BB3732" t="str">
            <v/>
          </cell>
          <cell r="BC3732" t="str">
            <v>4.2010</v>
          </cell>
        </row>
        <row r="3733">
          <cell r="AM3733">
            <v>1541318.4</v>
          </cell>
          <cell r="AQ3733">
            <v>2</v>
          </cell>
          <cell r="AT3733" t="str">
            <v>СМР</v>
          </cell>
          <cell r="AW3733">
            <v>40540</v>
          </cell>
          <cell r="AZ3733" t="str">
            <v>12.2010</v>
          </cell>
          <cell r="BA3733" t="str">
            <v>12.2010</v>
          </cell>
          <cell r="BB3733" t="str">
            <v/>
          </cell>
          <cell r="BC3733" t="str">
            <v>4.2010</v>
          </cell>
        </row>
        <row r="3734">
          <cell r="AM3734" t="str">
            <v/>
          </cell>
          <cell r="AQ3734" t="str">
            <v/>
          </cell>
          <cell r="AT3734" t="str">
            <v/>
          </cell>
          <cell r="AW3734" t="str">
            <v/>
          </cell>
          <cell r="AZ3734" t="str">
            <v/>
          </cell>
          <cell r="BA3734" t="str">
            <v/>
          </cell>
          <cell r="BB3734" t="str">
            <v/>
          </cell>
          <cell r="BC3734" t="str">
            <v/>
          </cell>
        </row>
        <row r="3735">
          <cell r="AM3735" t="str">
            <v/>
          </cell>
          <cell r="AQ3735" t="str">
            <v/>
          </cell>
          <cell r="AT3735" t="str">
            <v/>
          </cell>
          <cell r="AW3735" t="str">
            <v/>
          </cell>
          <cell r="AZ3735" t="str">
            <v/>
          </cell>
          <cell r="BA3735" t="str">
            <v/>
          </cell>
          <cell r="BB3735" t="str">
            <v/>
          </cell>
          <cell r="BC3735" t="str">
            <v/>
          </cell>
        </row>
        <row r="3736">
          <cell r="AM3736">
            <v>620991.43999999994</v>
          </cell>
          <cell r="AQ3736">
            <v>3</v>
          </cell>
          <cell r="AT3736" t="str">
            <v>СМР</v>
          </cell>
          <cell r="AW3736">
            <v>40633</v>
          </cell>
          <cell r="AZ3736" t="str">
            <v>3.2011</v>
          </cell>
          <cell r="BA3736" t="str">
            <v>3.2011</v>
          </cell>
          <cell r="BB3736" t="str">
            <v>4.2011</v>
          </cell>
          <cell r="BC3736" t="str">
            <v>1.2011</v>
          </cell>
        </row>
        <row r="3737">
          <cell r="AM3737" t="str">
            <v/>
          </cell>
          <cell r="AQ3737" t="str">
            <v/>
          </cell>
          <cell r="AT3737" t="str">
            <v/>
          </cell>
          <cell r="AW3737" t="str">
            <v/>
          </cell>
          <cell r="AZ3737" t="str">
            <v/>
          </cell>
          <cell r="BA3737" t="str">
            <v/>
          </cell>
          <cell r="BB3737" t="str">
            <v/>
          </cell>
          <cell r="BC3737" t="str">
            <v/>
          </cell>
        </row>
        <row r="3738">
          <cell r="AM3738" t="str">
            <v/>
          </cell>
          <cell r="AQ3738" t="str">
            <v/>
          </cell>
          <cell r="AT3738" t="str">
            <v/>
          </cell>
          <cell r="AW3738" t="str">
            <v/>
          </cell>
          <cell r="AZ3738" t="str">
            <v/>
          </cell>
          <cell r="BA3738" t="str">
            <v/>
          </cell>
          <cell r="BB3738" t="str">
            <v/>
          </cell>
          <cell r="BC3738" t="str">
            <v/>
          </cell>
        </row>
        <row r="3739">
          <cell r="AM3739" t="str">
            <v/>
          </cell>
          <cell r="AQ3739" t="str">
            <v/>
          </cell>
          <cell r="AT3739" t="str">
            <v/>
          </cell>
          <cell r="AW3739" t="str">
            <v/>
          </cell>
          <cell r="AZ3739" t="str">
            <v/>
          </cell>
          <cell r="BA3739" t="str">
            <v/>
          </cell>
          <cell r="BB3739" t="str">
            <v/>
          </cell>
          <cell r="BC3739" t="str">
            <v/>
          </cell>
        </row>
        <row r="3740">
          <cell r="AM3740" t="str">
            <v/>
          </cell>
          <cell r="AQ3740" t="str">
            <v/>
          </cell>
          <cell r="AT3740" t="str">
            <v/>
          </cell>
          <cell r="AW3740" t="str">
            <v/>
          </cell>
          <cell r="AZ3740" t="str">
            <v/>
          </cell>
          <cell r="BA3740" t="str">
            <v/>
          </cell>
          <cell r="BB3740" t="str">
            <v/>
          </cell>
          <cell r="BC3740" t="str">
            <v/>
          </cell>
        </row>
        <row r="3741">
          <cell r="AM3741" t="str">
            <v/>
          </cell>
          <cell r="AQ3741">
            <v>3</v>
          </cell>
          <cell r="AT3741" t="str">
            <v>СМР</v>
          </cell>
          <cell r="AW3741" t="str">
            <v/>
          </cell>
          <cell r="AZ3741" t="str">
            <v/>
          </cell>
          <cell r="BA3741" t="str">
            <v/>
          </cell>
          <cell r="BB3741" t="str">
            <v/>
          </cell>
          <cell r="BC3741" t="str">
            <v/>
          </cell>
        </row>
        <row r="3742">
          <cell r="AM3742" t="str">
            <v/>
          </cell>
          <cell r="AQ3742">
            <v>2</v>
          </cell>
          <cell r="AT3742" t="str">
            <v/>
          </cell>
          <cell r="AW3742" t="str">
            <v/>
          </cell>
          <cell r="AZ3742" t="str">
            <v/>
          </cell>
          <cell r="BA3742" t="str">
            <v/>
          </cell>
          <cell r="BB3742" t="str">
            <v/>
          </cell>
          <cell r="BC3742" t="str">
            <v/>
          </cell>
        </row>
        <row r="3743">
          <cell r="AM3743" t="str">
            <v/>
          </cell>
          <cell r="AQ3743" t="str">
            <v/>
          </cell>
          <cell r="AT3743" t="str">
            <v/>
          </cell>
          <cell r="AW3743" t="str">
            <v/>
          </cell>
          <cell r="AZ3743" t="str">
            <v/>
          </cell>
          <cell r="BA3743" t="str">
            <v/>
          </cell>
          <cell r="BB3743" t="str">
            <v/>
          </cell>
          <cell r="BC3743" t="str">
            <v/>
          </cell>
        </row>
        <row r="3744">
          <cell r="AM3744" t="str">
            <v/>
          </cell>
          <cell r="AQ3744" t="str">
            <v/>
          </cell>
          <cell r="AT3744" t="str">
            <v/>
          </cell>
          <cell r="AW3744" t="str">
            <v/>
          </cell>
          <cell r="AZ3744" t="str">
            <v/>
          </cell>
          <cell r="BA3744" t="str">
            <v/>
          </cell>
          <cell r="BB3744" t="str">
            <v/>
          </cell>
          <cell r="BC3744" t="str">
            <v/>
          </cell>
        </row>
        <row r="3745">
          <cell r="AM3745" t="str">
            <v/>
          </cell>
          <cell r="AQ3745" t="str">
            <v/>
          </cell>
          <cell r="AT3745" t="str">
            <v/>
          </cell>
          <cell r="AW3745" t="str">
            <v/>
          </cell>
          <cell r="AZ3745" t="str">
            <v/>
          </cell>
          <cell r="BA3745" t="str">
            <v/>
          </cell>
          <cell r="BB3745" t="str">
            <v/>
          </cell>
          <cell r="BC3745" t="str">
            <v/>
          </cell>
        </row>
        <row r="3746">
          <cell r="AM3746" t="str">
            <v/>
          </cell>
          <cell r="AQ3746" t="str">
            <v/>
          </cell>
          <cell r="AT3746" t="str">
            <v/>
          </cell>
          <cell r="AW3746" t="str">
            <v/>
          </cell>
          <cell r="AZ3746" t="str">
            <v/>
          </cell>
          <cell r="BA3746" t="str">
            <v/>
          </cell>
          <cell r="BB3746" t="str">
            <v/>
          </cell>
          <cell r="BC3746" t="str">
            <v/>
          </cell>
        </row>
        <row r="3747">
          <cell r="AM3747" t="str">
            <v/>
          </cell>
          <cell r="AQ3747">
            <v>2</v>
          </cell>
          <cell r="AT3747" t="str">
            <v/>
          </cell>
          <cell r="AW3747" t="str">
            <v/>
          </cell>
          <cell r="AZ3747" t="str">
            <v/>
          </cell>
          <cell r="BA3747" t="str">
            <v/>
          </cell>
          <cell r="BB3747" t="str">
            <v/>
          </cell>
          <cell r="BC3747" t="str">
            <v/>
          </cell>
        </row>
        <row r="3748">
          <cell r="AM3748" t="str">
            <v/>
          </cell>
          <cell r="AQ3748">
            <v>2</v>
          </cell>
          <cell r="AT3748" t="str">
            <v/>
          </cell>
          <cell r="AW3748" t="str">
            <v/>
          </cell>
          <cell r="AZ3748" t="str">
            <v/>
          </cell>
          <cell r="BA3748" t="str">
            <v/>
          </cell>
          <cell r="BB3748" t="str">
            <v/>
          </cell>
          <cell r="BC3748" t="str">
            <v/>
          </cell>
        </row>
        <row r="3749">
          <cell r="AM3749">
            <v>246963.56</v>
          </cell>
          <cell r="AQ3749">
            <v>1</v>
          </cell>
          <cell r="AT3749" t="str">
            <v>СМР</v>
          </cell>
          <cell r="AW3749">
            <v>40711</v>
          </cell>
          <cell r="AZ3749" t="str">
            <v>6.2011</v>
          </cell>
          <cell r="BA3749" t="str">
            <v>6.2011</v>
          </cell>
          <cell r="BB3749" t="str">
            <v>1.1900</v>
          </cell>
          <cell r="BC3749" t="str">
            <v>2.2011</v>
          </cell>
        </row>
        <row r="3750">
          <cell r="AQ3750" t="str">
            <v/>
          </cell>
          <cell r="AZ3750" t="str">
            <v/>
          </cell>
          <cell r="BA3750" t="str">
            <v/>
          </cell>
          <cell r="BB3750" t="str">
            <v/>
          </cell>
          <cell r="BC3750" t="str">
            <v/>
          </cell>
        </row>
        <row r="3751">
          <cell r="AM3751">
            <v>207651.91</v>
          </cell>
          <cell r="AQ3751">
            <v>1</v>
          </cell>
          <cell r="AT3751" t="str">
            <v>СМР</v>
          </cell>
          <cell r="AW3751">
            <v>40711</v>
          </cell>
          <cell r="AZ3751" t="str">
            <v>6.2011</v>
          </cell>
          <cell r="BA3751" t="str">
            <v>6.2011</v>
          </cell>
          <cell r="BB3751" t="str">
            <v>1.1900</v>
          </cell>
          <cell r="BC3751" t="str">
            <v>2.2011</v>
          </cell>
        </row>
        <row r="3752">
          <cell r="AM3752" t="str">
            <v/>
          </cell>
          <cell r="AQ3752" t="str">
            <v/>
          </cell>
          <cell r="AT3752" t="str">
            <v/>
          </cell>
          <cell r="AW3752" t="str">
            <v/>
          </cell>
          <cell r="AZ3752" t="str">
            <v/>
          </cell>
          <cell r="BA3752" t="str">
            <v/>
          </cell>
          <cell r="BB3752" t="str">
            <v/>
          </cell>
          <cell r="BC3752" t="str">
            <v/>
          </cell>
        </row>
        <row r="3753">
          <cell r="AM3753" t="str">
            <v/>
          </cell>
          <cell r="AQ3753" t="str">
            <v/>
          </cell>
          <cell r="AT3753" t="str">
            <v/>
          </cell>
          <cell r="AW3753" t="str">
            <v/>
          </cell>
          <cell r="AZ3753" t="str">
            <v/>
          </cell>
          <cell r="BA3753" t="str">
            <v/>
          </cell>
          <cell r="BB3753" t="str">
            <v/>
          </cell>
          <cell r="BC3753" t="str">
            <v/>
          </cell>
        </row>
        <row r="3754">
          <cell r="AM3754" t="str">
            <v/>
          </cell>
          <cell r="AQ3754" t="str">
            <v/>
          </cell>
          <cell r="AT3754" t="str">
            <v/>
          </cell>
          <cell r="AW3754" t="str">
            <v/>
          </cell>
          <cell r="AZ3754" t="str">
            <v/>
          </cell>
          <cell r="BA3754" t="str">
            <v/>
          </cell>
          <cell r="BB3754" t="str">
            <v/>
          </cell>
          <cell r="BC3754" t="str">
            <v/>
          </cell>
        </row>
        <row r="3755">
          <cell r="AM3755" t="str">
            <v/>
          </cell>
          <cell r="AQ3755" t="str">
            <v/>
          </cell>
          <cell r="AT3755" t="str">
            <v/>
          </cell>
          <cell r="AW3755" t="str">
            <v/>
          </cell>
          <cell r="AZ3755" t="str">
            <v/>
          </cell>
          <cell r="BA3755" t="str">
            <v/>
          </cell>
          <cell r="BB3755" t="str">
            <v/>
          </cell>
          <cell r="BC3755" t="str">
            <v/>
          </cell>
        </row>
        <row r="3756">
          <cell r="AM3756" t="str">
            <v/>
          </cell>
          <cell r="AQ3756" t="str">
            <v/>
          </cell>
          <cell r="AT3756" t="str">
            <v/>
          </cell>
          <cell r="AW3756" t="str">
            <v/>
          </cell>
          <cell r="AZ3756" t="str">
            <v/>
          </cell>
          <cell r="BA3756" t="str">
            <v/>
          </cell>
          <cell r="BB3756" t="str">
            <v/>
          </cell>
          <cell r="BC3756" t="str">
            <v/>
          </cell>
        </row>
        <row r="3757">
          <cell r="AM3757" t="str">
            <v/>
          </cell>
          <cell r="AQ3757" t="str">
            <v/>
          </cell>
          <cell r="AT3757" t="str">
            <v/>
          </cell>
          <cell r="AW3757" t="str">
            <v/>
          </cell>
          <cell r="AZ3757" t="str">
            <v/>
          </cell>
          <cell r="BA3757" t="str">
            <v/>
          </cell>
          <cell r="BB3757" t="str">
            <v/>
          </cell>
          <cell r="BC3757" t="str">
            <v/>
          </cell>
        </row>
        <row r="3758">
          <cell r="AM3758" t="str">
            <v/>
          </cell>
          <cell r="AQ3758" t="str">
            <v/>
          </cell>
          <cell r="AT3758" t="str">
            <v/>
          </cell>
          <cell r="AW3758" t="str">
            <v/>
          </cell>
          <cell r="AZ3758" t="str">
            <v/>
          </cell>
          <cell r="BA3758" t="str">
            <v/>
          </cell>
          <cell r="BB3758" t="str">
            <v/>
          </cell>
          <cell r="BC3758" t="str">
            <v/>
          </cell>
        </row>
        <row r="3759">
          <cell r="AM3759" t="str">
            <v/>
          </cell>
          <cell r="AQ3759" t="str">
            <v/>
          </cell>
          <cell r="AT3759" t="str">
            <v/>
          </cell>
          <cell r="AW3759" t="str">
            <v/>
          </cell>
          <cell r="AZ3759" t="str">
            <v/>
          </cell>
          <cell r="BA3759" t="str">
            <v/>
          </cell>
          <cell r="BB3759" t="str">
            <v/>
          </cell>
          <cell r="BC3759" t="str">
            <v/>
          </cell>
        </row>
        <row r="3760">
          <cell r="AM3760" t="str">
            <v/>
          </cell>
          <cell r="AQ3760" t="str">
            <v/>
          </cell>
          <cell r="AT3760" t="str">
            <v/>
          </cell>
          <cell r="AW3760" t="str">
            <v/>
          </cell>
          <cell r="AZ3760" t="str">
            <v/>
          </cell>
          <cell r="BA3760" t="str">
            <v/>
          </cell>
          <cell r="BB3760" t="str">
            <v/>
          </cell>
          <cell r="BC3760" t="str">
            <v/>
          </cell>
        </row>
        <row r="3761">
          <cell r="AM3761" t="str">
            <v/>
          </cell>
          <cell r="AQ3761" t="str">
            <v/>
          </cell>
          <cell r="AT3761" t="str">
            <v/>
          </cell>
          <cell r="AW3761" t="str">
            <v/>
          </cell>
          <cell r="AZ3761" t="str">
            <v/>
          </cell>
          <cell r="BA3761" t="str">
            <v/>
          </cell>
          <cell r="BB3761" t="str">
            <v/>
          </cell>
          <cell r="BC3761" t="str">
            <v/>
          </cell>
        </row>
        <row r="3762">
          <cell r="AM3762" t="str">
            <v/>
          </cell>
          <cell r="AQ3762" t="str">
            <v/>
          </cell>
          <cell r="AT3762" t="str">
            <v/>
          </cell>
          <cell r="AW3762" t="str">
            <v/>
          </cell>
          <cell r="AZ3762" t="str">
            <v/>
          </cell>
          <cell r="BA3762" t="str">
            <v/>
          </cell>
          <cell r="BB3762" t="str">
            <v/>
          </cell>
          <cell r="BC3762" t="str">
            <v/>
          </cell>
        </row>
        <row r="3763">
          <cell r="AM3763" t="str">
            <v/>
          </cell>
          <cell r="AQ3763" t="str">
            <v/>
          </cell>
          <cell r="AT3763" t="str">
            <v/>
          </cell>
          <cell r="AW3763" t="str">
            <v/>
          </cell>
          <cell r="AZ3763" t="str">
            <v/>
          </cell>
          <cell r="BA3763" t="str">
            <v/>
          </cell>
          <cell r="BB3763" t="str">
            <v/>
          </cell>
          <cell r="BC3763" t="str">
            <v/>
          </cell>
        </row>
        <row r="3764">
          <cell r="AM3764" t="str">
            <v/>
          </cell>
          <cell r="AQ3764" t="str">
            <v/>
          </cell>
          <cell r="AT3764" t="str">
            <v/>
          </cell>
          <cell r="AW3764" t="str">
            <v/>
          </cell>
          <cell r="AZ3764" t="str">
            <v/>
          </cell>
          <cell r="BA3764" t="str">
            <v/>
          </cell>
          <cell r="BB3764" t="str">
            <v/>
          </cell>
          <cell r="BC3764" t="str">
            <v/>
          </cell>
        </row>
        <row r="3765">
          <cell r="AM3765" t="str">
            <v/>
          </cell>
          <cell r="AQ3765">
            <v>3</v>
          </cell>
          <cell r="AT3765" t="str">
            <v>СМР</v>
          </cell>
          <cell r="AW3765" t="str">
            <v/>
          </cell>
          <cell r="AZ3765" t="str">
            <v/>
          </cell>
          <cell r="BA3765" t="str">
            <v/>
          </cell>
          <cell r="BB3765" t="str">
            <v/>
          </cell>
          <cell r="BC3765" t="str">
            <v/>
          </cell>
        </row>
        <row r="3766">
          <cell r="AM3766" t="str">
            <v/>
          </cell>
          <cell r="AQ3766" t="str">
            <v/>
          </cell>
          <cell r="AT3766" t="str">
            <v/>
          </cell>
          <cell r="AW3766" t="str">
            <v/>
          </cell>
          <cell r="AZ3766" t="str">
            <v/>
          </cell>
          <cell r="BA3766" t="str">
            <v/>
          </cell>
          <cell r="BB3766" t="str">
            <v/>
          </cell>
          <cell r="BC3766" t="str">
            <v/>
          </cell>
        </row>
        <row r="3767">
          <cell r="AM3767" t="str">
            <v/>
          </cell>
          <cell r="AQ3767" t="str">
            <v/>
          </cell>
          <cell r="AT3767" t="str">
            <v/>
          </cell>
          <cell r="AW3767" t="str">
            <v/>
          </cell>
          <cell r="AZ3767" t="str">
            <v/>
          </cell>
          <cell r="BA3767" t="str">
            <v/>
          </cell>
          <cell r="BB3767" t="str">
            <v/>
          </cell>
          <cell r="BC3767" t="str">
            <v/>
          </cell>
        </row>
        <row r="3768">
          <cell r="AM3768" t="str">
            <v/>
          </cell>
          <cell r="AQ3768" t="str">
            <v/>
          </cell>
          <cell r="AT3768" t="str">
            <v/>
          </cell>
          <cell r="AW3768" t="str">
            <v/>
          </cell>
          <cell r="AZ3768" t="str">
            <v/>
          </cell>
          <cell r="BA3768" t="str">
            <v/>
          </cell>
          <cell r="BB3768" t="str">
            <v/>
          </cell>
          <cell r="BC3768" t="str">
            <v/>
          </cell>
        </row>
        <row r="3769">
          <cell r="AM3769" t="str">
            <v/>
          </cell>
          <cell r="AQ3769" t="str">
            <v/>
          </cell>
          <cell r="AT3769" t="str">
            <v/>
          </cell>
          <cell r="AW3769" t="str">
            <v/>
          </cell>
          <cell r="AZ3769" t="str">
            <v/>
          </cell>
          <cell r="BA3769" t="str">
            <v/>
          </cell>
          <cell r="BB3769" t="str">
            <v/>
          </cell>
          <cell r="BC3769" t="str">
            <v/>
          </cell>
        </row>
        <row r="3770">
          <cell r="AM3770" t="str">
            <v/>
          </cell>
          <cell r="AQ3770" t="str">
            <v/>
          </cell>
          <cell r="AT3770" t="str">
            <v/>
          </cell>
          <cell r="AW3770" t="str">
            <v/>
          </cell>
          <cell r="AZ3770" t="str">
            <v/>
          </cell>
          <cell r="BA3770" t="str">
            <v/>
          </cell>
          <cell r="BB3770" t="str">
            <v/>
          </cell>
          <cell r="BC3770" t="str">
            <v/>
          </cell>
        </row>
        <row r="3771">
          <cell r="AM3771" t="str">
            <v/>
          </cell>
          <cell r="AQ3771" t="str">
            <v/>
          </cell>
          <cell r="AT3771" t="str">
            <v/>
          </cell>
          <cell r="AW3771" t="str">
            <v/>
          </cell>
          <cell r="AZ3771" t="str">
            <v/>
          </cell>
          <cell r="BA3771" t="str">
            <v/>
          </cell>
          <cell r="BB3771" t="str">
            <v/>
          </cell>
          <cell r="BC3771" t="str">
            <v/>
          </cell>
        </row>
        <row r="3772">
          <cell r="AM3772" t="str">
            <v/>
          </cell>
          <cell r="AQ3772" t="str">
            <v/>
          </cell>
          <cell r="AT3772" t="str">
            <v/>
          </cell>
          <cell r="AW3772" t="str">
            <v/>
          </cell>
          <cell r="AZ3772" t="str">
            <v/>
          </cell>
          <cell r="BA3772" t="str">
            <v/>
          </cell>
          <cell r="BB3772" t="str">
            <v/>
          </cell>
          <cell r="BC3772" t="str">
            <v/>
          </cell>
        </row>
        <row r="3773">
          <cell r="AM3773" t="str">
            <v/>
          </cell>
          <cell r="AQ3773">
            <v>12</v>
          </cell>
          <cell r="AT3773" t="str">
            <v>СМР</v>
          </cell>
          <cell r="AW3773" t="str">
            <v/>
          </cell>
          <cell r="AZ3773" t="str">
            <v/>
          </cell>
          <cell r="BA3773" t="str">
            <v/>
          </cell>
          <cell r="BB3773" t="str">
            <v/>
          </cell>
          <cell r="BC3773" t="str">
            <v/>
          </cell>
        </row>
        <row r="3774">
          <cell r="AM3774" t="str">
            <v/>
          </cell>
          <cell r="AQ3774" t="str">
            <v/>
          </cell>
          <cell r="AT3774" t="str">
            <v/>
          </cell>
          <cell r="AW3774" t="str">
            <v/>
          </cell>
          <cell r="AZ3774" t="str">
            <v/>
          </cell>
          <cell r="BA3774" t="str">
            <v/>
          </cell>
          <cell r="BB3774" t="str">
            <v/>
          </cell>
          <cell r="BC3774" t="str">
            <v/>
          </cell>
        </row>
        <row r="3775">
          <cell r="AM3775" t="str">
            <v/>
          </cell>
          <cell r="AQ3775" t="str">
            <v/>
          </cell>
          <cell r="AT3775" t="str">
            <v/>
          </cell>
          <cell r="AW3775" t="str">
            <v/>
          </cell>
          <cell r="AZ3775" t="str">
            <v/>
          </cell>
          <cell r="BA3775" t="str">
            <v/>
          </cell>
          <cell r="BB3775" t="str">
            <v/>
          </cell>
          <cell r="BC3775" t="str">
            <v/>
          </cell>
        </row>
        <row r="3776">
          <cell r="AM3776" t="str">
            <v/>
          </cell>
          <cell r="AQ3776" t="str">
            <v/>
          </cell>
          <cell r="AT3776" t="str">
            <v/>
          </cell>
          <cell r="AW3776" t="str">
            <v/>
          </cell>
          <cell r="AZ3776" t="str">
            <v/>
          </cell>
          <cell r="BA3776" t="str">
            <v/>
          </cell>
          <cell r="BB3776" t="str">
            <v/>
          </cell>
          <cell r="BC3776" t="str">
            <v/>
          </cell>
        </row>
        <row r="3777">
          <cell r="AM3777" t="str">
            <v/>
          </cell>
          <cell r="AQ3777" t="str">
            <v/>
          </cell>
          <cell r="AT3777" t="str">
            <v/>
          </cell>
          <cell r="AW3777" t="str">
            <v/>
          </cell>
          <cell r="AZ3777" t="str">
            <v/>
          </cell>
          <cell r="BA3777" t="str">
            <v/>
          </cell>
          <cell r="BB3777" t="str">
            <v/>
          </cell>
          <cell r="BC3777" t="str">
            <v/>
          </cell>
        </row>
        <row r="3778">
          <cell r="AM3778" t="str">
            <v/>
          </cell>
          <cell r="AQ3778" t="str">
            <v/>
          </cell>
          <cell r="AT3778" t="str">
            <v/>
          </cell>
          <cell r="AW3778" t="str">
            <v/>
          </cell>
          <cell r="AZ3778" t="str">
            <v/>
          </cell>
          <cell r="BA3778" t="str">
            <v/>
          </cell>
          <cell r="BB3778" t="str">
            <v/>
          </cell>
          <cell r="BC3778" t="str">
            <v/>
          </cell>
        </row>
        <row r="3779">
          <cell r="AM3779" t="str">
            <v/>
          </cell>
          <cell r="AQ3779" t="str">
            <v/>
          </cell>
          <cell r="AT3779" t="str">
            <v/>
          </cell>
          <cell r="AW3779" t="str">
            <v/>
          </cell>
          <cell r="AZ3779" t="str">
            <v/>
          </cell>
          <cell r="BA3779" t="str">
            <v/>
          </cell>
          <cell r="BB3779" t="str">
            <v/>
          </cell>
          <cell r="BC3779" t="str">
            <v/>
          </cell>
        </row>
        <row r="3780">
          <cell r="AM3780" t="str">
            <v/>
          </cell>
          <cell r="AQ3780" t="str">
            <v/>
          </cell>
          <cell r="AT3780" t="str">
            <v/>
          </cell>
          <cell r="AW3780" t="str">
            <v/>
          </cell>
          <cell r="AZ3780" t="str">
            <v/>
          </cell>
          <cell r="BA3780" t="str">
            <v/>
          </cell>
          <cell r="BB3780" t="str">
            <v/>
          </cell>
          <cell r="BC3780" t="str">
            <v/>
          </cell>
        </row>
        <row r="3781">
          <cell r="AM3781" t="str">
            <v/>
          </cell>
          <cell r="AQ3781" t="str">
            <v/>
          </cell>
          <cell r="AT3781" t="str">
            <v/>
          </cell>
          <cell r="AW3781" t="str">
            <v/>
          </cell>
          <cell r="AZ3781" t="str">
            <v/>
          </cell>
          <cell r="BA3781" t="str">
            <v/>
          </cell>
          <cell r="BB3781" t="str">
            <v/>
          </cell>
          <cell r="BC3781" t="str">
            <v/>
          </cell>
        </row>
        <row r="3782">
          <cell r="AM3782" t="str">
            <v/>
          </cell>
          <cell r="AQ3782" t="str">
            <v/>
          </cell>
          <cell r="AT3782" t="str">
            <v/>
          </cell>
          <cell r="AW3782" t="str">
            <v/>
          </cell>
          <cell r="AZ3782" t="str">
            <v/>
          </cell>
          <cell r="BA3782" t="str">
            <v/>
          </cell>
          <cell r="BB3782" t="str">
            <v/>
          </cell>
          <cell r="BC3782" t="str">
            <v/>
          </cell>
        </row>
        <row r="3783">
          <cell r="AM3783" t="str">
            <v/>
          </cell>
          <cell r="AQ3783" t="str">
            <v/>
          </cell>
          <cell r="AT3783" t="str">
            <v/>
          </cell>
          <cell r="AW3783" t="str">
            <v/>
          </cell>
          <cell r="AZ3783" t="str">
            <v/>
          </cell>
          <cell r="BA3783" t="str">
            <v/>
          </cell>
          <cell r="BB3783" t="str">
            <v/>
          </cell>
          <cell r="BC3783" t="str">
            <v/>
          </cell>
        </row>
        <row r="3784">
          <cell r="AM3784" t="str">
            <v/>
          </cell>
          <cell r="AQ3784" t="str">
            <v/>
          </cell>
          <cell r="AT3784" t="str">
            <v/>
          </cell>
          <cell r="AW3784" t="str">
            <v/>
          </cell>
          <cell r="AZ3784" t="str">
            <v/>
          </cell>
          <cell r="BA3784" t="str">
            <v/>
          </cell>
          <cell r="BB3784" t="str">
            <v/>
          </cell>
          <cell r="BC3784" t="str">
            <v/>
          </cell>
        </row>
        <row r="3785">
          <cell r="AM3785" t="str">
            <v/>
          </cell>
          <cell r="AQ3785" t="str">
            <v/>
          </cell>
          <cell r="AT3785" t="str">
            <v/>
          </cell>
          <cell r="AW3785" t="str">
            <v/>
          </cell>
          <cell r="AZ3785" t="str">
            <v/>
          </cell>
          <cell r="BA3785" t="str">
            <v/>
          </cell>
          <cell r="BB3785" t="str">
            <v/>
          </cell>
          <cell r="BC3785" t="str">
            <v/>
          </cell>
        </row>
        <row r="3786">
          <cell r="AM3786" t="str">
            <v/>
          </cell>
          <cell r="AQ3786" t="str">
            <v/>
          </cell>
          <cell r="AT3786" t="str">
            <v/>
          </cell>
          <cell r="AW3786" t="str">
            <v/>
          </cell>
          <cell r="AZ3786" t="str">
            <v/>
          </cell>
          <cell r="BA3786" t="str">
            <v/>
          </cell>
          <cell r="BB3786" t="str">
            <v/>
          </cell>
          <cell r="BC3786" t="str">
            <v/>
          </cell>
        </row>
        <row r="3787">
          <cell r="AM3787" t="str">
            <v/>
          </cell>
          <cell r="AQ3787" t="str">
            <v/>
          </cell>
          <cell r="AT3787" t="str">
            <v/>
          </cell>
          <cell r="AW3787" t="str">
            <v/>
          </cell>
          <cell r="AZ3787" t="str">
            <v/>
          </cell>
          <cell r="BA3787" t="str">
            <v/>
          </cell>
          <cell r="BB3787" t="str">
            <v/>
          </cell>
          <cell r="BC3787" t="str">
            <v/>
          </cell>
        </row>
        <row r="3788">
          <cell r="AM3788" t="str">
            <v/>
          </cell>
          <cell r="AQ3788">
            <v>3</v>
          </cell>
          <cell r="AT3788" t="str">
            <v/>
          </cell>
          <cell r="AW3788" t="str">
            <v/>
          </cell>
          <cell r="AZ3788" t="str">
            <v/>
          </cell>
          <cell r="BA3788" t="str">
            <v/>
          </cell>
          <cell r="BB3788" t="str">
            <v/>
          </cell>
          <cell r="BC3788" t="str">
            <v/>
          </cell>
        </row>
        <row r="3789">
          <cell r="AM3789" t="str">
            <v/>
          </cell>
          <cell r="AQ3789" t="str">
            <v/>
          </cell>
          <cell r="AT3789" t="str">
            <v/>
          </cell>
          <cell r="AW3789" t="str">
            <v/>
          </cell>
          <cell r="AZ3789" t="str">
            <v/>
          </cell>
          <cell r="BA3789" t="str">
            <v/>
          </cell>
          <cell r="BB3789" t="str">
            <v/>
          </cell>
          <cell r="BC3789" t="str">
            <v/>
          </cell>
        </row>
        <row r="3790">
          <cell r="AM3790" t="str">
            <v/>
          </cell>
          <cell r="AQ3790" t="str">
            <v/>
          </cell>
          <cell r="AT3790" t="str">
            <v/>
          </cell>
          <cell r="AW3790" t="str">
            <v/>
          </cell>
          <cell r="AZ3790" t="str">
            <v/>
          </cell>
          <cell r="BA3790" t="str">
            <v/>
          </cell>
          <cell r="BB3790" t="str">
            <v/>
          </cell>
          <cell r="BC3790" t="str">
            <v/>
          </cell>
        </row>
        <row r="3791">
          <cell r="AM3791" t="str">
            <v/>
          </cell>
          <cell r="AQ3791" t="str">
            <v/>
          </cell>
          <cell r="AT3791" t="str">
            <v/>
          </cell>
          <cell r="AW3791" t="str">
            <v/>
          </cell>
          <cell r="AZ3791" t="str">
            <v/>
          </cell>
          <cell r="BA3791" t="str">
            <v/>
          </cell>
          <cell r="BB3791" t="str">
            <v/>
          </cell>
          <cell r="BC3791" t="str">
            <v/>
          </cell>
        </row>
        <row r="3792">
          <cell r="AM3792" t="str">
            <v/>
          </cell>
          <cell r="AQ3792" t="str">
            <v/>
          </cell>
          <cell r="AT3792" t="str">
            <v/>
          </cell>
          <cell r="AW3792" t="str">
            <v/>
          </cell>
          <cell r="AZ3792" t="str">
            <v/>
          </cell>
          <cell r="BA3792" t="str">
            <v/>
          </cell>
          <cell r="BB3792" t="str">
            <v/>
          </cell>
          <cell r="BC3792" t="str">
            <v/>
          </cell>
        </row>
        <row r="3793">
          <cell r="AM3793" t="str">
            <v/>
          </cell>
          <cell r="AQ3793" t="str">
            <v/>
          </cell>
          <cell r="AT3793" t="str">
            <v/>
          </cell>
          <cell r="AW3793" t="str">
            <v/>
          </cell>
          <cell r="AZ3793" t="str">
            <v/>
          </cell>
          <cell r="BA3793" t="str">
            <v/>
          </cell>
          <cell r="BB3793" t="str">
            <v/>
          </cell>
          <cell r="BC3793" t="str">
            <v/>
          </cell>
        </row>
        <row r="3794">
          <cell r="AM3794" t="str">
            <v/>
          </cell>
          <cell r="AQ3794" t="str">
            <v/>
          </cell>
          <cell r="AT3794" t="str">
            <v/>
          </cell>
          <cell r="AW3794" t="str">
            <v/>
          </cell>
          <cell r="AZ3794" t="str">
            <v/>
          </cell>
          <cell r="BA3794" t="str">
            <v/>
          </cell>
          <cell r="BB3794" t="str">
            <v/>
          </cell>
          <cell r="BC3794" t="str">
            <v/>
          </cell>
        </row>
        <row r="3795">
          <cell r="AM3795" t="str">
            <v/>
          </cell>
          <cell r="AQ3795">
            <v>3</v>
          </cell>
          <cell r="AT3795" t="str">
            <v>СМР</v>
          </cell>
          <cell r="AW3795" t="str">
            <v/>
          </cell>
          <cell r="AZ3795" t="str">
            <v/>
          </cell>
          <cell r="BA3795" t="str">
            <v/>
          </cell>
          <cell r="BB3795" t="str">
            <v/>
          </cell>
          <cell r="BC3795" t="str">
            <v/>
          </cell>
        </row>
        <row r="3796">
          <cell r="AM3796" t="str">
            <v/>
          </cell>
          <cell r="AQ3796">
            <v>3</v>
          </cell>
          <cell r="AT3796" t="str">
            <v>СМР</v>
          </cell>
          <cell r="AW3796" t="str">
            <v/>
          </cell>
          <cell r="AZ3796" t="str">
            <v/>
          </cell>
          <cell r="BA3796" t="str">
            <v/>
          </cell>
          <cell r="BB3796" t="str">
            <v/>
          </cell>
          <cell r="BC3796" t="str">
            <v/>
          </cell>
        </row>
        <row r="3797">
          <cell r="AM3797" t="str">
            <v/>
          </cell>
          <cell r="AQ3797" t="str">
            <v/>
          </cell>
          <cell r="AT3797" t="str">
            <v/>
          </cell>
          <cell r="AW3797" t="str">
            <v/>
          </cell>
          <cell r="AZ3797" t="str">
            <v/>
          </cell>
          <cell r="BA3797" t="str">
            <v/>
          </cell>
          <cell r="BB3797" t="str">
            <v/>
          </cell>
          <cell r="BC3797" t="str">
            <v/>
          </cell>
        </row>
        <row r="3798">
          <cell r="AM3798" t="str">
            <v/>
          </cell>
          <cell r="AQ3798">
            <v>12</v>
          </cell>
          <cell r="AT3798" t="str">
            <v>СМР</v>
          </cell>
          <cell r="AW3798" t="str">
            <v/>
          </cell>
          <cell r="AZ3798" t="str">
            <v/>
          </cell>
          <cell r="BA3798" t="str">
            <v/>
          </cell>
          <cell r="BB3798" t="str">
            <v/>
          </cell>
          <cell r="BC3798" t="str">
            <v/>
          </cell>
        </row>
        <row r="3799">
          <cell r="AM3799" t="str">
            <v/>
          </cell>
          <cell r="AQ3799" t="str">
            <v/>
          </cell>
          <cell r="AT3799" t="str">
            <v/>
          </cell>
          <cell r="AW3799" t="str">
            <v/>
          </cell>
          <cell r="AZ3799" t="str">
            <v/>
          </cell>
          <cell r="BA3799" t="str">
            <v/>
          </cell>
          <cell r="BB3799" t="str">
            <v/>
          </cell>
          <cell r="BC3799" t="str">
            <v/>
          </cell>
        </row>
        <row r="3800">
          <cell r="AM3800" t="str">
            <v/>
          </cell>
          <cell r="AQ3800" t="str">
            <v/>
          </cell>
          <cell r="AT3800" t="str">
            <v/>
          </cell>
          <cell r="AW3800" t="str">
            <v/>
          </cell>
          <cell r="AZ3800" t="str">
            <v/>
          </cell>
          <cell r="BA3800" t="str">
            <v/>
          </cell>
          <cell r="BB3800" t="str">
            <v/>
          </cell>
          <cell r="BC3800" t="str">
            <v/>
          </cell>
        </row>
        <row r="3801">
          <cell r="AM3801" t="str">
            <v/>
          </cell>
          <cell r="AQ3801" t="str">
            <v/>
          </cell>
          <cell r="AT3801" t="str">
            <v/>
          </cell>
          <cell r="AW3801" t="str">
            <v/>
          </cell>
          <cell r="AZ3801" t="str">
            <v/>
          </cell>
          <cell r="BA3801" t="str">
            <v/>
          </cell>
          <cell r="BB3801" t="str">
            <v/>
          </cell>
          <cell r="BC3801" t="str">
            <v/>
          </cell>
        </row>
        <row r="3802">
          <cell r="AM3802" t="str">
            <v/>
          </cell>
          <cell r="AQ3802" t="str">
            <v/>
          </cell>
          <cell r="AT3802" t="str">
            <v/>
          </cell>
          <cell r="AW3802" t="str">
            <v/>
          </cell>
          <cell r="AZ3802" t="str">
            <v/>
          </cell>
          <cell r="BA3802" t="str">
            <v/>
          </cell>
          <cell r="BB3802" t="str">
            <v/>
          </cell>
          <cell r="BC3802" t="str">
            <v/>
          </cell>
        </row>
        <row r="3803">
          <cell r="AM3803" t="str">
            <v/>
          </cell>
          <cell r="AQ3803" t="str">
            <v/>
          </cell>
          <cell r="AT3803" t="str">
            <v/>
          </cell>
          <cell r="AW3803" t="str">
            <v/>
          </cell>
          <cell r="AZ3803" t="str">
            <v/>
          </cell>
          <cell r="BA3803" t="str">
            <v/>
          </cell>
          <cell r="BB3803" t="str">
            <v/>
          </cell>
          <cell r="BC3803" t="str">
            <v/>
          </cell>
        </row>
        <row r="3804">
          <cell r="AM3804" t="str">
            <v/>
          </cell>
          <cell r="AQ3804" t="str">
            <v/>
          </cell>
          <cell r="AT3804" t="str">
            <v/>
          </cell>
          <cell r="AW3804" t="str">
            <v/>
          </cell>
          <cell r="AZ3804" t="str">
            <v/>
          </cell>
          <cell r="BA3804" t="str">
            <v/>
          </cell>
          <cell r="BB3804" t="str">
            <v/>
          </cell>
          <cell r="BC3804" t="str">
            <v/>
          </cell>
        </row>
        <row r="3805">
          <cell r="AM3805" t="str">
            <v/>
          </cell>
          <cell r="AQ3805" t="str">
            <v/>
          </cell>
          <cell r="AT3805" t="str">
            <v/>
          </cell>
          <cell r="AW3805" t="str">
            <v/>
          </cell>
          <cell r="AZ3805" t="str">
            <v/>
          </cell>
          <cell r="BA3805" t="str">
            <v/>
          </cell>
          <cell r="BB3805" t="str">
            <v/>
          </cell>
          <cell r="BC3805" t="str">
            <v/>
          </cell>
        </row>
        <row r="3806">
          <cell r="AM3806" t="str">
            <v/>
          </cell>
          <cell r="AQ3806" t="str">
            <v/>
          </cell>
          <cell r="AT3806" t="str">
            <v/>
          </cell>
          <cell r="AW3806" t="str">
            <v/>
          </cell>
          <cell r="AZ3806" t="str">
            <v/>
          </cell>
          <cell r="BA3806" t="str">
            <v/>
          </cell>
          <cell r="BB3806" t="str">
            <v/>
          </cell>
          <cell r="BC3806" t="str">
            <v/>
          </cell>
        </row>
        <row r="3807">
          <cell r="AM3807" t="str">
            <v/>
          </cell>
          <cell r="AQ3807" t="str">
            <v/>
          </cell>
          <cell r="AT3807" t="str">
            <v/>
          </cell>
          <cell r="AW3807" t="str">
            <v/>
          </cell>
          <cell r="AZ3807" t="str">
            <v/>
          </cell>
          <cell r="BA3807" t="str">
            <v/>
          </cell>
          <cell r="BB3807" t="str">
            <v/>
          </cell>
          <cell r="BC3807" t="str">
            <v/>
          </cell>
        </row>
        <row r="3808">
          <cell r="AM3808" t="str">
            <v/>
          </cell>
          <cell r="AQ3808" t="str">
            <v/>
          </cell>
          <cell r="AT3808" t="str">
            <v/>
          </cell>
          <cell r="AW3808" t="str">
            <v/>
          </cell>
          <cell r="AZ3808" t="str">
            <v/>
          </cell>
          <cell r="BA3808" t="str">
            <v/>
          </cell>
          <cell r="BB3808" t="str">
            <v/>
          </cell>
          <cell r="BC3808" t="str">
            <v/>
          </cell>
        </row>
        <row r="3809">
          <cell r="AM3809" t="str">
            <v/>
          </cell>
          <cell r="AQ3809" t="str">
            <v/>
          </cell>
          <cell r="AT3809" t="str">
            <v/>
          </cell>
          <cell r="AW3809" t="str">
            <v/>
          </cell>
          <cell r="AZ3809" t="str">
            <v/>
          </cell>
          <cell r="BA3809" t="str">
            <v/>
          </cell>
          <cell r="BB3809" t="str">
            <v/>
          </cell>
          <cell r="BC3809" t="str">
            <v/>
          </cell>
        </row>
        <row r="3810">
          <cell r="AM3810" t="str">
            <v/>
          </cell>
          <cell r="AQ3810" t="str">
            <v/>
          </cell>
          <cell r="AT3810" t="str">
            <v/>
          </cell>
          <cell r="AW3810" t="str">
            <v/>
          </cell>
          <cell r="AZ3810" t="str">
            <v/>
          </cell>
          <cell r="BA3810" t="str">
            <v/>
          </cell>
          <cell r="BB3810" t="str">
            <v/>
          </cell>
          <cell r="BC3810" t="str">
            <v/>
          </cell>
        </row>
        <row r="3811">
          <cell r="AM3811" t="str">
            <v/>
          </cell>
          <cell r="AQ3811" t="str">
            <v/>
          </cell>
          <cell r="AT3811" t="str">
            <v/>
          </cell>
          <cell r="AW3811" t="str">
            <v/>
          </cell>
          <cell r="AZ3811" t="str">
            <v/>
          </cell>
          <cell r="BA3811" t="str">
            <v/>
          </cell>
          <cell r="BB3811" t="str">
            <v/>
          </cell>
          <cell r="BC3811" t="str">
            <v/>
          </cell>
        </row>
        <row r="3812">
          <cell r="AM3812" t="str">
            <v/>
          </cell>
          <cell r="AQ3812" t="str">
            <v/>
          </cell>
          <cell r="AT3812" t="str">
            <v/>
          </cell>
          <cell r="AW3812" t="str">
            <v/>
          </cell>
          <cell r="AZ3812" t="str">
            <v/>
          </cell>
          <cell r="BA3812" t="str">
            <v/>
          </cell>
          <cell r="BB3812" t="str">
            <v/>
          </cell>
          <cell r="BC3812" t="str">
            <v/>
          </cell>
        </row>
        <row r="3813">
          <cell r="AM3813" t="str">
            <v/>
          </cell>
          <cell r="AQ3813" t="str">
            <v/>
          </cell>
          <cell r="AT3813" t="str">
            <v/>
          </cell>
          <cell r="AW3813" t="str">
            <v/>
          </cell>
          <cell r="AZ3813" t="str">
            <v/>
          </cell>
          <cell r="BA3813" t="str">
            <v/>
          </cell>
          <cell r="BB3813" t="str">
            <v/>
          </cell>
          <cell r="BC3813" t="str">
            <v/>
          </cell>
        </row>
        <row r="3814">
          <cell r="AM3814" t="str">
            <v/>
          </cell>
          <cell r="AQ3814" t="str">
            <v/>
          </cell>
          <cell r="AT3814" t="str">
            <v/>
          </cell>
          <cell r="AW3814" t="str">
            <v/>
          </cell>
          <cell r="AZ3814" t="str">
            <v/>
          </cell>
          <cell r="BA3814" t="str">
            <v/>
          </cell>
          <cell r="BB3814" t="str">
            <v/>
          </cell>
          <cell r="BC3814" t="str">
            <v/>
          </cell>
        </row>
        <row r="3815">
          <cell r="AM3815">
            <v>204301.42</v>
          </cell>
          <cell r="AQ3815">
            <v>1</v>
          </cell>
          <cell r="AT3815" t="str">
            <v>СМР</v>
          </cell>
          <cell r="AW3815">
            <v>40495</v>
          </cell>
          <cell r="AZ3815" t="str">
            <v>10.2010</v>
          </cell>
          <cell r="BA3815" t="str">
            <v>11.2010</v>
          </cell>
          <cell r="BB3815" t="str">
            <v/>
          </cell>
          <cell r="BC3815" t="str">
            <v>4.2010</v>
          </cell>
        </row>
        <row r="3816">
          <cell r="AM3816">
            <v>20264.18</v>
          </cell>
          <cell r="AQ3816">
            <v>1</v>
          </cell>
          <cell r="AT3816" t="str">
            <v>СМР</v>
          </cell>
          <cell r="AW3816">
            <v>40681</v>
          </cell>
          <cell r="AZ3816" t="str">
            <v>4.2011</v>
          </cell>
          <cell r="BA3816" t="str">
            <v>5.2011</v>
          </cell>
          <cell r="BB3816" t="str">
            <v>5.2011</v>
          </cell>
          <cell r="BC3816" t="str">
            <v>2.2011</v>
          </cell>
        </row>
        <row r="3817">
          <cell r="AM3817" t="str">
            <v/>
          </cell>
          <cell r="AQ3817" t="str">
            <v/>
          </cell>
          <cell r="AT3817" t="str">
            <v/>
          </cell>
          <cell r="AW3817" t="str">
            <v/>
          </cell>
          <cell r="AZ3817" t="str">
            <v/>
          </cell>
          <cell r="BA3817" t="str">
            <v/>
          </cell>
          <cell r="BB3817" t="str">
            <v/>
          </cell>
          <cell r="BC3817" t="str">
            <v/>
          </cell>
        </row>
        <row r="3818">
          <cell r="AM3818" t="str">
            <v/>
          </cell>
          <cell r="AQ3818" t="str">
            <v/>
          </cell>
          <cell r="AT3818" t="str">
            <v/>
          </cell>
          <cell r="AW3818" t="str">
            <v/>
          </cell>
          <cell r="AZ3818" t="str">
            <v/>
          </cell>
          <cell r="BA3818" t="str">
            <v/>
          </cell>
          <cell r="BB3818" t="str">
            <v/>
          </cell>
          <cell r="BC3818" t="str">
            <v/>
          </cell>
        </row>
        <row r="3819">
          <cell r="AM3819" t="str">
            <v/>
          </cell>
          <cell r="AQ3819" t="str">
            <v/>
          </cell>
          <cell r="AT3819" t="str">
            <v/>
          </cell>
          <cell r="AW3819" t="str">
            <v/>
          </cell>
          <cell r="AZ3819" t="str">
            <v/>
          </cell>
          <cell r="BA3819" t="str">
            <v/>
          </cell>
          <cell r="BB3819" t="str">
            <v/>
          </cell>
          <cell r="BC3819" t="str">
            <v/>
          </cell>
        </row>
        <row r="3820">
          <cell r="AM3820" t="str">
            <v/>
          </cell>
          <cell r="AQ3820" t="str">
            <v/>
          </cell>
          <cell r="AT3820" t="str">
            <v/>
          </cell>
          <cell r="AW3820" t="str">
            <v/>
          </cell>
          <cell r="AZ3820" t="str">
            <v/>
          </cell>
          <cell r="BA3820" t="str">
            <v/>
          </cell>
          <cell r="BB3820" t="str">
            <v/>
          </cell>
          <cell r="BC3820" t="str">
            <v/>
          </cell>
        </row>
        <row r="3821">
          <cell r="AM3821">
            <v>181362.55</v>
          </cell>
          <cell r="AQ3821">
            <v>1</v>
          </cell>
          <cell r="AT3821" t="str">
            <v>СМР</v>
          </cell>
          <cell r="AW3821">
            <v>40495</v>
          </cell>
          <cell r="AZ3821" t="str">
            <v>10.2010</v>
          </cell>
          <cell r="BA3821" t="str">
            <v>11.2010</v>
          </cell>
          <cell r="BB3821" t="str">
            <v/>
          </cell>
          <cell r="BC3821" t="str">
            <v>4.2010</v>
          </cell>
        </row>
        <row r="3822">
          <cell r="AM3822">
            <v>24495.97</v>
          </cell>
          <cell r="AQ3822">
            <v>1</v>
          </cell>
          <cell r="AT3822" t="str">
            <v>СМР</v>
          </cell>
          <cell r="AW3822">
            <v>40681</v>
          </cell>
          <cell r="AZ3822" t="str">
            <v>4.2011</v>
          </cell>
          <cell r="BA3822" t="str">
            <v>5.2011</v>
          </cell>
          <cell r="BB3822" t="str">
            <v>5.2011</v>
          </cell>
          <cell r="BC3822" t="str">
            <v>2.2011</v>
          </cell>
        </row>
        <row r="3823">
          <cell r="AM3823" t="str">
            <v/>
          </cell>
          <cell r="AQ3823" t="str">
            <v/>
          </cell>
          <cell r="AT3823" t="str">
            <v/>
          </cell>
          <cell r="AW3823" t="str">
            <v/>
          </cell>
          <cell r="AZ3823" t="str">
            <v/>
          </cell>
          <cell r="BA3823" t="str">
            <v/>
          </cell>
          <cell r="BB3823" t="str">
            <v/>
          </cell>
          <cell r="BC3823" t="str">
            <v/>
          </cell>
        </row>
        <row r="3824">
          <cell r="AM3824" t="str">
            <v/>
          </cell>
          <cell r="AQ3824" t="str">
            <v/>
          </cell>
          <cell r="AT3824" t="str">
            <v/>
          </cell>
          <cell r="AW3824" t="str">
            <v/>
          </cell>
          <cell r="AZ3824" t="str">
            <v/>
          </cell>
          <cell r="BA3824" t="str">
            <v/>
          </cell>
          <cell r="BB3824" t="str">
            <v/>
          </cell>
          <cell r="BC3824" t="str">
            <v/>
          </cell>
        </row>
        <row r="3825">
          <cell r="AM3825" t="str">
            <v/>
          </cell>
          <cell r="AQ3825" t="str">
            <v/>
          </cell>
          <cell r="AT3825" t="str">
            <v/>
          </cell>
          <cell r="AW3825" t="str">
            <v/>
          </cell>
          <cell r="AZ3825" t="str">
            <v/>
          </cell>
          <cell r="BA3825" t="str">
            <v/>
          </cell>
          <cell r="BB3825" t="str">
            <v/>
          </cell>
          <cell r="BC3825" t="str">
            <v/>
          </cell>
        </row>
        <row r="3826">
          <cell r="AM3826" t="str">
            <v/>
          </cell>
          <cell r="AQ3826" t="str">
            <v/>
          </cell>
          <cell r="AT3826" t="str">
            <v/>
          </cell>
          <cell r="AW3826" t="str">
            <v/>
          </cell>
          <cell r="AZ3826" t="str">
            <v/>
          </cell>
          <cell r="BA3826" t="str">
            <v/>
          </cell>
          <cell r="BB3826" t="str">
            <v/>
          </cell>
          <cell r="BC3826" t="str">
            <v/>
          </cell>
        </row>
        <row r="3827">
          <cell r="AM3827">
            <v>181362.55</v>
          </cell>
          <cell r="AQ3827">
            <v>1</v>
          </cell>
          <cell r="AT3827" t="str">
            <v>СМР</v>
          </cell>
          <cell r="AW3827">
            <v>40495</v>
          </cell>
          <cell r="AZ3827" t="str">
            <v>10.2010</v>
          </cell>
          <cell r="BA3827" t="str">
            <v>11.2010</v>
          </cell>
          <cell r="BB3827" t="str">
            <v/>
          </cell>
          <cell r="BC3827" t="str">
            <v>4.2010</v>
          </cell>
        </row>
        <row r="3828">
          <cell r="AM3828">
            <v>24065.14</v>
          </cell>
          <cell r="AQ3828">
            <v>1</v>
          </cell>
          <cell r="AT3828" t="str">
            <v>СМР</v>
          </cell>
          <cell r="AW3828">
            <v>40681</v>
          </cell>
          <cell r="AZ3828" t="str">
            <v>4.2011</v>
          </cell>
          <cell r="BA3828" t="str">
            <v>5.2011</v>
          </cell>
          <cell r="BB3828" t="str">
            <v>5.2011</v>
          </cell>
          <cell r="BC3828" t="str">
            <v>2.2011</v>
          </cell>
        </row>
        <row r="3829">
          <cell r="AM3829" t="str">
            <v/>
          </cell>
          <cell r="AQ3829" t="str">
            <v/>
          </cell>
          <cell r="AT3829" t="str">
            <v/>
          </cell>
          <cell r="AW3829" t="str">
            <v/>
          </cell>
          <cell r="AZ3829" t="str">
            <v/>
          </cell>
          <cell r="BA3829" t="str">
            <v/>
          </cell>
          <cell r="BB3829" t="str">
            <v/>
          </cell>
          <cell r="BC3829" t="str">
            <v/>
          </cell>
        </row>
        <row r="3830">
          <cell r="AM3830" t="str">
            <v/>
          </cell>
          <cell r="AQ3830" t="str">
            <v/>
          </cell>
          <cell r="AT3830" t="str">
            <v/>
          </cell>
          <cell r="AW3830" t="str">
            <v/>
          </cell>
          <cell r="AZ3830" t="str">
            <v/>
          </cell>
          <cell r="BA3830" t="str">
            <v/>
          </cell>
          <cell r="BB3830" t="str">
            <v/>
          </cell>
          <cell r="BC3830" t="str">
            <v/>
          </cell>
        </row>
        <row r="3831">
          <cell r="AM3831" t="str">
            <v/>
          </cell>
          <cell r="AQ3831" t="str">
            <v/>
          </cell>
          <cell r="AT3831" t="str">
            <v/>
          </cell>
          <cell r="AW3831" t="str">
            <v/>
          </cell>
          <cell r="AZ3831" t="str">
            <v/>
          </cell>
          <cell r="BA3831" t="str">
            <v/>
          </cell>
          <cell r="BB3831" t="str">
            <v/>
          </cell>
          <cell r="BC3831" t="str">
            <v/>
          </cell>
        </row>
        <row r="3832">
          <cell r="AM3832" t="str">
            <v/>
          </cell>
          <cell r="AQ3832" t="str">
            <v/>
          </cell>
          <cell r="AT3832" t="str">
            <v/>
          </cell>
          <cell r="AW3832" t="str">
            <v/>
          </cell>
          <cell r="AZ3832" t="str">
            <v/>
          </cell>
          <cell r="BA3832" t="str">
            <v/>
          </cell>
          <cell r="BB3832" t="str">
            <v/>
          </cell>
          <cell r="BC3832" t="str">
            <v/>
          </cell>
        </row>
        <row r="3833">
          <cell r="AM3833">
            <v>192292.28</v>
          </cell>
          <cell r="AQ3833">
            <v>1</v>
          </cell>
          <cell r="AT3833" t="str">
            <v>СМР</v>
          </cell>
          <cell r="AW3833">
            <v>40535</v>
          </cell>
          <cell r="AZ3833" t="str">
            <v>12.2010</v>
          </cell>
          <cell r="BA3833" t="str">
            <v>12.2010</v>
          </cell>
          <cell r="BB3833" t="str">
            <v/>
          </cell>
          <cell r="BC3833" t="str">
            <v>4.2010</v>
          </cell>
        </row>
        <row r="3834">
          <cell r="AM3834">
            <v>15339.03</v>
          </cell>
          <cell r="AQ3834">
            <v>1</v>
          </cell>
          <cell r="AT3834" t="str">
            <v>СМР</v>
          </cell>
          <cell r="AW3834">
            <v>40681</v>
          </cell>
          <cell r="AZ3834" t="str">
            <v>4.2011</v>
          </cell>
          <cell r="BA3834" t="str">
            <v>5.2011</v>
          </cell>
          <cell r="BB3834" t="str">
            <v>5.2011</v>
          </cell>
          <cell r="BC3834" t="str">
            <v>2.2011</v>
          </cell>
        </row>
        <row r="3835">
          <cell r="AM3835" t="str">
            <v/>
          </cell>
          <cell r="AQ3835" t="str">
            <v/>
          </cell>
          <cell r="AT3835" t="str">
            <v/>
          </cell>
          <cell r="AW3835" t="str">
            <v/>
          </cell>
          <cell r="AZ3835" t="str">
            <v/>
          </cell>
          <cell r="BA3835" t="str">
            <v/>
          </cell>
          <cell r="BB3835" t="str">
            <v/>
          </cell>
          <cell r="BC3835" t="str">
            <v/>
          </cell>
        </row>
        <row r="3836">
          <cell r="AM3836" t="str">
            <v/>
          </cell>
          <cell r="AQ3836" t="str">
            <v/>
          </cell>
          <cell r="AT3836" t="str">
            <v/>
          </cell>
          <cell r="AW3836" t="str">
            <v/>
          </cell>
          <cell r="AZ3836" t="str">
            <v/>
          </cell>
          <cell r="BA3836" t="str">
            <v/>
          </cell>
          <cell r="BB3836" t="str">
            <v/>
          </cell>
          <cell r="BC3836" t="str">
            <v/>
          </cell>
        </row>
        <row r="3837">
          <cell r="AM3837" t="str">
            <v/>
          </cell>
          <cell r="AQ3837" t="str">
            <v/>
          </cell>
          <cell r="AT3837" t="str">
            <v/>
          </cell>
          <cell r="AW3837" t="str">
            <v/>
          </cell>
          <cell r="AZ3837" t="str">
            <v/>
          </cell>
          <cell r="BA3837" t="str">
            <v/>
          </cell>
          <cell r="BB3837" t="str">
            <v/>
          </cell>
          <cell r="BC3837" t="str">
            <v/>
          </cell>
        </row>
        <row r="3838">
          <cell r="AM3838" t="str">
            <v/>
          </cell>
          <cell r="AQ3838" t="str">
            <v/>
          </cell>
          <cell r="AT3838" t="str">
            <v/>
          </cell>
          <cell r="AW3838" t="str">
            <v/>
          </cell>
          <cell r="AZ3838" t="str">
            <v/>
          </cell>
          <cell r="BA3838" t="str">
            <v/>
          </cell>
          <cell r="BB3838" t="str">
            <v/>
          </cell>
          <cell r="BC3838" t="str">
            <v/>
          </cell>
        </row>
        <row r="3839">
          <cell r="AM3839" t="str">
            <v/>
          </cell>
          <cell r="AQ3839" t="str">
            <v/>
          </cell>
          <cell r="AT3839" t="str">
            <v/>
          </cell>
          <cell r="AW3839" t="str">
            <v/>
          </cell>
          <cell r="AZ3839" t="str">
            <v/>
          </cell>
          <cell r="BA3839" t="str">
            <v/>
          </cell>
          <cell r="BB3839" t="str">
            <v/>
          </cell>
          <cell r="BC3839" t="str">
            <v/>
          </cell>
        </row>
        <row r="3840">
          <cell r="AM3840">
            <v>263016.74</v>
          </cell>
          <cell r="AQ3840">
            <v>1</v>
          </cell>
          <cell r="AT3840" t="str">
            <v>СМР</v>
          </cell>
          <cell r="AW3840">
            <v>40535</v>
          </cell>
          <cell r="AZ3840" t="str">
            <v>12.2010</v>
          </cell>
          <cell r="BA3840" t="str">
            <v>12.2010</v>
          </cell>
          <cell r="BB3840" t="str">
            <v/>
          </cell>
          <cell r="BC3840" t="str">
            <v>4.2010</v>
          </cell>
        </row>
        <row r="3841">
          <cell r="AM3841">
            <v>99003.69</v>
          </cell>
          <cell r="AQ3841">
            <v>1</v>
          </cell>
          <cell r="AT3841" t="str">
            <v>СМР</v>
          </cell>
          <cell r="AW3841">
            <v>40681</v>
          </cell>
          <cell r="AZ3841" t="str">
            <v>4.2011</v>
          </cell>
          <cell r="BA3841" t="str">
            <v>5.2011</v>
          </cell>
          <cell r="BB3841" t="str">
            <v>5.2011</v>
          </cell>
          <cell r="BC3841" t="str">
            <v>2.2011</v>
          </cell>
        </row>
        <row r="3842">
          <cell r="AM3842" t="str">
            <v/>
          </cell>
          <cell r="AQ3842" t="str">
            <v/>
          </cell>
          <cell r="AT3842" t="str">
            <v/>
          </cell>
          <cell r="AW3842" t="str">
            <v/>
          </cell>
          <cell r="AZ3842" t="str">
            <v/>
          </cell>
          <cell r="BA3842" t="str">
            <v/>
          </cell>
          <cell r="BB3842" t="str">
            <v/>
          </cell>
          <cell r="BC3842" t="str">
            <v/>
          </cell>
        </row>
        <row r="3843">
          <cell r="AM3843" t="str">
            <v/>
          </cell>
          <cell r="AQ3843" t="str">
            <v/>
          </cell>
          <cell r="AT3843" t="str">
            <v/>
          </cell>
          <cell r="AW3843" t="str">
            <v/>
          </cell>
          <cell r="AZ3843" t="str">
            <v/>
          </cell>
          <cell r="BA3843" t="str">
            <v/>
          </cell>
          <cell r="BB3843" t="str">
            <v/>
          </cell>
          <cell r="BC3843" t="str">
            <v/>
          </cell>
        </row>
        <row r="3844">
          <cell r="AM3844" t="str">
            <v/>
          </cell>
          <cell r="AQ3844" t="str">
            <v/>
          </cell>
          <cell r="AT3844" t="str">
            <v/>
          </cell>
          <cell r="AW3844" t="str">
            <v/>
          </cell>
          <cell r="AZ3844" t="str">
            <v/>
          </cell>
          <cell r="BA3844" t="str">
            <v/>
          </cell>
          <cell r="BB3844" t="str">
            <v/>
          </cell>
          <cell r="BC3844" t="str">
            <v/>
          </cell>
        </row>
        <row r="3845">
          <cell r="AM3845" t="str">
            <v/>
          </cell>
          <cell r="AQ3845" t="str">
            <v/>
          </cell>
          <cell r="AT3845" t="str">
            <v/>
          </cell>
          <cell r="AW3845" t="str">
            <v/>
          </cell>
          <cell r="AZ3845" t="str">
            <v/>
          </cell>
          <cell r="BA3845" t="str">
            <v/>
          </cell>
          <cell r="BB3845" t="str">
            <v/>
          </cell>
          <cell r="BC3845" t="str">
            <v/>
          </cell>
        </row>
        <row r="3846">
          <cell r="AM3846" t="str">
            <v/>
          </cell>
          <cell r="AQ3846" t="str">
            <v/>
          </cell>
          <cell r="AT3846" t="str">
            <v/>
          </cell>
          <cell r="AW3846" t="str">
            <v/>
          </cell>
          <cell r="AZ3846" t="str">
            <v/>
          </cell>
          <cell r="BA3846" t="str">
            <v/>
          </cell>
          <cell r="BB3846" t="str">
            <v/>
          </cell>
          <cell r="BC3846" t="str">
            <v/>
          </cell>
        </row>
        <row r="3847">
          <cell r="AM3847" t="str">
            <v/>
          </cell>
          <cell r="AQ3847" t="str">
            <v/>
          </cell>
          <cell r="AT3847" t="str">
            <v/>
          </cell>
          <cell r="AW3847" t="str">
            <v/>
          </cell>
          <cell r="AZ3847" t="str">
            <v/>
          </cell>
          <cell r="BA3847" t="str">
            <v/>
          </cell>
          <cell r="BB3847" t="str">
            <v/>
          </cell>
          <cell r="BC3847" t="str">
            <v/>
          </cell>
        </row>
        <row r="3848">
          <cell r="AM3848" t="str">
            <v/>
          </cell>
          <cell r="AQ3848" t="str">
            <v/>
          </cell>
          <cell r="AT3848" t="str">
            <v/>
          </cell>
          <cell r="AW3848" t="str">
            <v/>
          </cell>
          <cell r="AZ3848" t="str">
            <v/>
          </cell>
          <cell r="BA3848" t="str">
            <v/>
          </cell>
          <cell r="BB3848" t="str">
            <v/>
          </cell>
          <cell r="BC3848" t="str">
            <v/>
          </cell>
        </row>
        <row r="3849">
          <cell r="AM3849" t="str">
            <v/>
          </cell>
          <cell r="AQ3849">
            <v>1</v>
          </cell>
          <cell r="AT3849" t="str">
            <v/>
          </cell>
          <cell r="AW3849" t="str">
            <v/>
          </cell>
          <cell r="AZ3849" t="str">
            <v/>
          </cell>
          <cell r="BA3849" t="str">
            <v/>
          </cell>
          <cell r="BB3849" t="str">
            <v/>
          </cell>
          <cell r="BC3849" t="str">
            <v/>
          </cell>
        </row>
        <row r="3850">
          <cell r="AM3850" t="str">
            <v/>
          </cell>
          <cell r="AQ3850">
            <v>1</v>
          </cell>
          <cell r="AT3850" t="str">
            <v/>
          </cell>
          <cell r="AW3850" t="str">
            <v/>
          </cell>
          <cell r="AZ3850" t="str">
            <v/>
          </cell>
          <cell r="BA3850" t="str">
            <v/>
          </cell>
          <cell r="BB3850" t="str">
            <v/>
          </cell>
          <cell r="BC3850" t="str">
            <v/>
          </cell>
        </row>
        <row r="3851">
          <cell r="AM3851" t="str">
            <v/>
          </cell>
          <cell r="AQ3851" t="str">
            <v/>
          </cell>
          <cell r="AT3851" t="str">
            <v/>
          </cell>
          <cell r="AW3851" t="str">
            <v/>
          </cell>
          <cell r="AZ3851" t="str">
            <v/>
          </cell>
          <cell r="BA3851" t="str">
            <v/>
          </cell>
          <cell r="BB3851" t="str">
            <v/>
          </cell>
          <cell r="BC3851" t="str">
            <v/>
          </cell>
        </row>
        <row r="3852">
          <cell r="AM3852" t="str">
            <v/>
          </cell>
          <cell r="AQ3852" t="str">
            <v/>
          </cell>
          <cell r="AT3852" t="str">
            <v/>
          </cell>
          <cell r="AW3852" t="str">
            <v/>
          </cell>
          <cell r="AZ3852" t="str">
            <v/>
          </cell>
          <cell r="BA3852" t="str">
            <v/>
          </cell>
          <cell r="BB3852" t="str">
            <v/>
          </cell>
          <cell r="BC3852" t="str">
            <v/>
          </cell>
        </row>
        <row r="3853">
          <cell r="AM3853" t="str">
            <v/>
          </cell>
          <cell r="AQ3853" t="str">
            <v/>
          </cell>
          <cell r="AT3853" t="str">
            <v/>
          </cell>
          <cell r="AW3853" t="str">
            <v/>
          </cell>
          <cell r="AZ3853" t="str">
            <v/>
          </cell>
          <cell r="BA3853" t="str">
            <v/>
          </cell>
          <cell r="BB3853" t="str">
            <v/>
          </cell>
          <cell r="BC3853" t="str">
            <v/>
          </cell>
        </row>
        <row r="3854">
          <cell r="AM3854" t="str">
            <v/>
          </cell>
          <cell r="AQ3854" t="str">
            <v/>
          </cell>
          <cell r="AT3854" t="str">
            <v/>
          </cell>
          <cell r="AW3854" t="str">
            <v/>
          </cell>
          <cell r="AZ3854" t="str">
            <v/>
          </cell>
          <cell r="BA3854" t="str">
            <v/>
          </cell>
          <cell r="BB3854" t="str">
            <v/>
          </cell>
          <cell r="BC3854" t="str">
            <v/>
          </cell>
        </row>
        <row r="3855">
          <cell r="AM3855" t="str">
            <v/>
          </cell>
          <cell r="AQ3855" t="str">
            <v/>
          </cell>
          <cell r="AT3855" t="str">
            <v/>
          </cell>
          <cell r="AW3855" t="str">
            <v/>
          </cell>
          <cell r="AZ3855" t="str">
            <v/>
          </cell>
          <cell r="BA3855" t="str">
            <v/>
          </cell>
          <cell r="BB3855" t="str">
            <v/>
          </cell>
          <cell r="BC3855" t="str">
            <v/>
          </cell>
        </row>
        <row r="3856">
          <cell r="AM3856" t="str">
            <v/>
          </cell>
          <cell r="AQ3856" t="str">
            <v/>
          </cell>
          <cell r="AT3856" t="str">
            <v/>
          </cell>
          <cell r="AW3856" t="str">
            <v/>
          </cell>
          <cell r="AZ3856" t="str">
            <v/>
          </cell>
          <cell r="BA3856" t="str">
            <v/>
          </cell>
          <cell r="BB3856" t="str">
            <v/>
          </cell>
          <cell r="BC3856" t="str">
            <v/>
          </cell>
        </row>
        <row r="3857">
          <cell r="AM3857">
            <v>1466448.2</v>
          </cell>
          <cell r="AQ3857">
            <v>5</v>
          </cell>
          <cell r="AT3857" t="str">
            <v>СМР</v>
          </cell>
          <cell r="AW3857">
            <v>40409</v>
          </cell>
          <cell r="AZ3857" t="str">
            <v>7.2010</v>
          </cell>
          <cell r="BA3857" t="str">
            <v>8.2010</v>
          </cell>
          <cell r="BB3857" t="str">
            <v/>
          </cell>
          <cell r="BC3857" t="str">
            <v>3.2010</v>
          </cell>
        </row>
        <row r="3858">
          <cell r="AM3858">
            <v>3559857.71</v>
          </cell>
          <cell r="AQ3858">
            <v>5</v>
          </cell>
          <cell r="AT3858" t="str">
            <v>СМР</v>
          </cell>
          <cell r="AW3858">
            <v>40409</v>
          </cell>
          <cell r="AZ3858" t="str">
            <v>7.2010</v>
          </cell>
          <cell r="BA3858" t="str">
            <v>8.2010</v>
          </cell>
          <cell r="BB3858" t="str">
            <v/>
          </cell>
          <cell r="BC3858" t="str">
            <v>3.2010</v>
          </cell>
        </row>
        <row r="3859">
          <cell r="AM3859" t="str">
            <v/>
          </cell>
          <cell r="AQ3859" t="str">
            <v/>
          </cell>
          <cell r="AT3859" t="str">
            <v/>
          </cell>
          <cell r="AW3859" t="str">
            <v/>
          </cell>
          <cell r="AZ3859" t="str">
            <v/>
          </cell>
          <cell r="BA3859" t="str">
            <v/>
          </cell>
          <cell r="BB3859" t="str">
            <v/>
          </cell>
          <cell r="BC3859" t="str">
            <v/>
          </cell>
        </row>
        <row r="3860">
          <cell r="AM3860">
            <v>174956.11</v>
          </cell>
          <cell r="AQ3860">
            <v>5</v>
          </cell>
          <cell r="AT3860" t="str">
            <v>СМР</v>
          </cell>
          <cell r="AW3860">
            <v>40421</v>
          </cell>
          <cell r="AZ3860" t="str">
            <v>8.2010</v>
          </cell>
          <cell r="BA3860" t="str">
            <v>8.2010</v>
          </cell>
          <cell r="BB3860" t="str">
            <v/>
          </cell>
          <cell r="BC3860" t="str">
            <v>3.2010</v>
          </cell>
        </row>
        <row r="3861">
          <cell r="AM3861">
            <v>280496.90000000002</v>
          </cell>
          <cell r="AQ3861">
            <v>5</v>
          </cell>
          <cell r="AT3861" t="str">
            <v>СМР</v>
          </cell>
          <cell r="AW3861">
            <v>40421</v>
          </cell>
          <cell r="AZ3861" t="str">
            <v>8.2010</v>
          </cell>
          <cell r="BA3861" t="str">
            <v>8.2010</v>
          </cell>
          <cell r="BB3861" t="str">
            <v/>
          </cell>
          <cell r="BC3861" t="str">
            <v>3.2010</v>
          </cell>
        </row>
        <row r="3862">
          <cell r="AM3862">
            <v>778612.08</v>
          </cell>
          <cell r="AQ3862">
            <v>5</v>
          </cell>
          <cell r="AT3862" t="str">
            <v>СМР</v>
          </cell>
          <cell r="AW3862">
            <v>40421</v>
          </cell>
          <cell r="AZ3862" t="str">
            <v>8.2010</v>
          </cell>
          <cell r="BA3862" t="str">
            <v>8.2010</v>
          </cell>
          <cell r="BB3862" t="str">
            <v/>
          </cell>
          <cell r="BC3862" t="str">
            <v>3.2010</v>
          </cell>
        </row>
        <row r="3863">
          <cell r="AM3863" t="str">
            <v/>
          </cell>
          <cell r="AQ3863">
            <v>1</v>
          </cell>
          <cell r="AT3863" t="str">
            <v>СМР</v>
          </cell>
          <cell r="AW3863" t="str">
            <v/>
          </cell>
          <cell r="AZ3863" t="str">
            <v/>
          </cell>
          <cell r="BA3863" t="str">
            <v/>
          </cell>
          <cell r="BB3863" t="str">
            <v/>
          </cell>
          <cell r="BC3863" t="str">
            <v/>
          </cell>
        </row>
        <row r="3864">
          <cell r="AM3864" t="str">
            <v/>
          </cell>
          <cell r="AQ3864" t="str">
            <v/>
          </cell>
          <cell r="AT3864" t="str">
            <v/>
          </cell>
          <cell r="AW3864" t="str">
            <v/>
          </cell>
          <cell r="AZ3864" t="str">
            <v/>
          </cell>
          <cell r="BA3864" t="str">
            <v/>
          </cell>
          <cell r="BB3864" t="str">
            <v/>
          </cell>
          <cell r="BC3864" t="str">
            <v/>
          </cell>
        </row>
        <row r="3865">
          <cell r="AM3865" t="str">
            <v/>
          </cell>
          <cell r="AQ3865" t="str">
            <v/>
          </cell>
          <cell r="AT3865" t="str">
            <v/>
          </cell>
          <cell r="AW3865" t="str">
            <v/>
          </cell>
          <cell r="AZ3865" t="str">
            <v/>
          </cell>
          <cell r="BA3865" t="str">
            <v/>
          </cell>
          <cell r="BB3865" t="str">
            <v/>
          </cell>
          <cell r="BC3865" t="str">
            <v/>
          </cell>
        </row>
        <row r="3866">
          <cell r="AM3866" t="str">
            <v/>
          </cell>
          <cell r="AQ3866" t="str">
            <v/>
          </cell>
          <cell r="AT3866" t="str">
            <v/>
          </cell>
          <cell r="AW3866" t="str">
            <v/>
          </cell>
          <cell r="AZ3866" t="str">
            <v/>
          </cell>
          <cell r="BA3866" t="str">
            <v/>
          </cell>
          <cell r="BB3866" t="str">
            <v/>
          </cell>
          <cell r="BC3866" t="str">
            <v/>
          </cell>
        </row>
        <row r="3867">
          <cell r="AM3867" t="str">
            <v/>
          </cell>
          <cell r="AQ3867" t="str">
            <v/>
          </cell>
          <cell r="AT3867" t="str">
            <v/>
          </cell>
          <cell r="AW3867" t="str">
            <v/>
          </cell>
          <cell r="AZ3867" t="str">
            <v/>
          </cell>
          <cell r="BA3867" t="str">
            <v/>
          </cell>
          <cell r="BB3867" t="str">
            <v/>
          </cell>
          <cell r="BC3867" t="str">
            <v/>
          </cell>
        </row>
        <row r="3868">
          <cell r="AM3868" t="str">
            <v/>
          </cell>
          <cell r="AQ3868" t="str">
            <v/>
          </cell>
          <cell r="AT3868" t="str">
            <v/>
          </cell>
          <cell r="AW3868" t="str">
            <v/>
          </cell>
          <cell r="AZ3868" t="str">
            <v/>
          </cell>
          <cell r="BA3868" t="str">
            <v/>
          </cell>
          <cell r="BB3868" t="str">
            <v/>
          </cell>
          <cell r="BC3868" t="str">
            <v/>
          </cell>
        </row>
        <row r="3869">
          <cell r="AM3869" t="str">
            <v/>
          </cell>
          <cell r="AQ3869" t="str">
            <v/>
          </cell>
          <cell r="AT3869" t="str">
            <v/>
          </cell>
          <cell r="AW3869" t="str">
            <v/>
          </cell>
          <cell r="AZ3869" t="str">
            <v/>
          </cell>
          <cell r="BA3869" t="str">
            <v/>
          </cell>
          <cell r="BB3869" t="str">
            <v/>
          </cell>
          <cell r="BC3869" t="str">
            <v/>
          </cell>
        </row>
        <row r="3870">
          <cell r="AM3870" t="str">
            <v/>
          </cell>
          <cell r="AQ3870" t="str">
            <v/>
          </cell>
          <cell r="AT3870" t="str">
            <v/>
          </cell>
          <cell r="AW3870" t="str">
            <v/>
          </cell>
          <cell r="AZ3870" t="str">
            <v/>
          </cell>
          <cell r="BA3870" t="str">
            <v/>
          </cell>
          <cell r="BB3870" t="str">
            <v/>
          </cell>
          <cell r="BC3870" t="str">
            <v/>
          </cell>
        </row>
        <row r="3871">
          <cell r="AM3871" t="str">
            <v/>
          </cell>
          <cell r="AQ3871" t="str">
            <v/>
          </cell>
          <cell r="AT3871" t="str">
            <v/>
          </cell>
          <cell r="AW3871" t="str">
            <v/>
          </cell>
          <cell r="AZ3871" t="str">
            <v/>
          </cell>
          <cell r="BA3871" t="str">
            <v/>
          </cell>
          <cell r="BB3871" t="str">
            <v/>
          </cell>
          <cell r="BC3871" t="str">
            <v/>
          </cell>
        </row>
        <row r="3872">
          <cell r="AM3872">
            <v>790016.42</v>
          </cell>
          <cell r="AQ3872" t="str">
            <v/>
          </cell>
          <cell r="AT3872" t="str">
            <v>УУП</v>
          </cell>
          <cell r="AW3872">
            <v>40390</v>
          </cell>
          <cell r="AZ3872" t="str">
            <v>7.2010</v>
          </cell>
          <cell r="BA3872" t="str">
            <v>7.2010</v>
          </cell>
          <cell r="BB3872" t="str">
            <v/>
          </cell>
          <cell r="BC3872" t="str">
            <v>3.2010</v>
          </cell>
        </row>
        <row r="3873">
          <cell r="AM3873" t="str">
            <v/>
          </cell>
          <cell r="AQ3873" t="str">
            <v/>
          </cell>
          <cell r="AT3873" t="str">
            <v/>
          </cell>
          <cell r="AW3873" t="str">
            <v/>
          </cell>
          <cell r="AZ3873" t="str">
            <v/>
          </cell>
          <cell r="BA3873" t="str">
            <v/>
          </cell>
          <cell r="BB3873" t="str">
            <v/>
          </cell>
          <cell r="BC3873" t="str">
            <v/>
          </cell>
        </row>
        <row r="3874">
          <cell r="AM3874" t="str">
            <v/>
          </cell>
          <cell r="AQ3874" t="str">
            <v/>
          </cell>
          <cell r="AT3874" t="str">
            <v/>
          </cell>
          <cell r="AW3874" t="str">
            <v/>
          </cell>
          <cell r="AZ3874" t="str">
            <v/>
          </cell>
          <cell r="BA3874" t="str">
            <v/>
          </cell>
          <cell r="BB3874" t="str">
            <v/>
          </cell>
          <cell r="BC3874" t="str">
            <v/>
          </cell>
        </row>
        <row r="3875">
          <cell r="AM3875" t="str">
            <v/>
          </cell>
          <cell r="AQ3875" t="str">
            <v/>
          </cell>
          <cell r="AT3875" t="str">
            <v/>
          </cell>
          <cell r="AW3875" t="str">
            <v/>
          </cell>
          <cell r="AZ3875" t="str">
            <v/>
          </cell>
          <cell r="BA3875" t="str">
            <v/>
          </cell>
          <cell r="BB3875" t="str">
            <v/>
          </cell>
          <cell r="BC3875" t="str">
            <v/>
          </cell>
        </row>
        <row r="3876">
          <cell r="AM3876" t="str">
            <v/>
          </cell>
          <cell r="AQ3876" t="str">
            <v/>
          </cell>
          <cell r="AT3876" t="str">
            <v/>
          </cell>
          <cell r="AW3876" t="str">
            <v/>
          </cell>
          <cell r="AZ3876" t="str">
            <v/>
          </cell>
          <cell r="BA3876" t="str">
            <v/>
          </cell>
          <cell r="BB3876" t="str">
            <v/>
          </cell>
          <cell r="BC3876" t="str">
            <v/>
          </cell>
        </row>
        <row r="3877">
          <cell r="AM3877" t="str">
            <v/>
          </cell>
          <cell r="AQ3877" t="str">
            <v/>
          </cell>
          <cell r="AT3877" t="str">
            <v/>
          </cell>
          <cell r="AW3877" t="str">
            <v/>
          </cell>
          <cell r="AZ3877" t="str">
            <v/>
          </cell>
          <cell r="BA3877" t="str">
            <v/>
          </cell>
          <cell r="BB3877" t="str">
            <v/>
          </cell>
          <cell r="BC3877" t="str">
            <v/>
          </cell>
        </row>
        <row r="3878">
          <cell r="AM3878" t="str">
            <v/>
          </cell>
          <cell r="AQ3878" t="str">
            <v/>
          </cell>
          <cell r="AT3878" t="str">
            <v/>
          </cell>
          <cell r="AW3878" t="str">
            <v/>
          </cell>
          <cell r="AZ3878" t="str">
            <v/>
          </cell>
          <cell r="BA3878" t="str">
            <v/>
          </cell>
          <cell r="BB3878" t="str">
            <v/>
          </cell>
          <cell r="BC3878" t="str">
            <v/>
          </cell>
        </row>
        <row r="3879">
          <cell r="AM3879" t="str">
            <v/>
          </cell>
          <cell r="AQ3879" t="str">
            <v/>
          </cell>
          <cell r="AT3879" t="str">
            <v/>
          </cell>
          <cell r="AW3879" t="str">
            <v/>
          </cell>
          <cell r="AZ3879" t="str">
            <v/>
          </cell>
          <cell r="BA3879" t="str">
            <v/>
          </cell>
          <cell r="BB3879" t="str">
            <v/>
          </cell>
          <cell r="BC3879" t="str">
            <v/>
          </cell>
        </row>
        <row r="3880">
          <cell r="AM3880" t="str">
            <v/>
          </cell>
          <cell r="AQ3880" t="str">
            <v/>
          </cell>
          <cell r="AT3880" t="str">
            <v/>
          </cell>
          <cell r="AW3880" t="str">
            <v/>
          </cell>
          <cell r="AZ3880" t="str">
            <v/>
          </cell>
          <cell r="BA3880" t="str">
            <v/>
          </cell>
          <cell r="BB3880" t="str">
            <v/>
          </cell>
          <cell r="BC3880" t="str">
            <v/>
          </cell>
        </row>
        <row r="3881">
          <cell r="AM3881" t="str">
            <v/>
          </cell>
          <cell r="AQ3881" t="str">
            <v/>
          </cell>
          <cell r="AT3881" t="str">
            <v/>
          </cell>
          <cell r="AW3881" t="str">
            <v/>
          </cell>
          <cell r="AZ3881" t="str">
            <v/>
          </cell>
          <cell r="BA3881" t="str">
            <v/>
          </cell>
          <cell r="BB3881" t="str">
            <v/>
          </cell>
          <cell r="BC3881" t="str">
            <v/>
          </cell>
        </row>
        <row r="3882">
          <cell r="AM3882" t="str">
            <v/>
          </cell>
          <cell r="AQ3882" t="str">
            <v/>
          </cell>
          <cell r="AT3882" t="str">
            <v/>
          </cell>
          <cell r="AW3882" t="str">
            <v/>
          </cell>
          <cell r="AZ3882" t="str">
            <v/>
          </cell>
          <cell r="BA3882" t="str">
            <v/>
          </cell>
          <cell r="BB3882" t="str">
            <v/>
          </cell>
          <cell r="BC3882" t="str">
            <v/>
          </cell>
        </row>
        <row r="3883">
          <cell r="AM3883" t="str">
            <v/>
          </cell>
          <cell r="AQ3883" t="str">
            <v/>
          </cell>
          <cell r="AT3883" t="str">
            <v/>
          </cell>
          <cell r="AW3883" t="str">
            <v/>
          </cell>
          <cell r="AZ3883" t="str">
            <v/>
          </cell>
          <cell r="BA3883" t="str">
            <v/>
          </cell>
          <cell r="BB3883" t="str">
            <v/>
          </cell>
          <cell r="BC3883" t="str">
            <v/>
          </cell>
        </row>
        <row r="3884">
          <cell r="AM3884" t="str">
            <v/>
          </cell>
          <cell r="AQ3884" t="str">
            <v/>
          </cell>
          <cell r="AT3884" t="str">
            <v/>
          </cell>
          <cell r="AW3884" t="str">
            <v/>
          </cell>
          <cell r="AZ3884" t="str">
            <v/>
          </cell>
          <cell r="BA3884" t="str">
            <v/>
          </cell>
          <cell r="BB3884" t="str">
            <v/>
          </cell>
          <cell r="BC3884" t="str">
            <v/>
          </cell>
        </row>
        <row r="3885">
          <cell r="AM3885" t="str">
            <v/>
          </cell>
          <cell r="AQ3885" t="str">
            <v/>
          </cell>
          <cell r="AT3885" t="str">
            <v/>
          </cell>
          <cell r="AW3885" t="str">
            <v/>
          </cell>
          <cell r="AZ3885" t="str">
            <v/>
          </cell>
          <cell r="BA3885" t="str">
            <v/>
          </cell>
          <cell r="BB3885" t="str">
            <v/>
          </cell>
          <cell r="BC3885" t="str">
            <v/>
          </cell>
        </row>
        <row r="3886">
          <cell r="AM3886" t="str">
            <v/>
          </cell>
          <cell r="AQ3886" t="str">
            <v/>
          </cell>
          <cell r="AT3886" t="str">
            <v/>
          </cell>
          <cell r="AW3886" t="str">
            <v/>
          </cell>
          <cell r="AZ3886" t="str">
            <v/>
          </cell>
          <cell r="BA3886" t="str">
            <v/>
          </cell>
          <cell r="BB3886" t="str">
            <v/>
          </cell>
          <cell r="BC3886" t="str">
            <v/>
          </cell>
        </row>
        <row r="3887">
          <cell r="AM3887" t="str">
            <v/>
          </cell>
          <cell r="AQ3887">
            <v>3</v>
          </cell>
          <cell r="AT3887" t="str">
            <v/>
          </cell>
          <cell r="AW3887" t="str">
            <v/>
          </cell>
          <cell r="AZ3887" t="str">
            <v/>
          </cell>
          <cell r="BA3887" t="str">
            <v/>
          </cell>
          <cell r="BB3887" t="str">
            <v/>
          </cell>
          <cell r="BC3887" t="str">
            <v/>
          </cell>
        </row>
        <row r="3888">
          <cell r="AM3888" t="str">
            <v/>
          </cell>
          <cell r="AQ3888" t="str">
            <v/>
          </cell>
          <cell r="AT3888" t="str">
            <v/>
          </cell>
          <cell r="AW3888" t="str">
            <v/>
          </cell>
          <cell r="AZ3888" t="str">
            <v/>
          </cell>
          <cell r="BA3888" t="str">
            <v/>
          </cell>
          <cell r="BB3888" t="str">
            <v/>
          </cell>
          <cell r="BC3888" t="str">
            <v/>
          </cell>
        </row>
        <row r="3889">
          <cell r="AM3889" t="str">
            <v/>
          </cell>
          <cell r="AQ3889" t="str">
            <v/>
          </cell>
          <cell r="AT3889" t="str">
            <v/>
          </cell>
          <cell r="AW3889" t="str">
            <v/>
          </cell>
          <cell r="AZ3889" t="str">
            <v/>
          </cell>
          <cell r="BA3889" t="str">
            <v/>
          </cell>
          <cell r="BB3889" t="str">
            <v/>
          </cell>
          <cell r="BC3889" t="str">
            <v/>
          </cell>
        </row>
        <row r="3890">
          <cell r="AM3890" t="str">
            <v/>
          </cell>
          <cell r="AQ3890" t="str">
            <v/>
          </cell>
          <cell r="AT3890" t="str">
            <v/>
          </cell>
          <cell r="AW3890" t="str">
            <v/>
          </cell>
          <cell r="AZ3890" t="str">
            <v/>
          </cell>
          <cell r="BA3890" t="str">
            <v/>
          </cell>
          <cell r="BB3890" t="str">
            <v/>
          </cell>
          <cell r="BC3890" t="str">
            <v/>
          </cell>
        </row>
        <row r="3891">
          <cell r="AM3891" t="str">
            <v/>
          </cell>
          <cell r="AQ3891" t="str">
            <v/>
          </cell>
          <cell r="AT3891" t="str">
            <v/>
          </cell>
          <cell r="AW3891" t="str">
            <v/>
          </cell>
          <cell r="AZ3891" t="str">
            <v/>
          </cell>
          <cell r="BA3891" t="str">
            <v/>
          </cell>
          <cell r="BB3891" t="str">
            <v/>
          </cell>
          <cell r="BC3891" t="str">
            <v/>
          </cell>
        </row>
        <row r="3892">
          <cell r="AM3892" t="str">
            <v/>
          </cell>
          <cell r="AQ3892" t="str">
            <v/>
          </cell>
          <cell r="AT3892" t="str">
            <v/>
          </cell>
          <cell r="AW3892" t="str">
            <v/>
          </cell>
          <cell r="AZ3892" t="str">
            <v/>
          </cell>
          <cell r="BA3892" t="str">
            <v/>
          </cell>
          <cell r="BB3892" t="str">
            <v/>
          </cell>
          <cell r="BC3892" t="str">
            <v/>
          </cell>
        </row>
        <row r="3893">
          <cell r="AM3893" t="str">
            <v/>
          </cell>
          <cell r="AQ3893" t="str">
            <v/>
          </cell>
          <cell r="AT3893" t="str">
            <v/>
          </cell>
          <cell r="AW3893" t="str">
            <v/>
          </cell>
          <cell r="AZ3893" t="str">
            <v/>
          </cell>
          <cell r="BA3893" t="str">
            <v/>
          </cell>
          <cell r="BB3893" t="str">
            <v/>
          </cell>
          <cell r="BC3893" t="str">
            <v/>
          </cell>
        </row>
        <row r="3894">
          <cell r="AM3894" t="str">
            <v/>
          </cell>
          <cell r="AQ3894" t="str">
            <v/>
          </cell>
          <cell r="AT3894" t="str">
            <v/>
          </cell>
          <cell r="AW3894" t="str">
            <v/>
          </cell>
          <cell r="AZ3894" t="str">
            <v/>
          </cell>
          <cell r="BA3894" t="str">
            <v/>
          </cell>
          <cell r="BB3894" t="str">
            <v/>
          </cell>
          <cell r="BC3894" t="str">
            <v/>
          </cell>
        </row>
        <row r="3895">
          <cell r="AM3895" t="str">
            <v/>
          </cell>
          <cell r="AQ3895" t="str">
            <v/>
          </cell>
          <cell r="AT3895" t="str">
            <v/>
          </cell>
          <cell r="AW3895" t="str">
            <v/>
          </cell>
          <cell r="AZ3895" t="str">
            <v/>
          </cell>
          <cell r="BA3895" t="str">
            <v/>
          </cell>
          <cell r="BB3895" t="str">
            <v/>
          </cell>
          <cell r="BC3895" t="str">
            <v/>
          </cell>
        </row>
        <row r="3896">
          <cell r="AM3896" t="str">
            <v/>
          </cell>
          <cell r="AQ3896" t="str">
            <v/>
          </cell>
          <cell r="AT3896" t="str">
            <v/>
          </cell>
          <cell r="AW3896" t="str">
            <v/>
          </cell>
          <cell r="AZ3896" t="str">
            <v/>
          </cell>
          <cell r="BA3896" t="str">
            <v/>
          </cell>
          <cell r="BB3896" t="str">
            <v/>
          </cell>
          <cell r="BC3896" t="str">
            <v/>
          </cell>
        </row>
        <row r="3897">
          <cell r="AM3897" t="str">
            <v/>
          </cell>
          <cell r="AQ3897" t="str">
            <v/>
          </cell>
          <cell r="AT3897" t="str">
            <v/>
          </cell>
          <cell r="AW3897" t="str">
            <v/>
          </cell>
          <cell r="AZ3897" t="str">
            <v/>
          </cell>
          <cell r="BA3897" t="str">
            <v/>
          </cell>
          <cell r="BB3897" t="str">
            <v/>
          </cell>
          <cell r="BC3897" t="str">
            <v/>
          </cell>
        </row>
        <row r="3898">
          <cell r="AM3898" t="str">
            <v/>
          </cell>
          <cell r="AQ3898" t="str">
            <v/>
          </cell>
          <cell r="AT3898" t="str">
            <v/>
          </cell>
          <cell r="AW3898" t="str">
            <v/>
          </cell>
          <cell r="AZ3898" t="str">
            <v/>
          </cell>
          <cell r="BA3898" t="str">
            <v/>
          </cell>
          <cell r="BB3898" t="str">
            <v/>
          </cell>
          <cell r="BC3898" t="str">
            <v/>
          </cell>
        </row>
        <row r="3899">
          <cell r="AM3899" t="str">
            <v/>
          </cell>
          <cell r="AQ3899" t="str">
            <v/>
          </cell>
          <cell r="AT3899" t="str">
            <v/>
          </cell>
          <cell r="AW3899" t="str">
            <v/>
          </cell>
          <cell r="AZ3899" t="str">
            <v/>
          </cell>
          <cell r="BA3899" t="str">
            <v/>
          </cell>
          <cell r="BB3899" t="str">
            <v/>
          </cell>
          <cell r="BC3899" t="str">
            <v/>
          </cell>
        </row>
        <row r="3900">
          <cell r="AM3900" t="str">
            <v/>
          </cell>
          <cell r="AQ3900" t="str">
            <v/>
          </cell>
          <cell r="AT3900" t="str">
            <v/>
          </cell>
          <cell r="AW3900" t="str">
            <v/>
          </cell>
          <cell r="AZ3900" t="str">
            <v/>
          </cell>
          <cell r="BA3900" t="str">
            <v/>
          </cell>
          <cell r="BB3900" t="str">
            <v/>
          </cell>
          <cell r="BC3900" t="str">
            <v/>
          </cell>
        </row>
        <row r="3901">
          <cell r="AM3901" t="str">
            <v/>
          </cell>
          <cell r="AQ3901" t="str">
            <v/>
          </cell>
          <cell r="AT3901" t="str">
            <v/>
          </cell>
          <cell r="AW3901" t="str">
            <v/>
          </cell>
          <cell r="AZ3901" t="str">
            <v/>
          </cell>
          <cell r="BA3901" t="str">
            <v/>
          </cell>
          <cell r="BB3901" t="str">
            <v/>
          </cell>
          <cell r="BC3901" t="str">
            <v/>
          </cell>
        </row>
        <row r="3902">
          <cell r="AM3902" t="str">
            <v/>
          </cell>
          <cell r="AQ3902" t="str">
            <v/>
          </cell>
          <cell r="AT3902" t="str">
            <v/>
          </cell>
          <cell r="AW3902" t="str">
            <v/>
          </cell>
          <cell r="AZ3902" t="str">
            <v/>
          </cell>
          <cell r="BA3902" t="str">
            <v/>
          </cell>
          <cell r="BB3902" t="str">
            <v/>
          </cell>
          <cell r="BC3902" t="str">
            <v/>
          </cell>
        </row>
        <row r="3903">
          <cell r="AM3903" t="str">
            <v/>
          </cell>
          <cell r="AQ3903" t="str">
            <v/>
          </cell>
          <cell r="AT3903" t="str">
            <v/>
          </cell>
          <cell r="AW3903" t="str">
            <v/>
          </cell>
          <cell r="AZ3903" t="str">
            <v/>
          </cell>
          <cell r="BA3903" t="str">
            <v/>
          </cell>
          <cell r="BB3903" t="str">
            <v/>
          </cell>
          <cell r="BC3903" t="str">
            <v/>
          </cell>
        </row>
        <row r="3904">
          <cell r="AM3904" t="str">
            <v/>
          </cell>
          <cell r="AQ3904" t="str">
            <v/>
          </cell>
          <cell r="AT3904" t="str">
            <v/>
          </cell>
          <cell r="AW3904" t="str">
            <v/>
          </cell>
          <cell r="AZ3904" t="str">
            <v/>
          </cell>
          <cell r="BA3904" t="str">
            <v/>
          </cell>
          <cell r="BB3904" t="str">
            <v/>
          </cell>
          <cell r="BC3904" t="str">
            <v/>
          </cell>
        </row>
        <row r="3905">
          <cell r="AM3905" t="str">
            <v/>
          </cell>
          <cell r="AQ3905" t="str">
            <v/>
          </cell>
          <cell r="AT3905" t="str">
            <v/>
          </cell>
          <cell r="AW3905" t="str">
            <v/>
          </cell>
          <cell r="AZ3905" t="str">
            <v/>
          </cell>
          <cell r="BA3905" t="str">
            <v/>
          </cell>
          <cell r="BB3905" t="str">
            <v/>
          </cell>
          <cell r="BC3905" t="str">
            <v/>
          </cell>
        </row>
        <row r="3906">
          <cell r="AM3906" t="str">
            <v/>
          </cell>
          <cell r="AQ3906" t="str">
            <v/>
          </cell>
          <cell r="AT3906" t="str">
            <v/>
          </cell>
          <cell r="AW3906" t="str">
            <v/>
          </cell>
          <cell r="AZ3906" t="str">
            <v/>
          </cell>
          <cell r="BA3906" t="str">
            <v/>
          </cell>
          <cell r="BB3906" t="str">
            <v/>
          </cell>
          <cell r="BC3906" t="str">
            <v/>
          </cell>
        </row>
        <row r="3907">
          <cell r="AM3907" t="str">
            <v/>
          </cell>
          <cell r="AQ3907" t="str">
            <v/>
          </cell>
          <cell r="AT3907" t="str">
            <v/>
          </cell>
          <cell r="AW3907" t="str">
            <v/>
          </cell>
          <cell r="AZ3907" t="str">
            <v/>
          </cell>
          <cell r="BA3907" t="str">
            <v/>
          </cell>
          <cell r="BB3907" t="str">
            <v/>
          </cell>
          <cell r="BC3907" t="str">
            <v/>
          </cell>
        </row>
        <row r="3908">
          <cell r="AM3908" t="str">
            <v/>
          </cell>
          <cell r="AQ3908" t="str">
            <v/>
          </cell>
          <cell r="AT3908" t="str">
            <v/>
          </cell>
          <cell r="AW3908" t="str">
            <v/>
          </cell>
          <cell r="AZ3908" t="str">
            <v/>
          </cell>
          <cell r="BA3908" t="str">
            <v/>
          </cell>
          <cell r="BB3908" t="str">
            <v/>
          </cell>
          <cell r="BC3908" t="str">
            <v/>
          </cell>
        </row>
        <row r="3909">
          <cell r="AM3909" t="str">
            <v/>
          </cell>
          <cell r="AQ3909" t="str">
            <v/>
          </cell>
          <cell r="AT3909" t="str">
            <v/>
          </cell>
          <cell r="AW3909" t="str">
            <v/>
          </cell>
          <cell r="AZ3909" t="str">
            <v/>
          </cell>
          <cell r="BA3909" t="str">
            <v/>
          </cell>
          <cell r="BB3909" t="str">
            <v/>
          </cell>
          <cell r="BC3909" t="str">
            <v/>
          </cell>
        </row>
        <row r="3910">
          <cell r="AM3910" t="str">
            <v/>
          </cell>
          <cell r="AQ3910" t="str">
            <v/>
          </cell>
          <cell r="AT3910" t="str">
            <v/>
          </cell>
          <cell r="AW3910" t="str">
            <v/>
          </cell>
          <cell r="AZ3910" t="str">
            <v/>
          </cell>
          <cell r="BA3910" t="str">
            <v/>
          </cell>
          <cell r="BB3910" t="str">
            <v/>
          </cell>
          <cell r="BC3910" t="str">
            <v/>
          </cell>
        </row>
        <row r="3911">
          <cell r="AM3911" t="str">
            <v/>
          </cell>
          <cell r="AQ3911" t="str">
            <v/>
          </cell>
          <cell r="AT3911" t="str">
            <v/>
          </cell>
          <cell r="AW3911" t="str">
            <v/>
          </cell>
          <cell r="AZ3911" t="str">
            <v/>
          </cell>
          <cell r="BA3911" t="str">
            <v/>
          </cell>
          <cell r="BB3911" t="str">
            <v/>
          </cell>
          <cell r="BC3911" t="str">
            <v/>
          </cell>
        </row>
        <row r="3912">
          <cell r="AM3912" t="str">
            <v/>
          </cell>
          <cell r="AQ3912" t="str">
            <v/>
          </cell>
          <cell r="AT3912" t="str">
            <v/>
          </cell>
          <cell r="AW3912" t="str">
            <v/>
          </cell>
          <cell r="AZ3912" t="str">
            <v/>
          </cell>
          <cell r="BA3912" t="str">
            <v/>
          </cell>
          <cell r="BB3912" t="str">
            <v/>
          </cell>
          <cell r="BC3912" t="str">
            <v/>
          </cell>
        </row>
        <row r="3913">
          <cell r="AM3913" t="str">
            <v/>
          </cell>
          <cell r="AQ3913" t="str">
            <v/>
          </cell>
          <cell r="AT3913" t="str">
            <v/>
          </cell>
          <cell r="AW3913" t="str">
            <v/>
          </cell>
          <cell r="AZ3913" t="str">
            <v/>
          </cell>
          <cell r="BA3913" t="str">
            <v/>
          </cell>
          <cell r="BB3913" t="str">
            <v/>
          </cell>
          <cell r="BC3913" t="str">
            <v/>
          </cell>
        </row>
        <row r="3914">
          <cell r="AM3914" t="str">
            <v/>
          </cell>
          <cell r="AQ3914" t="str">
            <v/>
          </cell>
          <cell r="AT3914" t="str">
            <v/>
          </cell>
          <cell r="AW3914" t="str">
            <v/>
          </cell>
          <cell r="AZ3914" t="str">
            <v/>
          </cell>
          <cell r="BA3914" t="str">
            <v/>
          </cell>
          <cell r="BB3914" t="str">
            <v/>
          </cell>
          <cell r="BC3914" t="str">
            <v/>
          </cell>
        </row>
        <row r="3915">
          <cell r="AM3915" t="str">
            <v/>
          </cell>
          <cell r="AQ3915" t="str">
            <v/>
          </cell>
          <cell r="AT3915" t="str">
            <v/>
          </cell>
          <cell r="AW3915" t="str">
            <v/>
          </cell>
          <cell r="AZ3915" t="str">
            <v/>
          </cell>
          <cell r="BA3915" t="str">
            <v/>
          </cell>
          <cell r="BB3915" t="str">
            <v/>
          </cell>
          <cell r="BC3915" t="str">
            <v/>
          </cell>
        </row>
        <row r="3916">
          <cell r="AM3916" t="str">
            <v/>
          </cell>
          <cell r="AQ3916" t="str">
            <v/>
          </cell>
          <cell r="AT3916" t="str">
            <v/>
          </cell>
          <cell r="AW3916" t="str">
            <v/>
          </cell>
          <cell r="AZ3916" t="str">
            <v/>
          </cell>
          <cell r="BA3916" t="str">
            <v/>
          </cell>
          <cell r="BB3916" t="str">
            <v/>
          </cell>
          <cell r="BC3916" t="str">
            <v/>
          </cell>
        </row>
        <row r="3917">
          <cell r="AM3917" t="str">
            <v/>
          </cell>
          <cell r="AQ3917" t="str">
            <v/>
          </cell>
          <cell r="AT3917" t="str">
            <v/>
          </cell>
          <cell r="AW3917" t="str">
            <v/>
          </cell>
          <cell r="AZ3917" t="str">
            <v/>
          </cell>
          <cell r="BA3917" t="str">
            <v/>
          </cell>
          <cell r="BB3917" t="str">
            <v/>
          </cell>
          <cell r="BC3917" t="str">
            <v/>
          </cell>
        </row>
        <row r="3918">
          <cell r="AM3918" t="str">
            <v/>
          </cell>
          <cell r="AQ3918" t="str">
            <v/>
          </cell>
          <cell r="AT3918" t="str">
            <v/>
          </cell>
          <cell r="AW3918" t="str">
            <v/>
          </cell>
          <cell r="AZ3918" t="str">
            <v/>
          </cell>
          <cell r="BA3918" t="str">
            <v/>
          </cell>
          <cell r="BB3918" t="str">
            <v/>
          </cell>
          <cell r="BC3918" t="str">
            <v/>
          </cell>
        </row>
        <row r="3919">
          <cell r="AM3919" t="str">
            <v/>
          </cell>
          <cell r="AQ3919" t="str">
            <v/>
          </cell>
          <cell r="AT3919" t="str">
            <v/>
          </cell>
          <cell r="AW3919" t="str">
            <v/>
          </cell>
          <cell r="AZ3919" t="str">
            <v/>
          </cell>
          <cell r="BA3919" t="str">
            <v/>
          </cell>
          <cell r="BB3919" t="str">
            <v/>
          </cell>
          <cell r="BC3919" t="str">
            <v/>
          </cell>
        </row>
        <row r="3920">
          <cell r="AM3920" t="str">
            <v/>
          </cell>
          <cell r="AQ3920" t="str">
            <v/>
          </cell>
          <cell r="AT3920" t="str">
            <v/>
          </cell>
          <cell r="AW3920" t="str">
            <v/>
          </cell>
          <cell r="AZ3920" t="str">
            <v/>
          </cell>
          <cell r="BA3920" t="str">
            <v/>
          </cell>
          <cell r="BB3920" t="str">
            <v/>
          </cell>
          <cell r="BC3920" t="str">
            <v/>
          </cell>
        </row>
        <row r="3921">
          <cell r="AM3921" t="str">
            <v/>
          </cell>
          <cell r="AQ3921" t="str">
            <v/>
          </cell>
          <cell r="AT3921" t="str">
            <v/>
          </cell>
          <cell r="AW3921" t="str">
            <v/>
          </cell>
          <cell r="AZ3921" t="str">
            <v/>
          </cell>
          <cell r="BA3921" t="str">
            <v/>
          </cell>
          <cell r="BB3921" t="str">
            <v/>
          </cell>
          <cell r="BC3921" t="str">
            <v/>
          </cell>
        </row>
        <row r="3922">
          <cell r="AM3922" t="str">
            <v/>
          </cell>
          <cell r="AQ3922" t="str">
            <v/>
          </cell>
          <cell r="AT3922" t="str">
            <v/>
          </cell>
          <cell r="AW3922" t="str">
            <v/>
          </cell>
          <cell r="AZ3922" t="str">
            <v/>
          </cell>
          <cell r="BA3922" t="str">
            <v/>
          </cell>
          <cell r="BB3922" t="str">
            <v/>
          </cell>
          <cell r="BC3922" t="str">
            <v/>
          </cell>
        </row>
        <row r="3923">
          <cell r="AM3923" t="str">
            <v/>
          </cell>
          <cell r="AQ3923" t="str">
            <v/>
          </cell>
          <cell r="AT3923" t="str">
            <v/>
          </cell>
          <cell r="AW3923" t="str">
            <v/>
          </cell>
          <cell r="AZ3923" t="str">
            <v/>
          </cell>
          <cell r="BA3923" t="str">
            <v/>
          </cell>
          <cell r="BB3923" t="str">
            <v/>
          </cell>
          <cell r="BC3923" t="str">
            <v/>
          </cell>
        </row>
        <row r="3924">
          <cell r="AM3924" t="str">
            <v/>
          </cell>
          <cell r="AQ3924" t="str">
            <v/>
          </cell>
          <cell r="AT3924" t="str">
            <v/>
          </cell>
          <cell r="AW3924" t="str">
            <v/>
          </cell>
          <cell r="AZ3924" t="str">
            <v/>
          </cell>
          <cell r="BA3924" t="str">
            <v/>
          </cell>
          <cell r="BB3924" t="str">
            <v/>
          </cell>
          <cell r="BC3924" t="str">
            <v/>
          </cell>
        </row>
        <row r="3925">
          <cell r="AM3925" t="str">
            <v/>
          </cell>
          <cell r="AQ3925" t="str">
            <v/>
          </cell>
          <cell r="AT3925" t="str">
            <v/>
          </cell>
          <cell r="AW3925" t="str">
            <v/>
          </cell>
          <cell r="AZ3925" t="str">
            <v/>
          </cell>
          <cell r="BA3925" t="str">
            <v/>
          </cell>
          <cell r="BB3925" t="str">
            <v/>
          </cell>
          <cell r="BC3925" t="str">
            <v/>
          </cell>
        </row>
        <row r="3926">
          <cell r="AM3926" t="str">
            <v/>
          </cell>
          <cell r="AQ3926">
            <v>1</v>
          </cell>
          <cell r="AT3926" t="str">
            <v/>
          </cell>
          <cell r="AW3926" t="str">
            <v/>
          </cell>
          <cell r="AZ3926" t="str">
            <v/>
          </cell>
          <cell r="BA3926" t="str">
            <v/>
          </cell>
          <cell r="BB3926" t="str">
            <v/>
          </cell>
          <cell r="BC3926" t="str">
            <v/>
          </cell>
        </row>
        <row r="3927">
          <cell r="AM3927">
            <v>2094877.67</v>
          </cell>
          <cell r="AQ3927">
            <v>1</v>
          </cell>
          <cell r="AT3927" t="str">
            <v>СМР</v>
          </cell>
          <cell r="AW3927">
            <v>40359</v>
          </cell>
          <cell r="AZ3927" t="str">
            <v>6.2010</v>
          </cell>
          <cell r="BA3927" t="str">
            <v>6.2010</v>
          </cell>
          <cell r="BB3927" t="str">
            <v/>
          </cell>
          <cell r="BC3927" t="str">
            <v>2.2010</v>
          </cell>
        </row>
        <row r="3928">
          <cell r="AM3928" t="str">
            <v/>
          </cell>
          <cell r="AQ3928" t="str">
            <v/>
          </cell>
          <cell r="AT3928" t="str">
            <v/>
          </cell>
          <cell r="AW3928" t="str">
            <v/>
          </cell>
          <cell r="AZ3928" t="str">
            <v/>
          </cell>
          <cell r="BA3928" t="str">
            <v/>
          </cell>
          <cell r="BB3928" t="str">
            <v/>
          </cell>
          <cell r="BC3928" t="str">
            <v/>
          </cell>
        </row>
        <row r="3929">
          <cell r="AM3929" t="str">
            <v/>
          </cell>
          <cell r="AQ3929" t="str">
            <v/>
          </cell>
          <cell r="AT3929" t="str">
            <v/>
          </cell>
          <cell r="AW3929" t="str">
            <v/>
          </cell>
          <cell r="AZ3929" t="str">
            <v/>
          </cell>
          <cell r="BA3929" t="str">
            <v/>
          </cell>
          <cell r="BB3929" t="str">
            <v/>
          </cell>
          <cell r="BC3929" t="str">
            <v/>
          </cell>
        </row>
        <row r="3930">
          <cell r="AM3930">
            <v>323854.61</v>
          </cell>
          <cell r="AQ3930">
            <v>1</v>
          </cell>
          <cell r="AT3930" t="str">
            <v>СМР</v>
          </cell>
          <cell r="AW3930">
            <v>40409</v>
          </cell>
          <cell r="AZ3930" t="str">
            <v>7.2010</v>
          </cell>
          <cell r="BA3930" t="str">
            <v>8.2010</v>
          </cell>
          <cell r="BB3930" t="str">
            <v/>
          </cell>
          <cell r="BC3930" t="str">
            <v>3.2010</v>
          </cell>
        </row>
        <row r="3931">
          <cell r="AM3931">
            <v>233814.06</v>
          </cell>
          <cell r="AQ3931">
            <v>1</v>
          </cell>
          <cell r="AT3931" t="str">
            <v>СМР</v>
          </cell>
          <cell r="AW3931">
            <v>40421</v>
          </cell>
          <cell r="AZ3931" t="str">
            <v>8.2010</v>
          </cell>
          <cell r="BA3931" t="str">
            <v>8.2010</v>
          </cell>
          <cell r="BB3931" t="str">
            <v/>
          </cell>
          <cell r="BC3931" t="str">
            <v>3.2010</v>
          </cell>
        </row>
        <row r="3932">
          <cell r="AM3932">
            <v>51308.63</v>
          </cell>
          <cell r="AQ3932">
            <v>1</v>
          </cell>
          <cell r="AT3932" t="str">
            <v>СМР</v>
          </cell>
          <cell r="AW3932">
            <v>40442</v>
          </cell>
          <cell r="AZ3932" t="str">
            <v>8.2010</v>
          </cell>
          <cell r="BA3932" t="str">
            <v>9.2010</v>
          </cell>
          <cell r="BB3932" t="str">
            <v/>
          </cell>
          <cell r="BC3932" t="str">
            <v>3.2010</v>
          </cell>
        </row>
        <row r="3933">
          <cell r="AM3933">
            <v>1855465.03</v>
          </cell>
          <cell r="AQ3933">
            <v>1</v>
          </cell>
          <cell r="AT3933" t="str">
            <v>СМР</v>
          </cell>
          <cell r="AW3933">
            <v>40409</v>
          </cell>
          <cell r="AZ3933" t="str">
            <v>7.2010</v>
          </cell>
          <cell r="BA3933" t="str">
            <v>8.2010</v>
          </cell>
          <cell r="BB3933" t="str">
            <v/>
          </cell>
          <cell r="BC3933" t="str">
            <v>3.2010</v>
          </cell>
        </row>
        <row r="3934">
          <cell r="AM3934">
            <v>1421777.89</v>
          </cell>
          <cell r="AQ3934">
            <v>1</v>
          </cell>
          <cell r="AT3934" t="str">
            <v>СМР</v>
          </cell>
          <cell r="AW3934">
            <v>40409</v>
          </cell>
          <cell r="AZ3934" t="str">
            <v>7.2010</v>
          </cell>
          <cell r="BA3934" t="str">
            <v>8.2010</v>
          </cell>
          <cell r="BB3934" t="str">
            <v/>
          </cell>
          <cell r="BC3934" t="str">
            <v>3.2010</v>
          </cell>
        </row>
        <row r="3935">
          <cell r="AM3935" t="str">
            <v/>
          </cell>
          <cell r="AQ3935" t="str">
            <v/>
          </cell>
          <cell r="AT3935" t="str">
            <v/>
          </cell>
          <cell r="AW3935" t="str">
            <v/>
          </cell>
          <cell r="AZ3935" t="str">
            <v/>
          </cell>
          <cell r="BA3935" t="str">
            <v/>
          </cell>
          <cell r="BB3935" t="str">
            <v/>
          </cell>
          <cell r="BC3935" t="str">
            <v/>
          </cell>
        </row>
        <row r="3936">
          <cell r="AM3936">
            <v>119735.13</v>
          </cell>
          <cell r="AQ3936">
            <v>4</v>
          </cell>
          <cell r="AT3936" t="str">
            <v>СМР</v>
          </cell>
          <cell r="AW3936">
            <v>40540</v>
          </cell>
          <cell r="AZ3936" t="str">
            <v>12.2010</v>
          </cell>
          <cell r="BA3936" t="str">
            <v>12.2010</v>
          </cell>
          <cell r="BB3936" t="str">
            <v/>
          </cell>
          <cell r="BC3936" t="str">
            <v>4.2010</v>
          </cell>
        </row>
        <row r="3937">
          <cell r="AM3937">
            <v>4115.6499999999996</v>
          </cell>
          <cell r="AQ3937">
            <v>1</v>
          </cell>
          <cell r="AT3937" t="str">
            <v>СМР</v>
          </cell>
          <cell r="AW3937">
            <v>40421</v>
          </cell>
          <cell r="AZ3937" t="str">
            <v>8.2010</v>
          </cell>
          <cell r="BA3937" t="str">
            <v>8.2010</v>
          </cell>
          <cell r="BB3937" t="str">
            <v/>
          </cell>
          <cell r="BC3937" t="str">
            <v>3.2010</v>
          </cell>
        </row>
        <row r="3938">
          <cell r="AM3938">
            <v>2427027.44</v>
          </cell>
          <cell r="AQ3938">
            <v>1</v>
          </cell>
          <cell r="AT3938" t="str">
            <v>СМР</v>
          </cell>
          <cell r="AW3938">
            <v>40421</v>
          </cell>
          <cell r="AZ3938" t="str">
            <v>8.2010</v>
          </cell>
          <cell r="BA3938" t="str">
            <v>8.2010</v>
          </cell>
          <cell r="BB3938" t="str">
            <v/>
          </cell>
          <cell r="BC3938" t="str">
            <v>3.2010</v>
          </cell>
        </row>
        <row r="3939">
          <cell r="AM3939">
            <v>12093.7</v>
          </cell>
          <cell r="AQ3939">
            <v>1</v>
          </cell>
          <cell r="AT3939" t="str">
            <v>СМР</v>
          </cell>
          <cell r="AW3939">
            <v>40442</v>
          </cell>
          <cell r="AZ3939" t="str">
            <v>8.2010</v>
          </cell>
          <cell r="BA3939" t="str">
            <v>9.2010</v>
          </cell>
          <cell r="BB3939" t="str">
            <v/>
          </cell>
          <cell r="BC3939" t="str">
            <v>3.2010</v>
          </cell>
        </row>
        <row r="3940">
          <cell r="AM3940">
            <v>37618.699999999997</v>
          </cell>
          <cell r="AQ3940">
            <v>1</v>
          </cell>
          <cell r="AT3940" t="str">
            <v>СМР</v>
          </cell>
          <cell r="AW3940">
            <v>40592</v>
          </cell>
          <cell r="AZ3940" t="str">
            <v>2.2011</v>
          </cell>
          <cell r="BA3940" t="str">
            <v>2.2011</v>
          </cell>
          <cell r="BB3940" t="str">
            <v>3.2011</v>
          </cell>
          <cell r="BC3940" t="str">
            <v>1.2011</v>
          </cell>
        </row>
        <row r="3941">
          <cell r="AM3941">
            <v>602156.68000000005</v>
          </cell>
          <cell r="AQ3941">
            <v>1</v>
          </cell>
          <cell r="AT3941" t="str">
            <v>СМР</v>
          </cell>
          <cell r="AW3941">
            <v>40442</v>
          </cell>
          <cell r="AZ3941" t="str">
            <v>8.2010</v>
          </cell>
          <cell r="BA3941" t="str">
            <v>9.2010</v>
          </cell>
          <cell r="BB3941" t="str">
            <v/>
          </cell>
          <cell r="BC3941" t="str">
            <v>3.2010</v>
          </cell>
        </row>
        <row r="3942">
          <cell r="AM3942">
            <v>1624173.84</v>
          </cell>
          <cell r="AQ3942">
            <v>1</v>
          </cell>
          <cell r="AT3942" t="str">
            <v>СМР</v>
          </cell>
          <cell r="AW3942">
            <v>40442</v>
          </cell>
          <cell r="AZ3942" t="str">
            <v>8.2010</v>
          </cell>
          <cell r="BA3942" t="str">
            <v>9.2010</v>
          </cell>
          <cell r="BB3942" t="str">
            <v/>
          </cell>
          <cell r="BC3942" t="str">
            <v>3.2010</v>
          </cell>
        </row>
        <row r="3943">
          <cell r="AM3943">
            <v>3248.47</v>
          </cell>
          <cell r="AQ3943">
            <v>1</v>
          </cell>
          <cell r="AT3943" t="str">
            <v>СМР</v>
          </cell>
          <cell r="AW3943">
            <v>40442</v>
          </cell>
          <cell r="AZ3943" t="str">
            <v>8.2010</v>
          </cell>
          <cell r="BA3943" t="str">
            <v>9.2010</v>
          </cell>
          <cell r="BB3943" t="str">
            <v/>
          </cell>
          <cell r="BC3943" t="str">
            <v>3.2010</v>
          </cell>
        </row>
        <row r="3944">
          <cell r="AM3944">
            <v>745214.34</v>
          </cell>
          <cell r="AQ3944">
            <v>1</v>
          </cell>
          <cell r="AT3944" t="str">
            <v>СМР</v>
          </cell>
          <cell r="AW3944">
            <v>40464</v>
          </cell>
          <cell r="AZ3944" t="str">
            <v>9.2010</v>
          </cell>
          <cell r="BA3944" t="str">
            <v>10.2010</v>
          </cell>
          <cell r="BB3944" t="str">
            <v/>
          </cell>
          <cell r="BC3944" t="str">
            <v>4.2010</v>
          </cell>
        </row>
        <row r="3945">
          <cell r="AM3945">
            <v>1492587.24</v>
          </cell>
          <cell r="AQ3945">
            <v>1</v>
          </cell>
          <cell r="AT3945" t="str">
            <v>СМР</v>
          </cell>
          <cell r="AW3945">
            <v>40464</v>
          </cell>
          <cell r="AZ3945" t="str">
            <v>9.2010</v>
          </cell>
          <cell r="BA3945" t="str">
            <v>10.2010</v>
          </cell>
          <cell r="BB3945" t="str">
            <v/>
          </cell>
          <cell r="BC3945" t="str">
            <v>4.2010</v>
          </cell>
        </row>
        <row r="3946">
          <cell r="AM3946">
            <v>1740.5</v>
          </cell>
          <cell r="AQ3946">
            <v>1</v>
          </cell>
          <cell r="AT3946" t="str">
            <v>СМР</v>
          </cell>
          <cell r="AW3946">
            <v>40464</v>
          </cell>
          <cell r="AZ3946" t="str">
            <v>9.2010</v>
          </cell>
          <cell r="BA3946" t="str">
            <v>10.2010</v>
          </cell>
          <cell r="BB3946" t="str">
            <v/>
          </cell>
          <cell r="BC3946" t="str">
            <v>4.2010</v>
          </cell>
        </row>
        <row r="3947">
          <cell r="AM3947">
            <v>195777.5</v>
          </cell>
          <cell r="AQ3947">
            <v>1</v>
          </cell>
          <cell r="AT3947" t="str">
            <v>СМР</v>
          </cell>
          <cell r="AW3947">
            <v>40464</v>
          </cell>
          <cell r="AZ3947" t="str">
            <v>9.2010</v>
          </cell>
          <cell r="BA3947" t="str">
            <v>10.2010</v>
          </cell>
          <cell r="BB3947" t="str">
            <v/>
          </cell>
          <cell r="BC3947" t="str">
            <v>4.2010</v>
          </cell>
        </row>
        <row r="3948">
          <cell r="AM3948">
            <v>127021.87</v>
          </cell>
          <cell r="AQ3948">
            <v>1</v>
          </cell>
          <cell r="AT3948" t="str">
            <v>СМР</v>
          </cell>
          <cell r="AW3948">
            <v>40464</v>
          </cell>
          <cell r="AZ3948" t="str">
            <v>9.2010</v>
          </cell>
          <cell r="BA3948" t="str">
            <v>10.2010</v>
          </cell>
          <cell r="BB3948" t="str">
            <v/>
          </cell>
          <cell r="BC3948" t="str">
            <v>4.2010</v>
          </cell>
        </row>
        <row r="3949">
          <cell r="AM3949">
            <v>241933.65</v>
          </cell>
          <cell r="AQ3949">
            <v>1</v>
          </cell>
          <cell r="AT3949" t="str">
            <v>СМР</v>
          </cell>
          <cell r="AW3949">
            <v>40409</v>
          </cell>
          <cell r="AZ3949" t="str">
            <v>7.2010</v>
          </cell>
          <cell r="BA3949" t="str">
            <v>8.2010</v>
          </cell>
          <cell r="BB3949" t="str">
            <v/>
          </cell>
          <cell r="BC3949" t="str">
            <v>3.2010</v>
          </cell>
        </row>
        <row r="3950">
          <cell r="AM3950">
            <v>291202.03999999998</v>
          </cell>
          <cell r="AQ3950">
            <v>1</v>
          </cell>
          <cell r="AT3950" t="str">
            <v>СМР</v>
          </cell>
          <cell r="AW3950">
            <v>40409</v>
          </cell>
          <cell r="AZ3950" t="str">
            <v>7.2010</v>
          </cell>
          <cell r="BA3950" t="str">
            <v>8.2010</v>
          </cell>
          <cell r="BB3950" t="str">
            <v/>
          </cell>
          <cell r="BC3950" t="str">
            <v>3.2010</v>
          </cell>
        </row>
        <row r="3951">
          <cell r="AM3951">
            <v>184713.24</v>
          </cell>
          <cell r="AQ3951">
            <v>1</v>
          </cell>
          <cell r="AT3951" t="str">
            <v>СМР</v>
          </cell>
          <cell r="AW3951">
            <v>40442</v>
          </cell>
          <cell r="AZ3951" t="str">
            <v>8.2010</v>
          </cell>
          <cell r="BA3951" t="str">
            <v>9.2010</v>
          </cell>
          <cell r="BB3951" t="str">
            <v/>
          </cell>
          <cell r="BC3951" t="str">
            <v>3.2010</v>
          </cell>
        </row>
        <row r="3952">
          <cell r="AM3952">
            <v>184895.46</v>
          </cell>
          <cell r="AQ3952">
            <v>1</v>
          </cell>
          <cell r="AT3952" t="str">
            <v>СМР</v>
          </cell>
          <cell r="AW3952">
            <v>40442</v>
          </cell>
          <cell r="AZ3952" t="str">
            <v>8.2010</v>
          </cell>
          <cell r="BA3952" t="str">
            <v>9.2010</v>
          </cell>
          <cell r="BB3952" t="str">
            <v/>
          </cell>
          <cell r="BC3952" t="str">
            <v>3.2010</v>
          </cell>
        </row>
        <row r="3953">
          <cell r="AM3953" t="str">
            <v/>
          </cell>
          <cell r="AQ3953">
            <v>1</v>
          </cell>
          <cell r="AT3953" t="str">
            <v>СМР</v>
          </cell>
          <cell r="AW3953" t="str">
            <v/>
          </cell>
          <cell r="AZ3953" t="str">
            <v/>
          </cell>
          <cell r="BA3953" t="str">
            <v/>
          </cell>
          <cell r="BB3953" t="str">
            <v/>
          </cell>
          <cell r="BC3953" t="str">
            <v/>
          </cell>
        </row>
        <row r="3954">
          <cell r="AM3954" t="str">
            <v/>
          </cell>
          <cell r="AQ3954">
            <v>1</v>
          </cell>
          <cell r="AT3954" t="str">
            <v>СМР</v>
          </cell>
          <cell r="AW3954" t="str">
            <v/>
          </cell>
          <cell r="AZ3954" t="str">
            <v/>
          </cell>
          <cell r="BA3954" t="str">
            <v/>
          </cell>
          <cell r="BB3954" t="str">
            <v/>
          </cell>
          <cell r="BC3954" t="str">
            <v/>
          </cell>
        </row>
        <row r="3955">
          <cell r="AM3955" t="str">
            <v/>
          </cell>
          <cell r="AQ3955" t="str">
            <v/>
          </cell>
          <cell r="AT3955" t="str">
            <v/>
          </cell>
          <cell r="AW3955" t="str">
            <v/>
          </cell>
          <cell r="AZ3955" t="str">
            <v/>
          </cell>
          <cell r="BA3955" t="str">
            <v/>
          </cell>
          <cell r="BB3955" t="str">
            <v/>
          </cell>
          <cell r="BC3955" t="str">
            <v/>
          </cell>
        </row>
        <row r="3956">
          <cell r="AM3956" t="str">
            <v/>
          </cell>
          <cell r="AQ3956" t="str">
            <v/>
          </cell>
          <cell r="AT3956" t="str">
            <v/>
          </cell>
          <cell r="AW3956" t="str">
            <v/>
          </cell>
          <cell r="AZ3956" t="str">
            <v/>
          </cell>
          <cell r="BA3956" t="str">
            <v/>
          </cell>
          <cell r="BB3956" t="str">
            <v/>
          </cell>
          <cell r="BC3956" t="str">
            <v/>
          </cell>
        </row>
        <row r="3957">
          <cell r="AM3957" t="str">
            <v/>
          </cell>
          <cell r="AQ3957" t="str">
            <v/>
          </cell>
          <cell r="AT3957" t="str">
            <v/>
          </cell>
          <cell r="AW3957" t="str">
            <v/>
          </cell>
          <cell r="AZ3957" t="str">
            <v/>
          </cell>
          <cell r="BA3957" t="str">
            <v/>
          </cell>
          <cell r="BB3957" t="str">
            <v/>
          </cell>
          <cell r="BC3957" t="str">
            <v/>
          </cell>
        </row>
        <row r="3958">
          <cell r="AM3958" t="str">
            <v/>
          </cell>
          <cell r="AQ3958" t="str">
            <v/>
          </cell>
          <cell r="AT3958" t="str">
            <v/>
          </cell>
          <cell r="AW3958" t="str">
            <v/>
          </cell>
          <cell r="AZ3958" t="str">
            <v/>
          </cell>
          <cell r="BA3958" t="str">
            <v/>
          </cell>
          <cell r="BB3958" t="str">
            <v/>
          </cell>
          <cell r="BC3958" t="str">
            <v/>
          </cell>
        </row>
        <row r="3959">
          <cell r="AM3959" t="str">
            <v/>
          </cell>
          <cell r="AQ3959" t="str">
            <v/>
          </cell>
          <cell r="AT3959" t="str">
            <v/>
          </cell>
          <cell r="AW3959" t="str">
            <v/>
          </cell>
          <cell r="AZ3959" t="str">
            <v/>
          </cell>
          <cell r="BA3959" t="str">
            <v/>
          </cell>
          <cell r="BB3959" t="str">
            <v/>
          </cell>
          <cell r="BC3959" t="str">
            <v/>
          </cell>
        </row>
        <row r="3960">
          <cell r="AM3960" t="str">
            <v/>
          </cell>
          <cell r="AQ3960" t="str">
            <v/>
          </cell>
          <cell r="AT3960" t="str">
            <v/>
          </cell>
          <cell r="AW3960" t="str">
            <v/>
          </cell>
          <cell r="AZ3960" t="str">
            <v/>
          </cell>
          <cell r="BA3960" t="str">
            <v/>
          </cell>
          <cell r="BB3960" t="str">
            <v/>
          </cell>
          <cell r="BC3960" t="str">
            <v/>
          </cell>
        </row>
        <row r="3961">
          <cell r="AM3961" t="str">
            <v/>
          </cell>
          <cell r="AQ3961" t="str">
            <v/>
          </cell>
          <cell r="AT3961" t="str">
            <v/>
          </cell>
          <cell r="AW3961" t="str">
            <v/>
          </cell>
          <cell r="AZ3961" t="str">
            <v/>
          </cell>
          <cell r="BA3961" t="str">
            <v/>
          </cell>
          <cell r="BB3961" t="str">
            <v/>
          </cell>
          <cell r="BC3961" t="str">
            <v/>
          </cell>
        </row>
        <row r="3962">
          <cell r="AM3962" t="str">
            <v/>
          </cell>
          <cell r="AQ3962" t="str">
            <v/>
          </cell>
          <cell r="AT3962" t="str">
            <v/>
          </cell>
          <cell r="AW3962" t="str">
            <v/>
          </cell>
          <cell r="AZ3962" t="str">
            <v/>
          </cell>
          <cell r="BA3962" t="str">
            <v/>
          </cell>
          <cell r="BB3962" t="str">
            <v/>
          </cell>
          <cell r="BC3962" t="str">
            <v/>
          </cell>
        </row>
        <row r="3963">
          <cell r="AM3963" t="str">
            <v/>
          </cell>
          <cell r="AQ3963">
            <v>4</v>
          </cell>
          <cell r="AT3963" t="str">
            <v/>
          </cell>
          <cell r="AW3963" t="str">
            <v/>
          </cell>
          <cell r="AZ3963" t="str">
            <v/>
          </cell>
          <cell r="BA3963" t="str">
            <v/>
          </cell>
          <cell r="BB3963" t="str">
            <v/>
          </cell>
          <cell r="BC3963" t="str">
            <v/>
          </cell>
        </row>
        <row r="3964">
          <cell r="AM3964">
            <v>388604.89</v>
          </cell>
          <cell r="AQ3964">
            <v>4</v>
          </cell>
          <cell r="AT3964" t="str">
            <v>СМР</v>
          </cell>
          <cell r="AW3964">
            <v>40540</v>
          </cell>
          <cell r="AZ3964" t="str">
            <v>12.2010</v>
          </cell>
          <cell r="BA3964" t="str">
            <v>12.2010</v>
          </cell>
          <cell r="BB3964" t="str">
            <v/>
          </cell>
          <cell r="BC3964" t="str">
            <v>4.2010</v>
          </cell>
        </row>
        <row r="3965">
          <cell r="AM3965">
            <v>61157.55</v>
          </cell>
          <cell r="AQ3965">
            <v>4</v>
          </cell>
          <cell r="AT3965" t="str">
            <v>СМР</v>
          </cell>
          <cell r="AW3965">
            <v>40542</v>
          </cell>
          <cell r="AZ3965" t="str">
            <v>12.2010</v>
          </cell>
          <cell r="BA3965" t="str">
            <v>12.2010</v>
          </cell>
          <cell r="BB3965" t="str">
            <v/>
          </cell>
          <cell r="BC3965" t="str">
            <v>4.2010</v>
          </cell>
        </row>
        <row r="3966">
          <cell r="AM3966">
            <v>81530.98</v>
          </cell>
          <cell r="AQ3966">
            <v>4</v>
          </cell>
          <cell r="AT3966" t="str">
            <v>СМР</v>
          </cell>
          <cell r="AZ3966" t="str">
            <v>6.2011</v>
          </cell>
          <cell r="BA3966" t="str">
            <v/>
          </cell>
          <cell r="BB3966" t="str">
            <v/>
          </cell>
          <cell r="BC3966" t="str">
            <v/>
          </cell>
        </row>
        <row r="3967">
          <cell r="AM3967" t="str">
            <v/>
          </cell>
          <cell r="AQ3967" t="str">
            <v/>
          </cell>
          <cell r="AT3967" t="str">
            <v/>
          </cell>
          <cell r="AW3967" t="str">
            <v/>
          </cell>
          <cell r="AZ3967" t="str">
            <v/>
          </cell>
          <cell r="BA3967" t="str">
            <v/>
          </cell>
          <cell r="BB3967" t="str">
            <v/>
          </cell>
          <cell r="BC3967" t="str">
            <v/>
          </cell>
        </row>
        <row r="3968">
          <cell r="AM3968" t="str">
            <v/>
          </cell>
          <cell r="AQ3968" t="str">
            <v/>
          </cell>
          <cell r="AT3968" t="str">
            <v/>
          </cell>
          <cell r="AW3968" t="str">
            <v/>
          </cell>
          <cell r="AZ3968" t="str">
            <v/>
          </cell>
          <cell r="BA3968" t="str">
            <v/>
          </cell>
          <cell r="BB3968" t="str">
            <v/>
          </cell>
          <cell r="BC3968" t="str">
            <v/>
          </cell>
        </row>
        <row r="3969">
          <cell r="AM3969" t="str">
            <v/>
          </cell>
          <cell r="AQ3969" t="str">
            <v/>
          </cell>
          <cell r="AT3969" t="str">
            <v/>
          </cell>
          <cell r="AW3969" t="str">
            <v/>
          </cell>
          <cell r="AZ3969" t="str">
            <v/>
          </cell>
          <cell r="BA3969" t="str">
            <v/>
          </cell>
          <cell r="BB3969" t="str">
            <v/>
          </cell>
          <cell r="BC3969" t="str">
            <v/>
          </cell>
        </row>
        <row r="3970">
          <cell r="AM3970" t="str">
            <v/>
          </cell>
          <cell r="AQ3970" t="str">
            <v/>
          </cell>
          <cell r="AT3970" t="str">
            <v/>
          </cell>
          <cell r="AW3970" t="str">
            <v/>
          </cell>
          <cell r="AZ3970" t="str">
            <v/>
          </cell>
          <cell r="BA3970" t="str">
            <v/>
          </cell>
          <cell r="BB3970" t="str">
            <v/>
          </cell>
          <cell r="BC3970" t="str">
            <v/>
          </cell>
        </row>
        <row r="3971">
          <cell r="AM3971" t="str">
            <v/>
          </cell>
          <cell r="AQ3971" t="str">
            <v/>
          </cell>
          <cell r="AT3971" t="str">
            <v/>
          </cell>
          <cell r="AW3971" t="str">
            <v/>
          </cell>
          <cell r="AZ3971" t="str">
            <v/>
          </cell>
          <cell r="BA3971" t="str">
            <v/>
          </cell>
          <cell r="BB3971" t="str">
            <v/>
          </cell>
          <cell r="BC3971" t="str">
            <v/>
          </cell>
        </row>
        <row r="3972">
          <cell r="AM3972">
            <v>467600.63</v>
          </cell>
          <cell r="AQ3972">
            <v>1</v>
          </cell>
          <cell r="AT3972" t="str">
            <v>СМР</v>
          </cell>
          <cell r="AW3972">
            <v>40421</v>
          </cell>
          <cell r="AZ3972" t="str">
            <v>8.2010</v>
          </cell>
          <cell r="BA3972" t="str">
            <v>8.2010</v>
          </cell>
          <cell r="BB3972" t="str">
            <v/>
          </cell>
          <cell r="BC3972" t="str">
            <v>3.2010</v>
          </cell>
        </row>
        <row r="3973">
          <cell r="AM3973" t="str">
            <v/>
          </cell>
          <cell r="AQ3973" t="str">
            <v/>
          </cell>
          <cell r="AT3973" t="str">
            <v/>
          </cell>
          <cell r="AW3973" t="str">
            <v/>
          </cell>
          <cell r="AZ3973" t="str">
            <v/>
          </cell>
          <cell r="BA3973" t="str">
            <v/>
          </cell>
          <cell r="BB3973" t="str">
            <v/>
          </cell>
          <cell r="BC3973" t="str">
            <v/>
          </cell>
        </row>
        <row r="3974">
          <cell r="AM3974">
            <v>1271105.74</v>
          </cell>
          <cell r="AQ3974">
            <v>1</v>
          </cell>
          <cell r="AT3974" t="str">
            <v>СМР</v>
          </cell>
          <cell r="AW3974">
            <v>40464</v>
          </cell>
          <cell r="AZ3974" t="str">
            <v>9.2010</v>
          </cell>
          <cell r="BA3974" t="str">
            <v>10.2010</v>
          </cell>
          <cell r="BB3974" t="str">
            <v/>
          </cell>
          <cell r="BC3974" t="str">
            <v>4.2010</v>
          </cell>
        </row>
        <row r="3975">
          <cell r="AM3975">
            <v>1094935</v>
          </cell>
          <cell r="AQ3975">
            <v>1</v>
          </cell>
          <cell r="AT3975" t="str">
            <v>СМР</v>
          </cell>
          <cell r="AW3975">
            <v>40464</v>
          </cell>
          <cell r="AZ3975" t="str">
            <v>9.2010</v>
          </cell>
          <cell r="BA3975" t="str">
            <v>10.2010</v>
          </cell>
          <cell r="BB3975" t="str">
            <v/>
          </cell>
          <cell r="BC3975" t="str">
            <v>4.2010</v>
          </cell>
        </row>
        <row r="3976">
          <cell r="AM3976">
            <v>1819276.72</v>
          </cell>
          <cell r="AQ3976">
            <v>1</v>
          </cell>
          <cell r="AT3976" t="str">
            <v>СМР</v>
          </cell>
          <cell r="AW3976">
            <v>40464</v>
          </cell>
          <cell r="AZ3976" t="str">
            <v>9.2010</v>
          </cell>
          <cell r="BA3976" t="str">
            <v>10.2010</v>
          </cell>
          <cell r="BB3976" t="str">
            <v/>
          </cell>
          <cell r="BC3976" t="str">
            <v>4.2010</v>
          </cell>
        </row>
        <row r="3977">
          <cell r="AM3977" t="str">
            <v/>
          </cell>
          <cell r="AQ3977" t="str">
            <v/>
          </cell>
          <cell r="AT3977" t="str">
            <v/>
          </cell>
          <cell r="AW3977" t="str">
            <v/>
          </cell>
          <cell r="AZ3977" t="str">
            <v/>
          </cell>
          <cell r="BA3977" t="str">
            <v/>
          </cell>
          <cell r="BB3977" t="str">
            <v/>
          </cell>
          <cell r="BC3977" t="str">
            <v/>
          </cell>
        </row>
        <row r="3978">
          <cell r="AM3978" t="str">
            <v/>
          </cell>
          <cell r="AQ3978" t="str">
            <v/>
          </cell>
          <cell r="AT3978" t="str">
            <v/>
          </cell>
          <cell r="AW3978" t="str">
            <v/>
          </cell>
          <cell r="AZ3978" t="str">
            <v/>
          </cell>
          <cell r="BA3978" t="str">
            <v/>
          </cell>
          <cell r="BB3978" t="str">
            <v/>
          </cell>
          <cell r="BC3978" t="str">
            <v/>
          </cell>
        </row>
        <row r="3979">
          <cell r="AM3979" t="str">
            <v/>
          </cell>
          <cell r="AQ3979" t="str">
            <v/>
          </cell>
          <cell r="AT3979" t="str">
            <v/>
          </cell>
          <cell r="AW3979" t="str">
            <v/>
          </cell>
          <cell r="AZ3979" t="str">
            <v/>
          </cell>
          <cell r="BA3979" t="str">
            <v/>
          </cell>
          <cell r="BB3979" t="str">
            <v/>
          </cell>
          <cell r="BC3979" t="str">
            <v/>
          </cell>
        </row>
        <row r="3980">
          <cell r="AM3980" t="str">
            <v/>
          </cell>
          <cell r="AQ3980" t="str">
            <v/>
          </cell>
          <cell r="AT3980" t="str">
            <v/>
          </cell>
          <cell r="AW3980" t="str">
            <v/>
          </cell>
          <cell r="AZ3980" t="str">
            <v/>
          </cell>
          <cell r="BA3980" t="str">
            <v/>
          </cell>
          <cell r="BB3980" t="str">
            <v/>
          </cell>
          <cell r="BC3980" t="str">
            <v/>
          </cell>
        </row>
        <row r="3981">
          <cell r="AM3981" t="str">
            <v/>
          </cell>
          <cell r="AQ3981" t="str">
            <v/>
          </cell>
          <cell r="AT3981" t="str">
            <v/>
          </cell>
          <cell r="AW3981" t="str">
            <v/>
          </cell>
          <cell r="AZ3981" t="str">
            <v/>
          </cell>
          <cell r="BA3981" t="str">
            <v/>
          </cell>
          <cell r="BB3981" t="str">
            <v/>
          </cell>
          <cell r="BC3981" t="str">
            <v/>
          </cell>
        </row>
        <row r="3982">
          <cell r="AM3982" t="str">
            <v/>
          </cell>
          <cell r="AQ3982" t="str">
            <v/>
          </cell>
          <cell r="AT3982" t="str">
            <v/>
          </cell>
          <cell r="AW3982" t="str">
            <v/>
          </cell>
          <cell r="AZ3982" t="str">
            <v/>
          </cell>
          <cell r="BA3982" t="str">
            <v/>
          </cell>
          <cell r="BB3982" t="str">
            <v/>
          </cell>
          <cell r="BC3982" t="str">
            <v/>
          </cell>
        </row>
        <row r="3983">
          <cell r="AM3983" t="str">
            <v/>
          </cell>
          <cell r="AQ3983" t="str">
            <v/>
          </cell>
          <cell r="AT3983" t="str">
            <v/>
          </cell>
          <cell r="AW3983" t="str">
            <v/>
          </cell>
          <cell r="AZ3983" t="str">
            <v/>
          </cell>
          <cell r="BA3983" t="str">
            <v/>
          </cell>
          <cell r="BB3983" t="str">
            <v/>
          </cell>
          <cell r="BC3983" t="str">
            <v/>
          </cell>
        </row>
        <row r="3984">
          <cell r="AM3984" t="str">
            <v/>
          </cell>
          <cell r="AQ3984" t="str">
            <v/>
          </cell>
          <cell r="AT3984" t="str">
            <v/>
          </cell>
          <cell r="AW3984" t="str">
            <v/>
          </cell>
          <cell r="AZ3984" t="str">
            <v/>
          </cell>
          <cell r="BA3984" t="str">
            <v/>
          </cell>
          <cell r="BB3984" t="str">
            <v/>
          </cell>
          <cell r="BC3984" t="str">
            <v/>
          </cell>
        </row>
        <row r="3985">
          <cell r="AM3985" t="str">
            <v/>
          </cell>
          <cell r="AQ3985" t="str">
            <v/>
          </cell>
          <cell r="AT3985" t="str">
            <v/>
          </cell>
          <cell r="AW3985" t="str">
            <v/>
          </cell>
          <cell r="AZ3985" t="str">
            <v/>
          </cell>
          <cell r="BA3985" t="str">
            <v/>
          </cell>
          <cell r="BB3985" t="str">
            <v/>
          </cell>
          <cell r="BC3985" t="str">
            <v/>
          </cell>
        </row>
        <row r="3986">
          <cell r="AM3986" t="str">
            <v/>
          </cell>
          <cell r="AQ3986" t="str">
            <v/>
          </cell>
          <cell r="AT3986" t="str">
            <v/>
          </cell>
          <cell r="AW3986" t="str">
            <v/>
          </cell>
          <cell r="AZ3986" t="str">
            <v/>
          </cell>
          <cell r="BA3986" t="str">
            <v/>
          </cell>
          <cell r="BB3986" t="str">
            <v/>
          </cell>
          <cell r="BC3986" t="str">
            <v/>
          </cell>
        </row>
        <row r="3987">
          <cell r="AM3987" t="str">
            <v/>
          </cell>
          <cell r="AQ3987" t="str">
            <v/>
          </cell>
          <cell r="AT3987" t="str">
            <v/>
          </cell>
          <cell r="AW3987" t="str">
            <v/>
          </cell>
          <cell r="AZ3987" t="str">
            <v/>
          </cell>
          <cell r="BA3987" t="str">
            <v/>
          </cell>
          <cell r="BB3987" t="str">
            <v/>
          </cell>
          <cell r="BC3987" t="str">
            <v/>
          </cell>
        </row>
        <row r="3988">
          <cell r="AM3988" t="str">
            <v/>
          </cell>
          <cell r="AQ3988" t="str">
            <v/>
          </cell>
          <cell r="AT3988" t="str">
            <v/>
          </cell>
          <cell r="AW3988" t="str">
            <v/>
          </cell>
          <cell r="AZ3988" t="str">
            <v/>
          </cell>
          <cell r="BA3988" t="str">
            <v/>
          </cell>
          <cell r="BB3988" t="str">
            <v/>
          </cell>
          <cell r="BC3988" t="str">
            <v/>
          </cell>
        </row>
        <row r="3989">
          <cell r="AM3989" t="str">
            <v/>
          </cell>
          <cell r="AQ3989" t="str">
            <v/>
          </cell>
          <cell r="AT3989" t="str">
            <v/>
          </cell>
          <cell r="AW3989" t="str">
            <v/>
          </cell>
          <cell r="AZ3989" t="str">
            <v/>
          </cell>
          <cell r="BA3989" t="str">
            <v/>
          </cell>
          <cell r="BB3989" t="str">
            <v/>
          </cell>
          <cell r="BC3989" t="str">
            <v/>
          </cell>
        </row>
        <row r="3990">
          <cell r="AM3990" t="str">
            <v/>
          </cell>
          <cell r="AQ3990" t="str">
            <v/>
          </cell>
          <cell r="AT3990" t="str">
            <v/>
          </cell>
          <cell r="AW3990" t="str">
            <v/>
          </cell>
          <cell r="AZ3990" t="str">
            <v/>
          </cell>
          <cell r="BA3990" t="str">
            <v/>
          </cell>
          <cell r="BB3990" t="str">
            <v/>
          </cell>
          <cell r="BC3990" t="str">
            <v/>
          </cell>
        </row>
        <row r="3991">
          <cell r="AM3991" t="str">
            <v/>
          </cell>
          <cell r="AQ3991" t="str">
            <v/>
          </cell>
          <cell r="AT3991" t="str">
            <v/>
          </cell>
          <cell r="AW3991" t="str">
            <v/>
          </cell>
          <cell r="AZ3991" t="str">
            <v/>
          </cell>
          <cell r="BA3991" t="str">
            <v/>
          </cell>
          <cell r="BB3991" t="str">
            <v/>
          </cell>
          <cell r="BC3991" t="str">
            <v/>
          </cell>
        </row>
        <row r="3992">
          <cell r="AM3992" t="str">
            <v/>
          </cell>
          <cell r="AQ3992" t="str">
            <v/>
          </cell>
          <cell r="AT3992" t="str">
            <v/>
          </cell>
          <cell r="AW3992" t="str">
            <v/>
          </cell>
          <cell r="AZ3992" t="str">
            <v/>
          </cell>
          <cell r="BA3992" t="str">
            <v/>
          </cell>
          <cell r="BB3992" t="str">
            <v/>
          </cell>
          <cell r="BC3992" t="str">
            <v/>
          </cell>
        </row>
        <row r="3993">
          <cell r="AM3993" t="str">
            <v/>
          </cell>
          <cell r="AQ3993" t="str">
            <v/>
          </cell>
          <cell r="AT3993" t="str">
            <v/>
          </cell>
          <cell r="AW3993" t="str">
            <v/>
          </cell>
          <cell r="AZ3993" t="str">
            <v/>
          </cell>
          <cell r="BA3993" t="str">
            <v/>
          </cell>
          <cell r="BB3993" t="str">
            <v/>
          </cell>
          <cell r="BC3993" t="str">
            <v/>
          </cell>
        </row>
        <row r="3994">
          <cell r="AM3994" t="str">
            <v/>
          </cell>
          <cell r="AQ3994" t="str">
            <v/>
          </cell>
          <cell r="AT3994" t="str">
            <v/>
          </cell>
          <cell r="AW3994" t="str">
            <v/>
          </cell>
          <cell r="AZ3994" t="str">
            <v/>
          </cell>
          <cell r="BA3994" t="str">
            <v/>
          </cell>
          <cell r="BB3994" t="str">
            <v/>
          </cell>
          <cell r="BC3994" t="str">
            <v/>
          </cell>
        </row>
        <row r="3995">
          <cell r="AM3995" t="str">
            <v/>
          </cell>
          <cell r="AQ3995" t="str">
            <v/>
          </cell>
          <cell r="AT3995" t="str">
            <v/>
          </cell>
          <cell r="AW3995" t="str">
            <v/>
          </cell>
          <cell r="AZ3995" t="str">
            <v/>
          </cell>
          <cell r="BA3995" t="str">
            <v/>
          </cell>
          <cell r="BB3995" t="str">
            <v/>
          </cell>
          <cell r="BC3995" t="str">
            <v/>
          </cell>
        </row>
        <row r="3996">
          <cell r="AM3996" t="str">
            <v/>
          </cell>
          <cell r="AQ3996" t="str">
            <v/>
          </cell>
          <cell r="AT3996" t="str">
            <v/>
          </cell>
          <cell r="AW3996" t="str">
            <v/>
          </cell>
          <cell r="AZ3996" t="str">
            <v/>
          </cell>
          <cell r="BA3996" t="str">
            <v/>
          </cell>
          <cell r="BB3996" t="str">
            <v/>
          </cell>
          <cell r="BC3996" t="str">
            <v/>
          </cell>
        </row>
        <row r="3997">
          <cell r="AM3997" t="str">
            <v/>
          </cell>
          <cell r="AQ3997" t="str">
            <v/>
          </cell>
          <cell r="AT3997" t="str">
            <v/>
          </cell>
          <cell r="AW3997" t="str">
            <v/>
          </cell>
          <cell r="AZ3997" t="str">
            <v/>
          </cell>
          <cell r="BA3997" t="str">
            <v/>
          </cell>
          <cell r="BB3997" t="str">
            <v/>
          </cell>
          <cell r="BC3997" t="str">
            <v/>
          </cell>
        </row>
        <row r="3998">
          <cell r="AM3998" t="str">
            <v/>
          </cell>
          <cell r="AQ3998" t="str">
            <v/>
          </cell>
          <cell r="AT3998" t="str">
            <v/>
          </cell>
          <cell r="AW3998" t="str">
            <v/>
          </cell>
          <cell r="AZ3998" t="str">
            <v/>
          </cell>
          <cell r="BA3998" t="str">
            <v/>
          </cell>
          <cell r="BB3998" t="str">
            <v/>
          </cell>
          <cell r="BC3998" t="str">
            <v/>
          </cell>
        </row>
        <row r="3999">
          <cell r="AM3999" t="str">
            <v/>
          </cell>
          <cell r="AQ3999" t="str">
            <v/>
          </cell>
          <cell r="AT3999" t="str">
            <v/>
          </cell>
          <cell r="AW3999" t="str">
            <v/>
          </cell>
          <cell r="AZ3999" t="str">
            <v/>
          </cell>
          <cell r="BA3999" t="str">
            <v/>
          </cell>
          <cell r="BB3999" t="str">
            <v/>
          </cell>
          <cell r="BC3999" t="str">
            <v/>
          </cell>
        </row>
        <row r="4000">
          <cell r="AM4000" t="str">
            <v/>
          </cell>
          <cell r="AQ4000" t="str">
            <v/>
          </cell>
          <cell r="AT4000" t="str">
            <v/>
          </cell>
          <cell r="AW4000" t="str">
            <v/>
          </cell>
          <cell r="AZ4000" t="str">
            <v/>
          </cell>
          <cell r="BA4000" t="str">
            <v/>
          </cell>
          <cell r="BB4000" t="str">
            <v/>
          </cell>
          <cell r="BC4000" t="str">
            <v/>
          </cell>
        </row>
        <row r="4001">
          <cell r="AM4001" t="str">
            <v/>
          </cell>
          <cell r="AQ4001" t="str">
            <v/>
          </cell>
          <cell r="AT4001" t="str">
            <v/>
          </cell>
          <cell r="AW4001" t="str">
            <v/>
          </cell>
          <cell r="AZ4001" t="str">
            <v/>
          </cell>
          <cell r="BA4001" t="str">
            <v/>
          </cell>
          <cell r="BB4001" t="str">
            <v/>
          </cell>
          <cell r="BC4001" t="str">
            <v/>
          </cell>
        </row>
        <row r="4002">
          <cell r="AM4002" t="str">
            <v/>
          </cell>
          <cell r="AQ4002" t="str">
            <v/>
          </cell>
          <cell r="AT4002" t="str">
            <v/>
          </cell>
          <cell r="AW4002" t="str">
            <v/>
          </cell>
          <cell r="AZ4002" t="str">
            <v/>
          </cell>
          <cell r="BA4002" t="str">
            <v/>
          </cell>
          <cell r="BB4002" t="str">
            <v/>
          </cell>
          <cell r="BC4002" t="str">
            <v/>
          </cell>
        </row>
        <row r="4003">
          <cell r="AM4003" t="str">
            <v/>
          </cell>
          <cell r="AQ4003" t="str">
            <v/>
          </cell>
          <cell r="AT4003" t="str">
            <v/>
          </cell>
          <cell r="AW4003" t="str">
            <v/>
          </cell>
          <cell r="AZ4003" t="str">
            <v/>
          </cell>
          <cell r="BA4003" t="str">
            <v/>
          </cell>
          <cell r="BB4003" t="str">
            <v/>
          </cell>
          <cell r="BC4003" t="str">
            <v/>
          </cell>
        </row>
        <row r="4004">
          <cell r="AM4004" t="str">
            <v/>
          </cell>
          <cell r="AQ4004" t="str">
            <v/>
          </cell>
          <cell r="AT4004" t="str">
            <v/>
          </cell>
          <cell r="AW4004" t="str">
            <v/>
          </cell>
          <cell r="AZ4004" t="str">
            <v/>
          </cell>
          <cell r="BA4004" t="str">
            <v/>
          </cell>
          <cell r="BB4004" t="str">
            <v/>
          </cell>
          <cell r="BC4004" t="str">
            <v/>
          </cell>
        </row>
        <row r="4005">
          <cell r="AM4005" t="str">
            <v/>
          </cell>
          <cell r="AQ4005" t="str">
            <v/>
          </cell>
          <cell r="AT4005" t="str">
            <v/>
          </cell>
          <cell r="AW4005" t="str">
            <v/>
          </cell>
          <cell r="AZ4005" t="str">
            <v/>
          </cell>
          <cell r="BA4005" t="str">
            <v/>
          </cell>
          <cell r="BB4005" t="str">
            <v/>
          </cell>
          <cell r="BC4005" t="str">
            <v/>
          </cell>
        </row>
        <row r="4006">
          <cell r="AM4006" t="str">
            <v/>
          </cell>
          <cell r="AQ4006" t="str">
            <v/>
          </cell>
          <cell r="AT4006" t="str">
            <v/>
          </cell>
          <cell r="AW4006" t="str">
            <v/>
          </cell>
          <cell r="AZ4006" t="str">
            <v/>
          </cell>
          <cell r="BA4006" t="str">
            <v/>
          </cell>
          <cell r="BB4006" t="str">
            <v/>
          </cell>
          <cell r="BC4006" t="str">
            <v/>
          </cell>
        </row>
        <row r="4007">
          <cell r="AM4007" t="str">
            <v/>
          </cell>
          <cell r="AQ4007" t="str">
            <v/>
          </cell>
          <cell r="AT4007" t="str">
            <v/>
          </cell>
          <cell r="AW4007" t="str">
            <v/>
          </cell>
          <cell r="AZ4007" t="str">
            <v/>
          </cell>
          <cell r="BA4007" t="str">
            <v/>
          </cell>
          <cell r="BB4007" t="str">
            <v/>
          </cell>
          <cell r="BC4007" t="str">
            <v/>
          </cell>
        </row>
        <row r="4008">
          <cell r="AM4008" t="str">
            <v/>
          </cell>
          <cell r="AQ4008" t="str">
            <v/>
          </cell>
          <cell r="AT4008" t="str">
            <v/>
          </cell>
          <cell r="AW4008" t="str">
            <v/>
          </cell>
          <cell r="AZ4008" t="str">
            <v/>
          </cell>
          <cell r="BA4008" t="str">
            <v/>
          </cell>
          <cell r="BB4008" t="str">
            <v/>
          </cell>
          <cell r="BC4008" t="str">
            <v/>
          </cell>
        </row>
        <row r="4009">
          <cell r="AM4009" t="str">
            <v/>
          </cell>
          <cell r="AQ4009" t="str">
            <v/>
          </cell>
          <cell r="AT4009" t="str">
            <v/>
          </cell>
          <cell r="AW4009" t="str">
            <v/>
          </cell>
          <cell r="AZ4009" t="str">
            <v/>
          </cell>
          <cell r="BA4009" t="str">
            <v/>
          </cell>
          <cell r="BB4009" t="str">
            <v/>
          </cell>
          <cell r="BC4009" t="str">
            <v/>
          </cell>
        </row>
        <row r="4010">
          <cell r="AM4010" t="str">
            <v/>
          </cell>
          <cell r="AQ4010" t="str">
            <v/>
          </cell>
          <cell r="AT4010" t="str">
            <v/>
          </cell>
          <cell r="AW4010" t="str">
            <v/>
          </cell>
          <cell r="AZ4010" t="str">
            <v/>
          </cell>
          <cell r="BA4010" t="str">
            <v/>
          </cell>
          <cell r="BB4010" t="str">
            <v/>
          </cell>
          <cell r="BC4010" t="str">
            <v/>
          </cell>
        </row>
        <row r="4011">
          <cell r="AM4011" t="str">
            <v/>
          </cell>
          <cell r="AQ4011" t="str">
            <v/>
          </cell>
          <cell r="AT4011" t="str">
            <v/>
          </cell>
          <cell r="AW4011" t="str">
            <v/>
          </cell>
          <cell r="AZ4011" t="str">
            <v/>
          </cell>
          <cell r="BA4011" t="str">
            <v/>
          </cell>
          <cell r="BB4011" t="str">
            <v/>
          </cell>
          <cell r="BC4011" t="str">
            <v/>
          </cell>
        </row>
        <row r="4012">
          <cell r="AM4012" t="str">
            <v/>
          </cell>
          <cell r="AQ4012" t="str">
            <v/>
          </cell>
          <cell r="AT4012" t="str">
            <v/>
          </cell>
          <cell r="AW4012" t="str">
            <v/>
          </cell>
          <cell r="AZ4012" t="str">
            <v/>
          </cell>
          <cell r="BA4012" t="str">
            <v/>
          </cell>
          <cell r="BB4012" t="str">
            <v/>
          </cell>
          <cell r="BC4012" t="str">
            <v/>
          </cell>
        </row>
        <row r="4013">
          <cell r="AM4013" t="str">
            <v/>
          </cell>
          <cell r="AQ4013" t="str">
            <v/>
          </cell>
          <cell r="AT4013" t="str">
            <v/>
          </cell>
          <cell r="AW4013" t="str">
            <v/>
          </cell>
          <cell r="AZ4013" t="str">
            <v/>
          </cell>
          <cell r="BA4013" t="str">
            <v/>
          </cell>
          <cell r="BB4013" t="str">
            <v/>
          </cell>
          <cell r="BC4013" t="str">
            <v/>
          </cell>
        </row>
        <row r="4014">
          <cell r="AM4014" t="str">
            <v/>
          </cell>
          <cell r="AQ4014" t="str">
            <v/>
          </cell>
          <cell r="AT4014" t="str">
            <v/>
          </cell>
          <cell r="AW4014" t="str">
            <v/>
          </cell>
          <cell r="AZ4014" t="str">
            <v/>
          </cell>
          <cell r="BA4014" t="str">
            <v/>
          </cell>
          <cell r="BB4014" t="str">
            <v/>
          </cell>
          <cell r="BC4014" t="str">
            <v/>
          </cell>
        </row>
        <row r="4015">
          <cell r="AM4015" t="str">
            <v/>
          </cell>
          <cell r="AQ4015" t="str">
            <v/>
          </cell>
          <cell r="AT4015" t="str">
            <v/>
          </cell>
          <cell r="AW4015" t="str">
            <v/>
          </cell>
          <cell r="AZ4015" t="str">
            <v/>
          </cell>
          <cell r="BA4015" t="str">
            <v/>
          </cell>
          <cell r="BB4015" t="str">
            <v/>
          </cell>
          <cell r="BC4015" t="str">
            <v/>
          </cell>
        </row>
        <row r="4016">
          <cell r="AM4016" t="str">
            <v/>
          </cell>
          <cell r="AQ4016" t="str">
            <v/>
          </cell>
          <cell r="AT4016" t="str">
            <v/>
          </cell>
          <cell r="AW4016" t="str">
            <v/>
          </cell>
          <cell r="AZ4016" t="str">
            <v/>
          </cell>
          <cell r="BA4016" t="str">
            <v/>
          </cell>
          <cell r="BB4016" t="str">
            <v/>
          </cell>
          <cell r="BC4016" t="str">
            <v/>
          </cell>
        </row>
        <row r="4017">
          <cell r="AM4017" t="str">
            <v/>
          </cell>
          <cell r="AQ4017" t="str">
            <v/>
          </cell>
          <cell r="AT4017" t="str">
            <v/>
          </cell>
          <cell r="AW4017" t="str">
            <v/>
          </cell>
          <cell r="AZ4017" t="str">
            <v/>
          </cell>
          <cell r="BA4017" t="str">
            <v/>
          </cell>
          <cell r="BB4017" t="str">
            <v/>
          </cell>
          <cell r="BC4017" t="str">
            <v/>
          </cell>
        </row>
        <row r="4018">
          <cell r="AM4018" t="str">
            <v/>
          </cell>
          <cell r="AQ4018" t="str">
            <v/>
          </cell>
          <cell r="AT4018" t="str">
            <v/>
          </cell>
          <cell r="AW4018" t="str">
            <v/>
          </cell>
          <cell r="AZ4018" t="str">
            <v/>
          </cell>
          <cell r="BA4018" t="str">
            <v/>
          </cell>
          <cell r="BB4018" t="str">
            <v/>
          </cell>
          <cell r="BC4018" t="str">
            <v/>
          </cell>
        </row>
        <row r="4019">
          <cell r="AM4019" t="str">
            <v/>
          </cell>
          <cell r="AQ4019" t="str">
            <v/>
          </cell>
          <cell r="AT4019" t="str">
            <v/>
          </cell>
          <cell r="AW4019" t="str">
            <v/>
          </cell>
          <cell r="AZ4019" t="str">
            <v/>
          </cell>
          <cell r="BA4019" t="str">
            <v/>
          </cell>
          <cell r="BB4019" t="str">
            <v/>
          </cell>
          <cell r="BC4019" t="str">
            <v/>
          </cell>
        </row>
        <row r="4020">
          <cell r="AM4020" t="str">
            <v/>
          </cell>
          <cell r="AQ4020" t="str">
            <v/>
          </cell>
          <cell r="AT4020" t="str">
            <v/>
          </cell>
          <cell r="AW4020" t="str">
            <v/>
          </cell>
          <cell r="AZ4020" t="str">
            <v/>
          </cell>
          <cell r="BA4020" t="str">
            <v/>
          </cell>
          <cell r="BB4020" t="str">
            <v/>
          </cell>
          <cell r="BC4020" t="str">
            <v/>
          </cell>
        </row>
        <row r="4021">
          <cell r="AM4021" t="str">
            <v/>
          </cell>
          <cell r="AQ4021" t="str">
            <v/>
          </cell>
          <cell r="AT4021" t="str">
            <v/>
          </cell>
          <cell r="AW4021" t="str">
            <v/>
          </cell>
          <cell r="AZ4021" t="str">
            <v/>
          </cell>
          <cell r="BA4021" t="str">
            <v/>
          </cell>
          <cell r="BB4021" t="str">
            <v/>
          </cell>
          <cell r="BC4021" t="str">
            <v/>
          </cell>
        </row>
        <row r="4022">
          <cell r="AM4022" t="str">
            <v/>
          </cell>
          <cell r="AQ4022" t="str">
            <v/>
          </cell>
          <cell r="AT4022" t="str">
            <v/>
          </cell>
          <cell r="AW4022" t="str">
            <v/>
          </cell>
          <cell r="AZ4022" t="str">
            <v/>
          </cell>
          <cell r="BA4022" t="str">
            <v/>
          </cell>
          <cell r="BB4022" t="str">
            <v/>
          </cell>
          <cell r="BC4022" t="str">
            <v/>
          </cell>
        </row>
        <row r="4023">
          <cell r="AM4023" t="str">
            <v/>
          </cell>
          <cell r="AQ4023" t="str">
            <v/>
          </cell>
          <cell r="AT4023" t="str">
            <v/>
          </cell>
          <cell r="AW4023" t="str">
            <v/>
          </cell>
          <cell r="AZ4023" t="str">
            <v/>
          </cell>
          <cell r="BA4023" t="str">
            <v/>
          </cell>
          <cell r="BB4023" t="str">
            <v/>
          </cell>
          <cell r="BC4023" t="str">
            <v/>
          </cell>
        </row>
        <row r="4024">
          <cell r="AM4024" t="str">
            <v/>
          </cell>
          <cell r="AQ4024" t="str">
            <v/>
          </cell>
          <cell r="AT4024" t="str">
            <v/>
          </cell>
          <cell r="AW4024" t="str">
            <v/>
          </cell>
          <cell r="AZ4024" t="str">
            <v/>
          </cell>
          <cell r="BA4024" t="str">
            <v/>
          </cell>
          <cell r="BB4024" t="str">
            <v/>
          </cell>
          <cell r="BC4024" t="str">
            <v/>
          </cell>
        </row>
        <row r="4025">
          <cell r="AM4025" t="str">
            <v/>
          </cell>
          <cell r="AQ4025" t="str">
            <v/>
          </cell>
          <cell r="AT4025" t="str">
            <v/>
          </cell>
          <cell r="AW4025" t="str">
            <v/>
          </cell>
          <cell r="AZ4025" t="str">
            <v/>
          </cell>
          <cell r="BA4025" t="str">
            <v/>
          </cell>
          <cell r="BB4025" t="str">
            <v/>
          </cell>
          <cell r="BC4025" t="str">
            <v/>
          </cell>
        </row>
        <row r="4026">
          <cell r="AM4026" t="str">
            <v/>
          </cell>
          <cell r="AQ4026" t="str">
            <v/>
          </cell>
          <cell r="AT4026" t="str">
            <v/>
          </cell>
          <cell r="AW4026" t="str">
            <v/>
          </cell>
          <cell r="AZ4026" t="str">
            <v/>
          </cell>
          <cell r="BA4026" t="str">
            <v/>
          </cell>
          <cell r="BB4026" t="str">
            <v/>
          </cell>
          <cell r="BC4026" t="str">
            <v/>
          </cell>
        </row>
        <row r="4027">
          <cell r="AM4027" t="str">
            <v/>
          </cell>
          <cell r="AQ4027" t="str">
            <v/>
          </cell>
          <cell r="AT4027" t="str">
            <v/>
          </cell>
          <cell r="AW4027" t="str">
            <v/>
          </cell>
          <cell r="AZ4027" t="str">
            <v/>
          </cell>
          <cell r="BA4027" t="str">
            <v/>
          </cell>
          <cell r="BB4027" t="str">
            <v/>
          </cell>
          <cell r="BC4027" t="str">
            <v/>
          </cell>
        </row>
        <row r="4028">
          <cell r="AM4028" t="str">
            <v/>
          </cell>
          <cell r="AQ4028" t="str">
            <v/>
          </cell>
          <cell r="AT4028" t="str">
            <v/>
          </cell>
          <cell r="AW4028" t="str">
            <v/>
          </cell>
          <cell r="AZ4028" t="str">
            <v/>
          </cell>
          <cell r="BA4028" t="str">
            <v/>
          </cell>
          <cell r="BB4028" t="str">
            <v/>
          </cell>
          <cell r="BC4028" t="str">
            <v/>
          </cell>
        </row>
        <row r="4029">
          <cell r="AM4029">
            <v>264359.37</v>
          </cell>
          <cell r="AQ4029" t="str">
            <v/>
          </cell>
          <cell r="AT4029" t="str">
            <v>УУП</v>
          </cell>
          <cell r="AW4029">
            <v>40359</v>
          </cell>
          <cell r="AZ4029" t="str">
            <v>6.2010</v>
          </cell>
          <cell r="BA4029" t="str">
            <v>6.2010</v>
          </cell>
          <cell r="BB4029" t="str">
            <v/>
          </cell>
          <cell r="BC4029" t="str">
            <v>2.2010</v>
          </cell>
        </row>
        <row r="4030">
          <cell r="AM4030">
            <v>917019.82</v>
          </cell>
          <cell r="AQ4030" t="str">
            <v/>
          </cell>
          <cell r="AT4030" t="str">
            <v>УУП</v>
          </cell>
          <cell r="AW4030">
            <v>40390</v>
          </cell>
          <cell r="AZ4030" t="str">
            <v>7.2010</v>
          </cell>
          <cell r="BA4030" t="str">
            <v>7.2010</v>
          </cell>
          <cell r="BB4030" t="str">
            <v/>
          </cell>
          <cell r="BC4030" t="str">
            <v>3.2010</v>
          </cell>
        </row>
        <row r="4031">
          <cell r="AM4031" t="str">
            <v/>
          </cell>
          <cell r="AQ4031" t="str">
            <v/>
          </cell>
          <cell r="AT4031" t="str">
            <v/>
          </cell>
          <cell r="AW4031" t="str">
            <v/>
          </cell>
          <cell r="AZ4031" t="str">
            <v/>
          </cell>
          <cell r="BA4031" t="str">
            <v/>
          </cell>
          <cell r="BB4031" t="str">
            <v/>
          </cell>
          <cell r="BC4031" t="str">
            <v/>
          </cell>
        </row>
        <row r="4032">
          <cell r="AM4032" t="str">
            <v/>
          </cell>
          <cell r="AQ4032" t="str">
            <v/>
          </cell>
          <cell r="AT4032" t="str">
            <v/>
          </cell>
          <cell r="AW4032" t="str">
            <v/>
          </cell>
          <cell r="AZ4032" t="str">
            <v/>
          </cell>
          <cell r="BA4032" t="str">
            <v/>
          </cell>
          <cell r="BB4032" t="str">
            <v/>
          </cell>
          <cell r="BC4032" t="str">
            <v/>
          </cell>
        </row>
        <row r="4033">
          <cell r="AM4033" t="str">
            <v/>
          </cell>
          <cell r="AQ4033" t="str">
            <v/>
          </cell>
          <cell r="AT4033" t="str">
            <v/>
          </cell>
          <cell r="AW4033" t="str">
            <v/>
          </cell>
          <cell r="AZ4033" t="str">
            <v/>
          </cell>
          <cell r="BA4033" t="str">
            <v/>
          </cell>
          <cell r="BB4033" t="str">
            <v/>
          </cell>
          <cell r="BC4033" t="str">
            <v/>
          </cell>
        </row>
        <row r="4034">
          <cell r="AM4034" t="str">
            <v/>
          </cell>
          <cell r="AQ4034" t="str">
            <v/>
          </cell>
          <cell r="AT4034" t="str">
            <v/>
          </cell>
          <cell r="AW4034" t="str">
            <v/>
          </cell>
          <cell r="AZ4034" t="str">
            <v/>
          </cell>
          <cell r="BA4034" t="str">
            <v/>
          </cell>
          <cell r="BB4034" t="str">
            <v/>
          </cell>
          <cell r="BC4034" t="str">
            <v/>
          </cell>
        </row>
        <row r="4035">
          <cell r="AM4035" t="str">
            <v/>
          </cell>
          <cell r="AQ4035" t="str">
            <v/>
          </cell>
          <cell r="AT4035" t="str">
            <v/>
          </cell>
          <cell r="AW4035" t="str">
            <v/>
          </cell>
          <cell r="AZ4035" t="str">
            <v/>
          </cell>
          <cell r="BA4035" t="str">
            <v/>
          </cell>
          <cell r="BB4035" t="str">
            <v/>
          </cell>
          <cell r="BC4035" t="str">
            <v/>
          </cell>
        </row>
        <row r="4036">
          <cell r="AM4036" t="str">
            <v/>
          </cell>
          <cell r="AQ4036" t="str">
            <v/>
          </cell>
          <cell r="AT4036" t="str">
            <v/>
          </cell>
          <cell r="AW4036" t="str">
            <v/>
          </cell>
          <cell r="AZ4036" t="str">
            <v/>
          </cell>
          <cell r="BA4036" t="str">
            <v/>
          </cell>
          <cell r="BB4036" t="str">
            <v/>
          </cell>
          <cell r="BC4036" t="str">
            <v/>
          </cell>
        </row>
        <row r="4037">
          <cell r="AM4037" t="str">
            <v/>
          </cell>
          <cell r="AQ4037" t="str">
            <v/>
          </cell>
          <cell r="AT4037" t="str">
            <v/>
          </cell>
          <cell r="AW4037" t="str">
            <v/>
          </cell>
          <cell r="AZ4037" t="str">
            <v/>
          </cell>
          <cell r="BA4037" t="str">
            <v/>
          </cell>
          <cell r="BB4037" t="str">
            <v/>
          </cell>
          <cell r="BC4037" t="str">
            <v/>
          </cell>
        </row>
        <row r="4038">
          <cell r="AM4038" t="str">
            <v/>
          </cell>
          <cell r="AQ4038" t="str">
            <v/>
          </cell>
          <cell r="AT4038" t="str">
            <v/>
          </cell>
          <cell r="AW4038" t="str">
            <v/>
          </cell>
          <cell r="AZ4038" t="str">
            <v/>
          </cell>
          <cell r="BA4038" t="str">
            <v/>
          </cell>
          <cell r="BB4038" t="str">
            <v/>
          </cell>
          <cell r="BC4038" t="str">
            <v/>
          </cell>
        </row>
        <row r="4039">
          <cell r="AM4039" t="str">
            <v/>
          </cell>
          <cell r="AQ4039" t="str">
            <v/>
          </cell>
          <cell r="AT4039" t="str">
            <v/>
          </cell>
          <cell r="AW4039" t="str">
            <v/>
          </cell>
          <cell r="AZ4039" t="str">
            <v/>
          </cell>
          <cell r="BA4039" t="str">
            <v/>
          </cell>
          <cell r="BB4039" t="str">
            <v/>
          </cell>
          <cell r="BC4039" t="str">
            <v/>
          </cell>
        </row>
        <row r="4040">
          <cell r="AM4040" t="str">
            <v/>
          </cell>
          <cell r="AQ4040" t="str">
            <v/>
          </cell>
          <cell r="AT4040" t="str">
            <v/>
          </cell>
          <cell r="AW4040" t="str">
            <v/>
          </cell>
          <cell r="AZ4040" t="str">
            <v/>
          </cell>
          <cell r="BA4040" t="str">
            <v/>
          </cell>
          <cell r="BB4040" t="str">
            <v/>
          </cell>
          <cell r="BC4040" t="str">
            <v/>
          </cell>
        </row>
        <row r="4041">
          <cell r="AM4041" t="str">
            <v/>
          </cell>
          <cell r="AQ4041" t="str">
            <v/>
          </cell>
          <cell r="AT4041" t="str">
            <v/>
          </cell>
          <cell r="AW4041" t="str">
            <v/>
          </cell>
          <cell r="AZ4041" t="str">
            <v/>
          </cell>
          <cell r="BA4041" t="str">
            <v/>
          </cell>
          <cell r="BB4041" t="str">
            <v/>
          </cell>
          <cell r="BC4041" t="str">
            <v/>
          </cell>
        </row>
        <row r="4042">
          <cell r="AM4042" t="str">
            <v/>
          </cell>
          <cell r="AQ4042" t="str">
            <v/>
          </cell>
          <cell r="AT4042" t="str">
            <v/>
          </cell>
          <cell r="AW4042" t="str">
            <v/>
          </cell>
          <cell r="AZ4042" t="str">
            <v/>
          </cell>
          <cell r="BA4042" t="str">
            <v/>
          </cell>
          <cell r="BB4042" t="str">
            <v/>
          </cell>
          <cell r="BC4042" t="str">
            <v/>
          </cell>
        </row>
        <row r="4043">
          <cell r="AM4043" t="str">
            <v/>
          </cell>
          <cell r="AQ4043" t="str">
            <v/>
          </cell>
          <cell r="AT4043" t="str">
            <v/>
          </cell>
          <cell r="AW4043" t="str">
            <v/>
          </cell>
          <cell r="AZ4043" t="str">
            <v/>
          </cell>
          <cell r="BA4043" t="str">
            <v/>
          </cell>
          <cell r="BB4043" t="str">
            <v/>
          </cell>
          <cell r="BC4043" t="str">
            <v/>
          </cell>
        </row>
        <row r="4044">
          <cell r="AM4044" t="str">
            <v/>
          </cell>
          <cell r="AQ4044" t="str">
            <v/>
          </cell>
          <cell r="AT4044" t="str">
            <v/>
          </cell>
          <cell r="AW4044" t="str">
            <v/>
          </cell>
          <cell r="AZ4044" t="str">
            <v/>
          </cell>
          <cell r="BA4044" t="str">
            <v/>
          </cell>
          <cell r="BB4044" t="str">
            <v/>
          </cell>
          <cell r="BC4044" t="str">
            <v/>
          </cell>
        </row>
        <row r="4045">
          <cell r="AM4045" t="str">
            <v/>
          </cell>
          <cell r="AQ4045" t="str">
            <v/>
          </cell>
          <cell r="AT4045" t="str">
            <v/>
          </cell>
          <cell r="AW4045" t="str">
            <v/>
          </cell>
          <cell r="AZ4045" t="str">
            <v/>
          </cell>
          <cell r="BA4045" t="str">
            <v/>
          </cell>
          <cell r="BB4045" t="str">
            <v/>
          </cell>
          <cell r="BC4045" t="str">
            <v/>
          </cell>
        </row>
        <row r="4046">
          <cell r="AM4046" t="str">
            <v/>
          </cell>
          <cell r="AQ4046" t="str">
            <v/>
          </cell>
          <cell r="AT4046" t="str">
            <v/>
          </cell>
          <cell r="AW4046" t="str">
            <v/>
          </cell>
          <cell r="AZ4046" t="str">
            <v/>
          </cell>
          <cell r="BA4046" t="str">
            <v/>
          </cell>
          <cell r="BB4046" t="str">
            <v/>
          </cell>
          <cell r="BC4046" t="str">
            <v/>
          </cell>
        </row>
        <row r="4047">
          <cell r="AM4047" t="str">
            <v/>
          </cell>
          <cell r="AQ4047" t="str">
            <v/>
          </cell>
          <cell r="AT4047" t="str">
            <v/>
          </cell>
          <cell r="AW4047" t="str">
            <v/>
          </cell>
          <cell r="AZ4047" t="str">
            <v/>
          </cell>
          <cell r="BA4047" t="str">
            <v/>
          </cell>
          <cell r="BB4047" t="str">
            <v/>
          </cell>
          <cell r="BC4047" t="str">
            <v/>
          </cell>
        </row>
        <row r="4048">
          <cell r="AM4048" t="str">
            <v/>
          </cell>
          <cell r="AQ4048" t="str">
            <v/>
          </cell>
          <cell r="AT4048" t="str">
            <v/>
          </cell>
          <cell r="AW4048" t="str">
            <v/>
          </cell>
          <cell r="AZ4048" t="str">
            <v/>
          </cell>
          <cell r="BA4048" t="str">
            <v/>
          </cell>
          <cell r="BB4048" t="str">
            <v/>
          </cell>
          <cell r="BC4048" t="str">
            <v/>
          </cell>
        </row>
        <row r="4049">
          <cell r="AM4049" t="str">
            <v/>
          </cell>
          <cell r="AQ4049" t="str">
            <v/>
          </cell>
          <cell r="AT4049" t="str">
            <v/>
          </cell>
          <cell r="AW4049" t="str">
            <v/>
          </cell>
          <cell r="AZ4049" t="str">
            <v/>
          </cell>
          <cell r="BA4049" t="str">
            <v/>
          </cell>
          <cell r="BB4049" t="str">
            <v/>
          </cell>
          <cell r="BC4049" t="str">
            <v/>
          </cell>
        </row>
        <row r="4050">
          <cell r="AM4050" t="str">
            <v/>
          </cell>
          <cell r="AQ4050" t="str">
            <v/>
          </cell>
          <cell r="AT4050" t="str">
            <v/>
          </cell>
          <cell r="AW4050" t="str">
            <v/>
          </cell>
          <cell r="AZ4050" t="str">
            <v/>
          </cell>
          <cell r="BA4050" t="str">
            <v/>
          </cell>
          <cell r="BB4050" t="str">
            <v/>
          </cell>
          <cell r="BC4050" t="str">
            <v/>
          </cell>
        </row>
        <row r="4051">
          <cell r="AM4051" t="str">
            <v/>
          </cell>
          <cell r="AQ4051" t="str">
            <v/>
          </cell>
          <cell r="AT4051" t="str">
            <v/>
          </cell>
          <cell r="AW4051" t="str">
            <v/>
          </cell>
          <cell r="AZ4051" t="str">
            <v/>
          </cell>
          <cell r="BA4051" t="str">
            <v/>
          </cell>
          <cell r="BB4051" t="str">
            <v/>
          </cell>
          <cell r="BC4051" t="str">
            <v/>
          </cell>
        </row>
        <row r="4052">
          <cell r="AM4052" t="str">
            <v/>
          </cell>
          <cell r="AQ4052" t="str">
            <v/>
          </cell>
          <cell r="AT4052" t="str">
            <v/>
          </cell>
          <cell r="AW4052" t="str">
            <v/>
          </cell>
          <cell r="AZ4052" t="str">
            <v/>
          </cell>
          <cell r="BA4052" t="str">
            <v/>
          </cell>
          <cell r="BB4052" t="str">
            <v/>
          </cell>
          <cell r="BC4052" t="str">
            <v/>
          </cell>
        </row>
        <row r="4053">
          <cell r="AM4053" t="str">
            <v/>
          </cell>
          <cell r="AQ4053" t="str">
            <v/>
          </cell>
          <cell r="AT4053" t="str">
            <v/>
          </cell>
          <cell r="AW4053" t="str">
            <v/>
          </cell>
          <cell r="AZ4053" t="str">
            <v/>
          </cell>
          <cell r="BA4053" t="str">
            <v/>
          </cell>
          <cell r="BB4053" t="str">
            <v/>
          </cell>
          <cell r="BC4053" t="str">
            <v/>
          </cell>
        </row>
        <row r="4054">
          <cell r="AM4054" t="str">
            <v/>
          </cell>
          <cell r="AQ4054" t="str">
            <v/>
          </cell>
          <cell r="AT4054" t="str">
            <v/>
          </cell>
          <cell r="AW4054" t="str">
            <v/>
          </cell>
          <cell r="AZ4054" t="str">
            <v/>
          </cell>
          <cell r="BA4054" t="str">
            <v/>
          </cell>
          <cell r="BB4054" t="str">
            <v/>
          </cell>
          <cell r="BC4054" t="str">
            <v/>
          </cell>
        </row>
        <row r="4055">
          <cell r="AM4055" t="str">
            <v/>
          </cell>
          <cell r="AQ4055" t="str">
            <v/>
          </cell>
          <cell r="AT4055" t="str">
            <v/>
          </cell>
          <cell r="AW4055" t="str">
            <v/>
          </cell>
          <cell r="AZ4055" t="str">
            <v/>
          </cell>
          <cell r="BA4055" t="str">
            <v/>
          </cell>
          <cell r="BB4055" t="str">
            <v/>
          </cell>
          <cell r="BC4055" t="str">
            <v/>
          </cell>
        </row>
        <row r="4056">
          <cell r="AM4056" t="str">
            <v/>
          </cell>
          <cell r="AQ4056" t="str">
            <v/>
          </cell>
          <cell r="AT4056" t="str">
            <v/>
          </cell>
          <cell r="AW4056" t="str">
            <v/>
          </cell>
          <cell r="AZ4056" t="str">
            <v/>
          </cell>
          <cell r="BA4056" t="str">
            <v/>
          </cell>
          <cell r="BB4056" t="str">
            <v/>
          </cell>
          <cell r="BC4056" t="str">
            <v/>
          </cell>
        </row>
        <row r="4057">
          <cell r="AM4057" t="str">
            <v/>
          </cell>
          <cell r="AQ4057" t="str">
            <v/>
          </cell>
          <cell r="AT4057" t="str">
            <v/>
          </cell>
          <cell r="AW4057" t="str">
            <v/>
          </cell>
          <cell r="AZ4057" t="str">
            <v/>
          </cell>
          <cell r="BA4057" t="str">
            <v/>
          </cell>
          <cell r="BB4057" t="str">
            <v/>
          </cell>
          <cell r="BC4057" t="str">
            <v/>
          </cell>
        </row>
        <row r="4058">
          <cell r="AM4058" t="str">
            <v/>
          </cell>
          <cell r="AQ4058" t="str">
            <v/>
          </cell>
          <cell r="AT4058" t="str">
            <v/>
          </cell>
          <cell r="AW4058" t="str">
            <v/>
          </cell>
          <cell r="AZ4058" t="str">
            <v/>
          </cell>
          <cell r="BA4058" t="str">
            <v/>
          </cell>
          <cell r="BB4058" t="str">
            <v/>
          </cell>
          <cell r="BC4058" t="str">
            <v/>
          </cell>
        </row>
        <row r="4059">
          <cell r="AM4059" t="str">
            <v/>
          </cell>
          <cell r="AQ4059" t="str">
            <v/>
          </cell>
          <cell r="AT4059" t="str">
            <v/>
          </cell>
          <cell r="AW4059" t="str">
            <v/>
          </cell>
          <cell r="AZ4059" t="str">
            <v/>
          </cell>
          <cell r="BA4059" t="str">
            <v/>
          </cell>
          <cell r="BB4059" t="str">
            <v/>
          </cell>
          <cell r="BC4059" t="str">
            <v/>
          </cell>
        </row>
        <row r="4060">
          <cell r="AM4060" t="str">
            <v/>
          </cell>
          <cell r="AQ4060" t="str">
            <v/>
          </cell>
          <cell r="AT4060" t="str">
            <v/>
          </cell>
          <cell r="AW4060" t="str">
            <v/>
          </cell>
          <cell r="AZ4060" t="str">
            <v/>
          </cell>
          <cell r="BA4060" t="str">
            <v/>
          </cell>
          <cell r="BB4060" t="str">
            <v/>
          </cell>
          <cell r="BC4060" t="str">
            <v/>
          </cell>
        </row>
        <row r="4061">
          <cell r="AM4061" t="str">
            <v/>
          </cell>
          <cell r="AQ4061" t="str">
            <v/>
          </cell>
          <cell r="AT4061" t="str">
            <v/>
          </cell>
          <cell r="AW4061" t="str">
            <v/>
          </cell>
          <cell r="AZ4061" t="str">
            <v/>
          </cell>
          <cell r="BA4061" t="str">
            <v/>
          </cell>
          <cell r="BB4061" t="str">
            <v/>
          </cell>
          <cell r="BC4061" t="str">
            <v/>
          </cell>
        </row>
        <row r="4062">
          <cell r="AM4062" t="str">
            <v/>
          </cell>
          <cell r="AQ4062" t="str">
            <v/>
          </cell>
          <cell r="AT4062" t="str">
            <v/>
          </cell>
          <cell r="AW4062" t="str">
            <v/>
          </cell>
          <cell r="AZ4062" t="str">
            <v/>
          </cell>
          <cell r="BA4062" t="str">
            <v/>
          </cell>
          <cell r="BB4062" t="str">
            <v/>
          </cell>
          <cell r="BC4062" t="str">
            <v/>
          </cell>
        </row>
        <row r="4063">
          <cell r="AM4063" t="str">
            <v/>
          </cell>
          <cell r="AQ4063" t="str">
            <v/>
          </cell>
          <cell r="AT4063" t="str">
            <v/>
          </cell>
          <cell r="AW4063" t="str">
            <v/>
          </cell>
          <cell r="AZ4063" t="str">
            <v/>
          </cell>
          <cell r="BA4063" t="str">
            <v/>
          </cell>
          <cell r="BB4063" t="str">
            <v/>
          </cell>
          <cell r="BC4063" t="str">
            <v/>
          </cell>
        </row>
        <row r="4064">
          <cell r="AM4064" t="str">
            <v/>
          </cell>
          <cell r="AQ4064" t="str">
            <v/>
          </cell>
          <cell r="AT4064" t="str">
            <v/>
          </cell>
          <cell r="AW4064" t="str">
            <v/>
          </cell>
          <cell r="AZ4064" t="str">
            <v/>
          </cell>
          <cell r="BA4064" t="str">
            <v/>
          </cell>
          <cell r="BB4064" t="str">
            <v/>
          </cell>
          <cell r="BC4064" t="str">
            <v/>
          </cell>
        </row>
        <row r="4065">
          <cell r="AM4065" t="str">
            <v/>
          </cell>
          <cell r="AQ4065" t="str">
            <v/>
          </cell>
          <cell r="AT4065" t="str">
            <v/>
          </cell>
          <cell r="AW4065" t="str">
            <v/>
          </cell>
          <cell r="AZ4065" t="str">
            <v/>
          </cell>
          <cell r="BA4065" t="str">
            <v/>
          </cell>
          <cell r="BB4065" t="str">
            <v/>
          </cell>
          <cell r="BC4065" t="str">
            <v/>
          </cell>
        </row>
        <row r="4066">
          <cell r="AM4066" t="str">
            <v/>
          </cell>
          <cell r="AQ4066" t="str">
            <v/>
          </cell>
          <cell r="AT4066" t="str">
            <v/>
          </cell>
          <cell r="AW4066" t="str">
            <v/>
          </cell>
          <cell r="AZ4066" t="str">
            <v/>
          </cell>
          <cell r="BA4066" t="str">
            <v/>
          </cell>
          <cell r="BB4066" t="str">
            <v/>
          </cell>
          <cell r="BC4066" t="str">
            <v/>
          </cell>
        </row>
        <row r="4067">
          <cell r="AM4067" t="str">
            <v/>
          </cell>
          <cell r="AQ4067" t="str">
            <v/>
          </cell>
          <cell r="AT4067" t="str">
            <v/>
          </cell>
          <cell r="AW4067" t="str">
            <v/>
          </cell>
          <cell r="AZ4067" t="str">
            <v/>
          </cell>
          <cell r="BA4067" t="str">
            <v/>
          </cell>
          <cell r="BB4067" t="str">
            <v/>
          </cell>
          <cell r="BC4067" t="str">
            <v/>
          </cell>
        </row>
        <row r="4068">
          <cell r="AM4068" t="str">
            <v/>
          </cell>
          <cell r="AQ4068" t="str">
            <v/>
          </cell>
          <cell r="AT4068" t="str">
            <v/>
          </cell>
          <cell r="AW4068" t="str">
            <v/>
          </cell>
          <cell r="AZ4068" t="str">
            <v/>
          </cell>
          <cell r="BA4068" t="str">
            <v/>
          </cell>
          <cell r="BB4068" t="str">
            <v/>
          </cell>
          <cell r="BC4068" t="str">
            <v/>
          </cell>
        </row>
        <row r="4069">
          <cell r="AM4069" t="str">
            <v/>
          </cell>
          <cell r="AQ4069" t="str">
            <v/>
          </cell>
          <cell r="AT4069" t="str">
            <v/>
          </cell>
          <cell r="AW4069" t="str">
            <v/>
          </cell>
          <cell r="AZ4069" t="str">
            <v/>
          </cell>
          <cell r="BA4069" t="str">
            <v/>
          </cell>
          <cell r="BB4069" t="str">
            <v/>
          </cell>
          <cell r="BC4069" t="str">
            <v/>
          </cell>
        </row>
        <row r="4070">
          <cell r="AM4070" t="str">
            <v/>
          </cell>
          <cell r="AQ4070">
            <v>8</v>
          </cell>
          <cell r="AT4070" t="str">
            <v/>
          </cell>
          <cell r="AW4070" t="str">
            <v/>
          </cell>
          <cell r="AZ4070" t="str">
            <v/>
          </cell>
          <cell r="BA4070" t="str">
            <v/>
          </cell>
          <cell r="BB4070" t="str">
            <v/>
          </cell>
          <cell r="BC4070" t="str">
            <v/>
          </cell>
        </row>
        <row r="4071">
          <cell r="AM4071">
            <v>4276503.7</v>
          </cell>
          <cell r="AQ4071" t="str">
            <v/>
          </cell>
          <cell r="AT4071" t="str">
            <v>Оборудование</v>
          </cell>
          <cell r="AZ4071" t="str">
            <v/>
          </cell>
          <cell r="BA4071" t="str">
            <v/>
          </cell>
          <cell r="BB4071" t="str">
            <v/>
          </cell>
          <cell r="BC4071" t="str">
            <v/>
          </cell>
        </row>
        <row r="4072">
          <cell r="AM4072" t="str">
            <v/>
          </cell>
          <cell r="AQ4072" t="str">
            <v/>
          </cell>
          <cell r="AT4072" t="str">
            <v/>
          </cell>
          <cell r="AW4072" t="str">
            <v/>
          </cell>
          <cell r="AZ4072" t="str">
            <v/>
          </cell>
          <cell r="BA4072" t="str">
            <v/>
          </cell>
          <cell r="BB4072" t="str">
            <v/>
          </cell>
          <cell r="BC4072" t="str">
            <v/>
          </cell>
        </row>
        <row r="4073">
          <cell r="AM4073" t="str">
            <v/>
          </cell>
          <cell r="AQ4073" t="str">
            <v/>
          </cell>
          <cell r="AT4073" t="str">
            <v/>
          </cell>
          <cell r="AW4073" t="str">
            <v/>
          </cell>
          <cell r="AZ4073" t="str">
            <v/>
          </cell>
          <cell r="BA4073" t="str">
            <v/>
          </cell>
          <cell r="BB4073" t="str">
            <v/>
          </cell>
          <cell r="BC4073" t="str">
            <v/>
          </cell>
        </row>
        <row r="4074">
          <cell r="AM4074" t="str">
            <v/>
          </cell>
          <cell r="AQ4074" t="str">
            <v/>
          </cell>
          <cell r="AT4074" t="str">
            <v/>
          </cell>
          <cell r="AW4074" t="str">
            <v/>
          </cell>
          <cell r="AZ4074" t="str">
            <v/>
          </cell>
          <cell r="BA4074" t="str">
            <v/>
          </cell>
          <cell r="BB4074" t="str">
            <v/>
          </cell>
          <cell r="BC4074" t="str">
            <v/>
          </cell>
        </row>
        <row r="4075">
          <cell r="AM4075" t="str">
            <v/>
          </cell>
          <cell r="AQ4075" t="str">
            <v/>
          </cell>
          <cell r="AT4075" t="str">
            <v/>
          </cell>
          <cell r="AW4075" t="str">
            <v/>
          </cell>
          <cell r="AZ4075" t="str">
            <v/>
          </cell>
          <cell r="BA4075" t="str">
            <v/>
          </cell>
          <cell r="BB4075" t="str">
            <v/>
          </cell>
          <cell r="BC4075" t="str">
            <v/>
          </cell>
        </row>
        <row r="4076">
          <cell r="AM4076" t="str">
            <v/>
          </cell>
          <cell r="AQ4076" t="str">
            <v/>
          </cell>
          <cell r="AT4076" t="str">
            <v/>
          </cell>
          <cell r="AW4076" t="str">
            <v/>
          </cell>
          <cell r="AZ4076" t="str">
            <v/>
          </cell>
          <cell r="BA4076" t="str">
            <v/>
          </cell>
          <cell r="BB4076" t="str">
            <v/>
          </cell>
          <cell r="BC4076" t="str">
            <v/>
          </cell>
        </row>
        <row r="4077">
          <cell r="AM4077" t="str">
            <v/>
          </cell>
          <cell r="AQ4077" t="str">
            <v/>
          </cell>
          <cell r="AT4077" t="str">
            <v/>
          </cell>
          <cell r="AW4077" t="str">
            <v/>
          </cell>
          <cell r="AZ4077" t="str">
            <v/>
          </cell>
          <cell r="BA4077" t="str">
            <v/>
          </cell>
          <cell r="BB4077" t="str">
            <v/>
          </cell>
          <cell r="BC4077" t="str">
            <v/>
          </cell>
        </row>
        <row r="4078">
          <cell r="AM4078" t="str">
            <v/>
          </cell>
          <cell r="AQ4078" t="str">
            <v/>
          </cell>
          <cell r="AT4078" t="str">
            <v/>
          </cell>
          <cell r="AW4078" t="str">
            <v/>
          </cell>
          <cell r="AZ4078" t="str">
            <v/>
          </cell>
          <cell r="BA4078" t="str">
            <v/>
          </cell>
          <cell r="BB4078" t="str">
            <v/>
          </cell>
          <cell r="BC4078" t="str">
            <v/>
          </cell>
        </row>
        <row r="4079">
          <cell r="AM4079" t="str">
            <v/>
          </cell>
          <cell r="AQ4079" t="str">
            <v/>
          </cell>
          <cell r="AT4079" t="str">
            <v/>
          </cell>
          <cell r="AW4079" t="str">
            <v/>
          </cell>
          <cell r="AZ4079" t="str">
            <v/>
          </cell>
          <cell r="BA4079" t="str">
            <v/>
          </cell>
          <cell r="BB4079" t="str">
            <v/>
          </cell>
          <cell r="BC4079" t="str">
            <v/>
          </cell>
        </row>
        <row r="4080">
          <cell r="AM4080" t="str">
            <v/>
          </cell>
          <cell r="AQ4080" t="str">
            <v/>
          </cell>
          <cell r="AT4080" t="str">
            <v/>
          </cell>
          <cell r="AW4080" t="str">
            <v/>
          </cell>
          <cell r="AZ4080" t="str">
            <v/>
          </cell>
          <cell r="BA4080" t="str">
            <v/>
          </cell>
          <cell r="BB4080" t="str">
            <v/>
          </cell>
          <cell r="BC4080" t="str">
            <v/>
          </cell>
        </row>
        <row r="4081">
          <cell r="AM4081" t="str">
            <v/>
          </cell>
          <cell r="AQ4081" t="str">
            <v/>
          </cell>
          <cell r="AT4081" t="str">
            <v/>
          </cell>
          <cell r="AW4081" t="str">
            <v/>
          </cell>
          <cell r="AZ4081" t="str">
            <v/>
          </cell>
          <cell r="BA4081" t="str">
            <v/>
          </cell>
          <cell r="BB4081" t="str">
            <v/>
          </cell>
          <cell r="BC4081" t="str">
            <v/>
          </cell>
        </row>
        <row r="4082">
          <cell r="AM4082" t="str">
            <v/>
          </cell>
          <cell r="AQ4082" t="str">
            <v/>
          </cell>
          <cell r="AT4082" t="str">
            <v/>
          </cell>
          <cell r="AW4082" t="str">
            <v/>
          </cell>
          <cell r="AZ4082" t="str">
            <v/>
          </cell>
          <cell r="BA4082" t="str">
            <v/>
          </cell>
          <cell r="BB4082" t="str">
            <v/>
          </cell>
          <cell r="BC4082" t="str">
            <v/>
          </cell>
        </row>
        <row r="4083">
          <cell r="AM4083" t="str">
            <v/>
          </cell>
          <cell r="AQ4083" t="str">
            <v/>
          </cell>
          <cell r="AT4083" t="str">
            <v/>
          </cell>
          <cell r="AW4083" t="str">
            <v/>
          </cell>
          <cell r="AZ4083" t="str">
            <v/>
          </cell>
          <cell r="BA4083" t="str">
            <v/>
          </cell>
          <cell r="BB4083" t="str">
            <v/>
          </cell>
          <cell r="BC4083" t="str">
            <v/>
          </cell>
        </row>
        <row r="4084">
          <cell r="AM4084" t="str">
            <v/>
          </cell>
          <cell r="AQ4084" t="str">
            <v/>
          </cell>
          <cell r="AT4084" t="str">
            <v/>
          </cell>
          <cell r="AW4084" t="str">
            <v/>
          </cell>
          <cell r="AZ4084" t="str">
            <v/>
          </cell>
          <cell r="BA4084" t="str">
            <v/>
          </cell>
          <cell r="BB4084" t="str">
            <v/>
          </cell>
          <cell r="BC4084" t="str">
            <v/>
          </cell>
        </row>
        <row r="4085">
          <cell r="AM4085">
            <v>328510.15000000002</v>
          </cell>
          <cell r="AQ4085">
            <v>8</v>
          </cell>
          <cell r="AT4085" t="str">
            <v>Оборудование</v>
          </cell>
          <cell r="AW4085" t="str">
            <v xml:space="preserve"> не принят</v>
          </cell>
          <cell r="AZ4085" t="e">
            <v>#VALUE!</v>
          </cell>
          <cell r="BA4085" t="e">
            <v>#VALUE!</v>
          </cell>
          <cell r="BB4085" t="str">
            <v/>
          </cell>
          <cell r="BC4085" t="e">
            <v>#VALUE!</v>
          </cell>
        </row>
        <row r="4086">
          <cell r="AM4086" t="str">
            <v/>
          </cell>
          <cell r="AQ4086" t="str">
            <v/>
          </cell>
          <cell r="AT4086" t="str">
            <v/>
          </cell>
          <cell r="AW4086" t="str">
            <v/>
          </cell>
          <cell r="AZ4086" t="str">
            <v/>
          </cell>
          <cell r="BA4086" t="str">
            <v/>
          </cell>
          <cell r="BB4086" t="str">
            <v/>
          </cell>
          <cell r="BC4086" t="str">
            <v/>
          </cell>
        </row>
        <row r="4087">
          <cell r="AM4087">
            <v>328510.15000000002</v>
          </cell>
          <cell r="AQ4087" t="str">
            <v/>
          </cell>
          <cell r="AT4087" t="str">
            <v>Оборудование</v>
          </cell>
          <cell r="AZ4087" t="str">
            <v/>
          </cell>
          <cell r="BA4087" t="str">
            <v/>
          </cell>
          <cell r="BB4087" t="str">
            <v/>
          </cell>
          <cell r="BC4087" t="str">
            <v/>
          </cell>
        </row>
        <row r="4088">
          <cell r="AM4088" t="str">
            <v/>
          </cell>
          <cell r="AQ4088" t="str">
            <v/>
          </cell>
          <cell r="AT4088" t="str">
            <v/>
          </cell>
          <cell r="AW4088" t="str">
            <v/>
          </cell>
          <cell r="AZ4088" t="str">
            <v/>
          </cell>
          <cell r="BA4088" t="str">
            <v/>
          </cell>
          <cell r="BB4088" t="str">
            <v/>
          </cell>
          <cell r="BC4088" t="str">
            <v/>
          </cell>
        </row>
        <row r="4089">
          <cell r="AM4089" t="str">
            <v/>
          </cell>
          <cell r="AQ4089" t="str">
            <v/>
          </cell>
          <cell r="AT4089" t="str">
            <v/>
          </cell>
          <cell r="AW4089" t="str">
            <v/>
          </cell>
          <cell r="AZ4089" t="str">
            <v/>
          </cell>
          <cell r="BA4089" t="str">
            <v/>
          </cell>
          <cell r="BB4089" t="str">
            <v/>
          </cell>
          <cell r="BC4089" t="str">
            <v/>
          </cell>
        </row>
        <row r="4090">
          <cell r="AM4090" t="str">
            <v/>
          </cell>
          <cell r="AQ4090" t="str">
            <v/>
          </cell>
          <cell r="AT4090" t="str">
            <v/>
          </cell>
          <cell r="AW4090" t="str">
            <v/>
          </cell>
          <cell r="AZ4090" t="str">
            <v/>
          </cell>
          <cell r="BA4090" t="str">
            <v/>
          </cell>
          <cell r="BB4090" t="str">
            <v/>
          </cell>
          <cell r="BC4090" t="str">
            <v/>
          </cell>
        </row>
        <row r="4091">
          <cell r="AM4091" t="str">
            <v/>
          </cell>
          <cell r="AQ4091" t="str">
            <v/>
          </cell>
          <cell r="AT4091" t="str">
            <v/>
          </cell>
          <cell r="AW4091" t="str">
            <v/>
          </cell>
          <cell r="AZ4091" t="str">
            <v/>
          </cell>
          <cell r="BA4091" t="str">
            <v/>
          </cell>
          <cell r="BB4091" t="str">
            <v/>
          </cell>
          <cell r="BC4091" t="str">
            <v/>
          </cell>
        </row>
        <row r="4092">
          <cell r="AM4092" t="str">
            <v/>
          </cell>
          <cell r="AQ4092" t="str">
            <v/>
          </cell>
          <cell r="AT4092" t="str">
            <v/>
          </cell>
          <cell r="AW4092" t="str">
            <v/>
          </cell>
          <cell r="AZ4092" t="str">
            <v/>
          </cell>
          <cell r="BA4092" t="str">
            <v/>
          </cell>
          <cell r="BB4092" t="str">
            <v/>
          </cell>
          <cell r="BC4092" t="str">
            <v/>
          </cell>
        </row>
        <row r="4093">
          <cell r="AM4093" t="str">
            <v/>
          </cell>
          <cell r="AQ4093" t="str">
            <v/>
          </cell>
          <cell r="AT4093" t="str">
            <v/>
          </cell>
          <cell r="AW4093" t="str">
            <v/>
          </cell>
          <cell r="AZ4093" t="str">
            <v/>
          </cell>
          <cell r="BA4093" t="str">
            <v/>
          </cell>
          <cell r="BB4093" t="str">
            <v/>
          </cell>
          <cell r="BC4093" t="str">
            <v/>
          </cell>
        </row>
        <row r="4094">
          <cell r="AM4094" t="str">
            <v/>
          </cell>
          <cell r="AQ4094" t="str">
            <v/>
          </cell>
          <cell r="AT4094" t="str">
            <v/>
          </cell>
          <cell r="AW4094" t="str">
            <v/>
          </cell>
          <cell r="AZ4094" t="str">
            <v/>
          </cell>
          <cell r="BA4094" t="str">
            <v/>
          </cell>
          <cell r="BB4094" t="str">
            <v/>
          </cell>
          <cell r="BC4094" t="str">
            <v/>
          </cell>
        </row>
        <row r="4095">
          <cell r="AM4095" t="str">
            <v/>
          </cell>
          <cell r="AQ4095" t="str">
            <v/>
          </cell>
          <cell r="AT4095" t="str">
            <v/>
          </cell>
          <cell r="AW4095" t="str">
            <v/>
          </cell>
          <cell r="AZ4095" t="str">
            <v/>
          </cell>
          <cell r="BA4095" t="str">
            <v/>
          </cell>
          <cell r="BB4095" t="str">
            <v/>
          </cell>
          <cell r="BC4095" t="str">
            <v/>
          </cell>
        </row>
        <row r="4096">
          <cell r="AM4096" t="str">
            <v/>
          </cell>
          <cell r="AQ4096" t="str">
            <v/>
          </cell>
          <cell r="AT4096" t="str">
            <v/>
          </cell>
          <cell r="AW4096" t="str">
            <v/>
          </cell>
          <cell r="AZ4096" t="str">
            <v/>
          </cell>
          <cell r="BA4096" t="str">
            <v/>
          </cell>
          <cell r="BB4096" t="str">
            <v/>
          </cell>
          <cell r="BC4096" t="str">
            <v/>
          </cell>
        </row>
        <row r="4097">
          <cell r="AM4097" t="str">
            <v/>
          </cell>
          <cell r="AQ4097" t="str">
            <v/>
          </cell>
          <cell r="AT4097" t="str">
            <v/>
          </cell>
          <cell r="AW4097" t="str">
            <v/>
          </cell>
          <cell r="AZ4097" t="str">
            <v/>
          </cell>
          <cell r="BA4097" t="str">
            <v/>
          </cell>
          <cell r="BB4097" t="str">
            <v/>
          </cell>
          <cell r="BC4097" t="str">
            <v/>
          </cell>
        </row>
        <row r="4098">
          <cell r="AM4098" t="str">
            <v/>
          </cell>
          <cell r="AQ4098" t="str">
            <v/>
          </cell>
          <cell r="AT4098" t="str">
            <v/>
          </cell>
          <cell r="AW4098" t="str">
            <v/>
          </cell>
          <cell r="AZ4098" t="str">
            <v/>
          </cell>
          <cell r="BA4098" t="str">
            <v/>
          </cell>
          <cell r="BB4098" t="str">
            <v/>
          </cell>
          <cell r="BC4098" t="str">
            <v/>
          </cell>
        </row>
        <row r="4099">
          <cell r="AM4099" t="str">
            <v/>
          </cell>
          <cell r="AQ4099" t="str">
            <v/>
          </cell>
          <cell r="AT4099" t="str">
            <v/>
          </cell>
          <cell r="AW4099" t="str">
            <v/>
          </cell>
          <cell r="AZ4099" t="str">
            <v/>
          </cell>
          <cell r="BA4099" t="str">
            <v/>
          </cell>
          <cell r="BB4099" t="str">
            <v/>
          </cell>
          <cell r="BC4099" t="str">
            <v/>
          </cell>
        </row>
        <row r="4100">
          <cell r="AM4100" t="str">
            <v/>
          </cell>
          <cell r="AQ4100" t="str">
            <v/>
          </cell>
          <cell r="AT4100" t="str">
            <v/>
          </cell>
          <cell r="AW4100" t="str">
            <v/>
          </cell>
          <cell r="AZ4100" t="str">
            <v/>
          </cell>
          <cell r="BA4100" t="str">
            <v/>
          </cell>
          <cell r="BB4100" t="str">
            <v/>
          </cell>
          <cell r="BC4100" t="str">
            <v/>
          </cell>
        </row>
        <row r="4101">
          <cell r="AM4101" t="str">
            <v/>
          </cell>
          <cell r="AQ4101" t="str">
            <v/>
          </cell>
          <cell r="AT4101" t="str">
            <v/>
          </cell>
          <cell r="AW4101" t="str">
            <v/>
          </cell>
          <cell r="AZ4101" t="str">
            <v/>
          </cell>
          <cell r="BA4101" t="str">
            <v/>
          </cell>
          <cell r="BB4101" t="str">
            <v/>
          </cell>
          <cell r="BC4101" t="str">
            <v/>
          </cell>
        </row>
        <row r="4102">
          <cell r="AM4102" t="str">
            <v/>
          </cell>
          <cell r="AQ4102" t="str">
            <v/>
          </cell>
          <cell r="AT4102" t="str">
            <v/>
          </cell>
          <cell r="AW4102" t="str">
            <v/>
          </cell>
          <cell r="AZ4102" t="str">
            <v/>
          </cell>
          <cell r="BA4102" t="str">
            <v/>
          </cell>
          <cell r="BB4102" t="str">
            <v/>
          </cell>
          <cell r="BC4102" t="str">
            <v/>
          </cell>
        </row>
        <row r="4103">
          <cell r="AM4103" t="str">
            <v/>
          </cell>
          <cell r="AQ4103" t="str">
            <v/>
          </cell>
          <cell r="AT4103" t="str">
            <v/>
          </cell>
          <cell r="AW4103" t="str">
            <v/>
          </cell>
          <cell r="AZ4103" t="str">
            <v/>
          </cell>
          <cell r="BA4103" t="str">
            <v/>
          </cell>
          <cell r="BB4103" t="str">
            <v/>
          </cell>
          <cell r="BC4103" t="str">
            <v/>
          </cell>
        </row>
        <row r="4104">
          <cell r="AM4104" t="str">
            <v/>
          </cell>
          <cell r="AQ4104" t="str">
            <v/>
          </cell>
          <cell r="AT4104" t="str">
            <v/>
          </cell>
          <cell r="AW4104" t="str">
            <v/>
          </cell>
          <cell r="AZ4104" t="str">
            <v/>
          </cell>
          <cell r="BA4104" t="str">
            <v/>
          </cell>
          <cell r="BB4104" t="str">
            <v/>
          </cell>
          <cell r="BC4104" t="str">
            <v/>
          </cell>
        </row>
        <row r="4105">
          <cell r="AM4105" t="str">
            <v/>
          </cell>
          <cell r="AQ4105" t="str">
            <v/>
          </cell>
          <cell r="AT4105" t="str">
            <v/>
          </cell>
          <cell r="AW4105" t="str">
            <v/>
          </cell>
          <cell r="AZ4105" t="str">
            <v/>
          </cell>
          <cell r="BA4105" t="str">
            <v/>
          </cell>
          <cell r="BB4105" t="str">
            <v/>
          </cell>
          <cell r="BC4105" t="str">
            <v/>
          </cell>
        </row>
        <row r="4106">
          <cell r="AM4106" t="str">
            <v/>
          </cell>
          <cell r="AQ4106" t="str">
            <v/>
          </cell>
          <cell r="AT4106" t="str">
            <v/>
          </cell>
          <cell r="AW4106" t="str">
            <v/>
          </cell>
          <cell r="AZ4106" t="str">
            <v/>
          </cell>
          <cell r="BA4106" t="str">
            <v/>
          </cell>
          <cell r="BB4106" t="str">
            <v/>
          </cell>
          <cell r="BC4106" t="str">
            <v/>
          </cell>
        </row>
        <row r="4107">
          <cell r="AM4107" t="str">
            <v/>
          </cell>
          <cell r="AQ4107">
            <v>8</v>
          </cell>
          <cell r="AT4107" t="str">
            <v/>
          </cell>
          <cell r="AW4107" t="str">
            <v/>
          </cell>
          <cell r="AZ4107" t="str">
            <v/>
          </cell>
          <cell r="BA4107" t="str">
            <v/>
          </cell>
          <cell r="BB4107" t="str">
            <v/>
          </cell>
          <cell r="BC4107" t="str">
            <v/>
          </cell>
        </row>
        <row r="4108">
          <cell r="AM4108">
            <v>1954162.73</v>
          </cell>
          <cell r="AQ4108" t="str">
            <v/>
          </cell>
          <cell r="AT4108" t="str">
            <v>Оборудование</v>
          </cell>
          <cell r="AZ4108" t="str">
            <v/>
          </cell>
          <cell r="BA4108" t="str">
            <v/>
          </cell>
          <cell r="BB4108" t="str">
            <v/>
          </cell>
          <cell r="BC4108" t="str">
            <v/>
          </cell>
        </row>
        <row r="4109">
          <cell r="AM4109" t="str">
            <v/>
          </cell>
          <cell r="AQ4109" t="str">
            <v/>
          </cell>
          <cell r="AT4109" t="str">
            <v/>
          </cell>
          <cell r="AW4109" t="str">
            <v/>
          </cell>
          <cell r="AZ4109" t="str">
            <v/>
          </cell>
          <cell r="BA4109" t="str">
            <v/>
          </cell>
          <cell r="BB4109" t="str">
            <v/>
          </cell>
          <cell r="BC4109" t="str">
            <v/>
          </cell>
        </row>
        <row r="4110">
          <cell r="AM4110" t="str">
            <v/>
          </cell>
          <cell r="AQ4110" t="str">
            <v/>
          </cell>
          <cell r="AT4110" t="str">
            <v/>
          </cell>
          <cell r="AW4110" t="str">
            <v/>
          </cell>
          <cell r="AZ4110" t="str">
            <v/>
          </cell>
          <cell r="BA4110" t="str">
            <v/>
          </cell>
          <cell r="BB4110" t="str">
            <v/>
          </cell>
          <cell r="BC4110" t="str">
            <v/>
          </cell>
        </row>
        <row r="4111">
          <cell r="AM4111" t="str">
            <v/>
          </cell>
          <cell r="AQ4111" t="str">
            <v/>
          </cell>
          <cell r="AT4111" t="str">
            <v/>
          </cell>
          <cell r="AW4111" t="str">
            <v/>
          </cell>
          <cell r="AZ4111" t="str">
            <v/>
          </cell>
          <cell r="BA4111" t="str">
            <v/>
          </cell>
          <cell r="BB4111" t="str">
            <v/>
          </cell>
          <cell r="BC4111" t="str">
            <v/>
          </cell>
        </row>
        <row r="4112">
          <cell r="AM4112" t="str">
            <v/>
          </cell>
          <cell r="AQ4112" t="str">
            <v/>
          </cell>
          <cell r="AT4112" t="str">
            <v/>
          </cell>
          <cell r="AW4112" t="str">
            <v/>
          </cell>
          <cell r="AZ4112" t="str">
            <v/>
          </cell>
          <cell r="BA4112" t="str">
            <v/>
          </cell>
          <cell r="BB4112" t="str">
            <v/>
          </cell>
          <cell r="BC4112" t="str">
            <v/>
          </cell>
        </row>
        <row r="4113">
          <cell r="AM4113" t="str">
            <v/>
          </cell>
          <cell r="AQ4113" t="str">
            <v/>
          </cell>
          <cell r="AT4113" t="str">
            <v/>
          </cell>
          <cell r="AW4113" t="str">
            <v/>
          </cell>
          <cell r="AZ4113" t="str">
            <v/>
          </cell>
          <cell r="BA4113" t="str">
            <v/>
          </cell>
          <cell r="BB4113" t="str">
            <v/>
          </cell>
          <cell r="BC4113" t="str">
            <v/>
          </cell>
        </row>
        <row r="4114">
          <cell r="AM4114" t="str">
            <v/>
          </cell>
          <cell r="AQ4114" t="str">
            <v/>
          </cell>
          <cell r="AT4114" t="str">
            <v/>
          </cell>
          <cell r="AW4114" t="str">
            <v/>
          </cell>
          <cell r="AZ4114" t="str">
            <v/>
          </cell>
          <cell r="BA4114" t="str">
            <v/>
          </cell>
          <cell r="BB4114" t="str">
            <v/>
          </cell>
          <cell r="BC4114" t="str">
            <v/>
          </cell>
        </row>
        <row r="4115">
          <cell r="AM4115" t="str">
            <v/>
          </cell>
          <cell r="AQ4115" t="str">
            <v/>
          </cell>
          <cell r="AT4115" t="str">
            <v/>
          </cell>
          <cell r="AW4115" t="str">
            <v/>
          </cell>
          <cell r="AZ4115" t="str">
            <v/>
          </cell>
          <cell r="BA4115" t="str">
            <v/>
          </cell>
          <cell r="BB4115" t="str">
            <v/>
          </cell>
          <cell r="BC4115" t="str">
            <v/>
          </cell>
        </row>
        <row r="4116">
          <cell r="AM4116" t="str">
            <v/>
          </cell>
          <cell r="AQ4116" t="str">
            <v/>
          </cell>
          <cell r="AT4116" t="str">
            <v/>
          </cell>
          <cell r="AW4116" t="str">
            <v/>
          </cell>
          <cell r="AZ4116" t="str">
            <v/>
          </cell>
          <cell r="BA4116" t="str">
            <v/>
          </cell>
          <cell r="BB4116" t="str">
            <v/>
          </cell>
          <cell r="BC4116" t="str">
            <v/>
          </cell>
        </row>
        <row r="4117">
          <cell r="AM4117" t="str">
            <v/>
          </cell>
          <cell r="AQ4117" t="str">
            <v/>
          </cell>
          <cell r="AT4117" t="str">
            <v/>
          </cell>
          <cell r="AW4117" t="str">
            <v/>
          </cell>
          <cell r="AZ4117" t="str">
            <v/>
          </cell>
          <cell r="BA4117" t="str">
            <v/>
          </cell>
          <cell r="BB4117" t="str">
            <v/>
          </cell>
          <cell r="BC4117" t="str">
            <v/>
          </cell>
        </row>
        <row r="4118">
          <cell r="AM4118" t="str">
            <v/>
          </cell>
          <cell r="AQ4118" t="str">
            <v/>
          </cell>
          <cell r="AT4118" t="str">
            <v/>
          </cell>
          <cell r="AW4118" t="str">
            <v/>
          </cell>
          <cell r="AZ4118" t="str">
            <v/>
          </cell>
          <cell r="BA4118" t="str">
            <v/>
          </cell>
          <cell r="BB4118" t="str">
            <v/>
          </cell>
          <cell r="BC4118" t="str">
            <v/>
          </cell>
        </row>
        <row r="4119">
          <cell r="AM4119" t="str">
            <v/>
          </cell>
          <cell r="AQ4119" t="str">
            <v/>
          </cell>
          <cell r="AT4119" t="str">
            <v/>
          </cell>
          <cell r="AW4119" t="str">
            <v/>
          </cell>
          <cell r="AZ4119" t="str">
            <v/>
          </cell>
          <cell r="BA4119" t="str">
            <v/>
          </cell>
          <cell r="BB4119" t="str">
            <v/>
          </cell>
          <cell r="BC4119" t="str">
            <v/>
          </cell>
        </row>
        <row r="4120">
          <cell r="AM4120" t="str">
            <v/>
          </cell>
          <cell r="AQ4120">
            <v>5</v>
          </cell>
          <cell r="AT4120" t="str">
            <v/>
          </cell>
          <cell r="AW4120" t="str">
            <v/>
          </cell>
          <cell r="AZ4120" t="str">
            <v/>
          </cell>
          <cell r="BA4120" t="str">
            <v/>
          </cell>
          <cell r="BB4120" t="str">
            <v/>
          </cell>
          <cell r="BC4120" t="str">
            <v/>
          </cell>
        </row>
        <row r="4121">
          <cell r="AM4121" t="str">
            <v/>
          </cell>
          <cell r="AQ4121" t="str">
            <v/>
          </cell>
          <cell r="AT4121" t="str">
            <v/>
          </cell>
          <cell r="AW4121" t="str">
            <v/>
          </cell>
          <cell r="AZ4121" t="str">
            <v/>
          </cell>
          <cell r="BA4121" t="str">
            <v/>
          </cell>
          <cell r="BB4121" t="str">
            <v/>
          </cell>
          <cell r="BC4121" t="str">
            <v/>
          </cell>
        </row>
        <row r="4122">
          <cell r="AM4122" t="str">
            <v/>
          </cell>
          <cell r="AQ4122">
            <v>5</v>
          </cell>
          <cell r="AT4122" t="str">
            <v/>
          </cell>
          <cell r="AW4122" t="str">
            <v/>
          </cell>
          <cell r="AZ4122" t="str">
            <v/>
          </cell>
          <cell r="BA4122" t="str">
            <v/>
          </cell>
          <cell r="BB4122" t="str">
            <v/>
          </cell>
          <cell r="BC4122" t="str">
            <v/>
          </cell>
        </row>
        <row r="4123">
          <cell r="AM4123" t="str">
            <v/>
          </cell>
          <cell r="AQ4123" t="str">
            <v/>
          </cell>
          <cell r="AT4123" t="str">
            <v/>
          </cell>
          <cell r="AW4123" t="str">
            <v/>
          </cell>
          <cell r="AZ4123" t="str">
            <v/>
          </cell>
          <cell r="BA4123" t="str">
            <v/>
          </cell>
          <cell r="BB4123" t="str">
            <v/>
          </cell>
          <cell r="BC4123" t="str">
            <v/>
          </cell>
        </row>
        <row r="4124">
          <cell r="AM4124" t="str">
            <v/>
          </cell>
          <cell r="AQ4124">
            <v>5</v>
          </cell>
          <cell r="AT4124" t="str">
            <v/>
          </cell>
          <cell r="AW4124" t="str">
            <v/>
          </cell>
          <cell r="AZ4124" t="str">
            <v/>
          </cell>
          <cell r="BA4124" t="str">
            <v/>
          </cell>
          <cell r="BB4124" t="str">
            <v/>
          </cell>
          <cell r="BC4124" t="str">
            <v/>
          </cell>
        </row>
        <row r="4125">
          <cell r="AM4125" t="str">
            <v/>
          </cell>
          <cell r="AQ4125" t="str">
            <v/>
          </cell>
          <cell r="AT4125" t="str">
            <v/>
          </cell>
          <cell r="AW4125" t="str">
            <v/>
          </cell>
          <cell r="AZ4125" t="str">
            <v/>
          </cell>
          <cell r="BA4125" t="str">
            <v/>
          </cell>
          <cell r="BB4125" t="str">
            <v/>
          </cell>
          <cell r="BC4125" t="str">
            <v/>
          </cell>
        </row>
        <row r="4126">
          <cell r="AM4126" t="str">
            <v/>
          </cell>
          <cell r="AQ4126">
            <v>5</v>
          </cell>
          <cell r="AT4126" t="str">
            <v/>
          </cell>
          <cell r="AW4126" t="str">
            <v/>
          </cell>
          <cell r="AZ4126" t="str">
            <v/>
          </cell>
          <cell r="BA4126" t="str">
            <v/>
          </cell>
          <cell r="BB4126" t="str">
            <v/>
          </cell>
          <cell r="BC4126" t="str">
            <v/>
          </cell>
        </row>
        <row r="4127">
          <cell r="AM4127" t="str">
            <v/>
          </cell>
          <cell r="AQ4127" t="str">
            <v/>
          </cell>
          <cell r="AT4127" t="str">
            <v/>
          </cell>
          <cell r="AW4127" t="str">
            <v/>
          </cell>
          <cell r="AZ4127" t="str">
            <v/>
          </cell>
          <cell r="BA4127" t="str">
            <v/>
          </cell>
          <cell r="BB4127" t="str">
            <v/>
          </cell>
          <cell r="BC4127" t="str">
            <v/>
          </cell>
        </row>
        <row r="4128">
          <cell r="AM4128" t="str">
            <v/>
          </cell>
          <cell r="AQ4128" t="str">
            <v/>
          </cell>
          <cell r="AT4128" t="str">
            <v/>
          </cell>
          <cell r="AW4128" t="str">
            <v/>
          </cell>
          <cell r="AZ4128" t="str">
            <v/>
          </cell>
          <cell r="BA4128" t="str">
            <v/>
          </cell>
          <cell r="BB4128" t="str">
            <v/>
          </cell>
          <cell r="BC4128" t="str">
            <v/>
          </cell>
        </row>
        <row r="4129">
          <cell r="AM4129" t="str">
            <v/>
          </cell>
          <cell r="AQ4129" t="str">
            <v/>
          </cell>
          <cell r="AT4129" t="str">
            <v/>
          </cell>
          <cell r="AW4129" t="str">
            <v/>
          </cell>
          <cell r="AZ4129" t="str">
            <v/>
          </cell>
          <cell r="BA4129" t="str">
            <v/>
          </cell>
          <cell r="BB4129" t="str">
            <v/>
          </cell>
          <cell r="BC4129" t="str">
            <v/>
          </cell>
        </row>
        <row r="4130">
          <cell r="AM4130" t="str">
            <v/>
          </cell>
          <cell r="AQ4130" t="str">
            <v/>
          </cell>
          <cell r="AT4130" t="str">
            <v/>
          </cell>
          <cell r="AW4130" t="str">
            <v/>
          </cell>
          <cell r="AZ4130" t="str">
            <v/>
          </cell>
          <cell r="BA4130" t="str">
            <v/>
          </cell>
          <cell r="BB4130" t="str">
            <v/>
          </cell>
          <cell r="BC4130" t="str">
            <v/>
          </cell>
        </row>
        <row r="4131">
          <cell r="AM4131" t="str">
            <v/>
          </cell>
          <cell r="AQ4131" t="str">
            <v/>
          </cell>
          <cell r="AT4131" t="str">
            <v/>
          </cell>
          <cell r="AW4131" t="str">
            <v/>
          </cell>
          <cell r="AZ4131" t="str">
            <v/>
          </cell>
          <cell r="BA4131" t="str">
            <v/>
          </cell>
          <cell r="BB4131" t="str">
            <v/>
          </cell>
          <cell r="BC4131" t="str">
            <v/>
          </cell>
        </row>
        <row r="4132">
          <cell r="AM4132" t="str">
            <v/>
          </cell>
          <cell r="AQ4132" t="str">
            <v/>
          </cell>
          <cell r="AT4132" t="str">
            <v/>
          </cell>
          <cell r="AW4132" t="str">
            <v/>
          </cell>
          <cell r="AZ4132" t="str">
            <v/>
          </cell>
          <cell r="BA4132" t="str">
            <v/>
          </cell>
          <cell r="BB4132" t="str">
            <v/>
          </cell>
          <cell r="BC4132" t="str">
            <v/>
          </cell>
        </row>
        <row r="4133">
          <cell r="AM4133" t="str">
            <v/>
          </cell>
          <cell r="AQ4133" t="str">
            <v/>
          </cell>
          <cell r="AT4133" t="str">
            <v/>
          </cell>
          <cell r="AW4133" t="str">
            <v/>
          </cell>
          <cell r="AZ4133" t="str">
            <v/>
          </cell>
          <cell r="BA4133" t="str">
            <v/>
          </cell>
          <cell r="BB4133" t="str">
            <v/>
          </cell>
          <cell r="BC4133" t="str">
            <v/>
          </cell>
        </row>
        <row r="4134">
          <cell r="AM4134" t="str">
            <v/>
          </cell>
          <cell r="AQ4134" t="str">
            <v/>
          </cell>
          <cell r="AT4134" t="str">
            <v/>
          </cell>
          <cell r="AW4134" t="str">
            <v/>
          </cell>
          <cell r="AZ4134" t="str">
            <v/>
          </cell>
          <cell r="BA4134" t="str">
            <v/>
          </cell>
          <cell r="BB4134" t="str">
            <v/>
          </cell>
          <cell r="BC4134" t="str">
            <v/>
          </cell>
        </row>
        <row r="4135">
          <cell r="AM4135" t="str">
            <v/>
          </cell>
          <cell r="AQ4135" t="str">
            <v/>
          </cell>
          <cell r="AT4135" t="str">
            <v/>
          </cell>
          <cell r="AW4135" t="str">
            <v/>
          </cell>
          <cell r="AZ4135" t="str">
            <v/>
          </cell>
          <cell r="BA4135" t="str">
            <v/>
          </cell>
          <cell r="BB4135" t="str">
            <v/>
          </cell>
          <cell r="BC4135" t="str">
            <v/>
          </cell>
        </row>
        <row r="4136">
          <cell r="AM4136" t="str">
            <v/>
          </cell>
          <cell r="AQ4136" t="str">
            <v/>
          </cell>
          <cell r="AT4136" t="str">
            <v/>
          </cell>
          <cell r="AW4136" t="str">
            <v/>
          </cell>
          <cell r="AZ4136" t="str">
            <v/>
          </cell>
          <cell r="BA4136" t="str">
            <v/>
          </cell>
          <cell r="BB4136" t="str">
            <v/>
          </cell>
          <cell r="BC4136" t="str">
            <v/>
          </cell>
        </row>
        <row r="4137">
          <cell r="AM4137" t="str">
            <v/>
          </cell>
          <cell r="AQ4137" t="str">
            <v/>
          </cell>
          <cell r="AT4137" t="str">
            <v/>
          </cell>
          <cell r="AW4137" t="str">
            <v/>
          </cell>
          <cell r="AZ4137" t="str">
            <v/>
          </cell>
          <cell r="BA4137" t="str">
            <v/>
          </cell>
          <cell r="BB4137" t="str">
            <v/>
          </cell>
          <cell r="BC4137" t="str">
            <v/>
          </cell>
        </row>
        <row r="4138">
          <cell r="AM4138" t="str">
            <v/>
          </cell>
          <cell r="AQ4138" t="str">
            <v/>
          </cell>
          <cell r="AT4138" t="str">
            <v/>
          </cell>
          <cell r="AW4138" t="str">
            <v/>
          </cell>
          <cell r="AZ4138" t="str">
            <v/>
          </cell>
          <cell r="BA4138" t="str">
            <v/>
          </cell>
          <cell r="BB4138" t="str">
            <v/>
          </cell>
          <cell r="BC4138" t="str">
            <v/>
          </cell>
        </row>
        <row r="4139">
          <cell r="AM4139" t="str">
            <v/>
          </cell>
          <cell r="AQ4139" t="str">
            <v/>
          </cell>
          <cell r="AT4139" t="str">
            <v/>
          </cell>
          <cell r="AW4139" t="str">
            <v/>
          </cell>
          <cell r="AZ4139" t="str">
            <v/>
          </cell>
          <cell r="BA4139" t="str">
            <v/>
          </cell>
          <cell r="BB4139" t="str">
            <v/>
          </cell>
          <cell r="BC4139" t="str">
            <v/>
          </cell>
        </row>
        <row r="4140">
          <cell r="AM4140" t="str">
            <v/>
          </cell>
          <cell r="AQ4140" t="str">
            <v/>
          </cell>
          <cell r="AT4140" t="str">
            <v/>
          </cell>
          <cell r="AW4140" t="str">
            <v/>
          </cell>
          <cell r="AZ4140" t="str">
            <v/>
          </cell>
          <cell r="BA4140" t="str">
            <v/>
          </cell>
          <cell r="BB4140" t="str">
            <v/>
          </cell>
          <cell r="BC4140" t="str">
            <v/>
          </cell>
        </row>
        <row r="4141">
          <cell r="AM4141">
            <v>139504.26999999999</v>
          </cell>
          <cell r="AQ4141">
            <v>5</v>
          </cell>
          <cell r="AT4141" t="str">
            <v>СМР</v>
          </cell>
          <cell r="AW4141">
            <v>40633</v>
          </cell>
          <cell r="AZ4141" t="str">
            <v>3.2011</v>
          </cell>
          <cell r="BA4141" t="str">
            <v>3.2011</v>
          </cell>
          <cell r="BB4141" t="str">
            <v>4.2011</v>
          </cell>
          <cell r="BC4141" t="str">
            <v>1.2011</v>
          </cell>
        </row>
        <row r="4142">
          <cell r="AM4142" t="str">
            <v/>
          </cell>
          <cell r="AQ4142" t="str">
            <v/>
          </cell>
          <cell r="AT4142" t="str">
            <v/>
          </cell>
          <cell r="AW4142" t="str">
            <v/>
          </cell>
          <cell r="AZ4142" t="str">
            <v/>
          </cell>
          <cell r="BA4142" t="str">
            <v/>
          </cell>
          <cell r="BB4142" t="str">
            <v/>
          </cell>
          <cell r="BC4142" t="str">
            <v/>
          </cell>
        </row>
        <row r="4143">
          <cell r="AM4143" t="str">
            <v/>
          </cell>
          <cell r="AQ4143" t="str">
            <v/>
          </cell>
          <cell r="AT4143" t="str">
            <v/>
          </cell>
          <cell r="AW4143" t="str">
            <v/>
          </cell>
          <cell r="AZ4143" t="str">
            <v/>
          </cell>
          <cell r="BA4143" t="str">
            <v/>
          </cell>
          <cell r="BB4143" t="str">
            <v/>
          </cell>
          <cell r="BC4143" t="str">
            <v/>
          </cell>
        </row>
        <row r="4144">
          <cell r="AM4144" t="str">
            <v/>
          </cell>
          <cell r="AQ4144" t="str">
            <v/>
          </cell>
          <cell r="AT4144" t="str">
            <v/>
          </cell>
          <cell r="AW4144" t="str">
            <v/>
          </cell>
          <cell r="AZ4144" t="str">
            <v/>
          </cell>
          <cell r="BA4144" t="str">
            <v/>
          </cell>
          <cell r="BB4144" t="str">
            <v/>
          </cell>
          <cell r="BC4144" t="str">
            <v/>
          </cell>
        </row>
        <row r="4145">
          <cell r="AM4145" t="str">
            <v/>
          </cell>
          <cell r="AQ4145" t="str">
            <v/>
          </cell>
          <cell r="AT4145" t="str">
            <v/>
          </cell>
          <cell r="AW4145" t="str">
            <v/>
          </cell>
          <cell r="AZ4145" t="str">
            <v/>
          </cell>
          <cell r="BA4145" t="str">
            <v/>
          </cell>
          <cell r="BB4145" t="str">
            <v/>
          </cell>
          <cell r="BC4145" t="str">
            <v/>
          </cell>
        </row>
        <row r="4146">
          <cell r="AM4146" t="str">
            <v/>
          </cell>
          <cell r="AQ4146" t="str">
            <v/>
          </cell>
          <cell r="AT4146" t="str">
            <v/>
          </cell>
          <cell r="AW4146" t="str">
            <v/>
          </cell>
          <cell r="AZ4146" t="str">
            <v/>
          </cell>
          <cell r="BA4146" t="str">
            <v/>
          </cell>
          <cell r="BB4146" t="str">
            <v/>
          </cell>
          <cell r="BC4146" t="str">
            <v/>
          </cell>
        </row>
        <row r="4147">
          <cell r="AM4147" t="str">
            <v/>
          </cell>
          <cell r="AQ4147" t="str">
            <v/>
          </cell>
          <cell r="AT4147" t="str">
            <v/>
          </cell>
          <cell r="AW4147" t="str">
            <v/>
          </cell>
          <cell r="AZ4147" t="str">
            <v/>
          </cell>
          <cell r="BA4147" t="str">
            <v/>
          </cell>
          <cell r="BB4147" t="str">
            <v/>
          </cell>
          <cell r="BC4147" t="str">
            <v/>
          </cell>
        </row>
        <row r="4148">
          <cell r="AM4148">
            <v>314681</v>
          </cell>
          <cell r="AQ4148">
            <v>5</v>
          </cell>
          <cell r="AT4148" t="str">
            <v>СМР</v>
          </cell>
          <cell r="AW4148">
            <v>40409</v>
          </cell>
          <cell r="AZ4148" t="str">
            <v>7.2010</v>
          </cell>
          <cell r="BA4148" t="str">
            <v>8.2010</v>
          </cell>
          <cell r="BB4148" t="str">
            <v/>
          </cell>
          <cell r="BC4148" t="str">
            <v>3.2010</v>
          </cell>
        </row>
        <row r="4149">
          <cell r="AM4149">
            <v>77964.41</v>
          </cell>
          <cell r="AQ4149">
            <v>5</v>
          </cell>
          <cell r="AT4149" t="str">
            <v>СМР</v>
          </cell>
          <cell r="AW4149">
            <v>40421</v>
          </cell>
          <cell r="AZ4149" t="str">
            <v>8.2010</v>
          </cell>
          <cell r="BA4149" t="str">
            <v>8.2010</v>
          </cell>
          <cell r="BB4149" t="str">
            <v/>
          </cell>
          <cell r="BC4149" t="str">
            <v>3.2010</v>
          </cell>
        </row>
        <row r="4150">
          <cell r="AM4150">
            <v>32867.97</v>
          </cell>
          <cell r="AQ4150">
            <v>5</v>
          </cell>
          <cell r="AT4150" t="str">
            <v>СМР</v>
          </cell>
          <cell r="AW4150">
            <v>40464</v>
          </cell>
          <cell r="AZ4150" t="str">
            <v>9.2010</v>
          </cell>
          <cell r="BA4150" t="str">
            <v>10.2010</v>
          </cell>
          <cell r="BB4150" t="str">
            <v/>
          </cell>
          <cell r="BC4150" t="str">
            <v>4.2010</v>
          </cell>
        </row>
        <row r="4151">
          <cell r="AM4151" t="str">
            <v/>
          </cell>
          <cell r="AQ4151" t="str">
            <v/>
          </cell>
          <cell r="AT4151" t="str">
            <v/>
          </cell>
          <cell r="AW4151" t="str">
            <v/>
          </cell>
          <cell r="AZ4151" t="str">
            <v/>
          </cell>
          <cell r="BA4151" t="str">
            <v/>
          </cell>
          <cell r="BB4151" t="str">
            <v/>
          </cell>
          <cell r="BC4151" t="str">
            <v/>
          </cell>
        </row>
        <row r="4152">
          <cell r="AM4152">
            <v>316958.40999999997</v>
          </cell>
          <cell r="AQ4152">
            <v>5</v>
          </cell>
          <cell r="AT4152" t="str">
            <v>СМР</v>
          </cell>
          <cell r="AW4152">
            <v>40409</v>
          </cell>
          <cell r="AZ4152" t="str">
            <v>7.2010</v>
          </cell>
          <cell r="BA4152" t="str">
            <v>8.2010</v>
          </cell>
          <cell r="BB4152" t="str">
            <v/>
          </cell>
          <cell r="BC4152" t="str">
            <v>3.2010</v>
          </cell>
        </row>
        <row r="4153">
          <cell r="AM4153">
            <v>71661.070000000007</v>
          </cell>
          <cell r="AQ4153">
            <v>5</v>
          </cell>
          <cell r="AT4153" t="str">
            <v>СМР</v>
          </cell>
          <cell r="AW4153">
            <v>40421</v>
          </cell>
          <cell r="AZ4153" t="str">
            <v>8.2010</v>
          </cell>
          <cell r="BA4153" t="str">
            <v>8.2010</v>
          </cell>
          <cell r="BB4153" t="str">
            <v/>
          </cell>
          <cell r="BC4153" t="str">
            <v>3.2010</v>
          </cell>
        </row>
        <row r="4154">
          <cell r="AM4154">
            <v>72873.23</v>
          </cell>
          <cell r="AQ4154">
            <v>5</v>
          </cell>
          <cell r="AT4154" t="str">
            <v>СМР</v>
          </cell>
          <cell r="AW4154">
            <v>40464</v>
          </cell>
          <cell r="AZ4154" t="str">
            <v>9.2010</v>
          </cell>
          <cell r="BA4154" t="str">
            <v>10.2010</v>
          </cell>
          <cell r="BB4154" t="str">
            <v/>
          </cell>
          <cell r="BC4154" t="str">
            <v>4.2010</v>
          </cell>
        </row>
        <row r="4155">
          <cell r="AM4155" t="str">
            <v/>
          </cell>
          <cell r="AQ4155" t="str">
            <v/>
          </cell>
          <cell r="AT4155" t="str">
            <v/>
          </cell>
          <cell r="AW4155" t="str">
            <v/>
          </cell>
          <cell r="AZ4155" t="str">
            <v/>
          </cell>
          <cell r="BA4155" t="str">
            <v/>
          </cell>
          <cell r="BB4155" t="str">
            <v/>
          </cell>
          <cell r="BC4155" t="str">
            <v/>
          </cell>
        </row>
        <row r="4156">
          <cell r="AM4156">
            <v>880685.04</v>
          </cell>
          <cell r="AQ4156">
            <v>5</v>
          </cell>
          <cell r="AT4156" t="str">
            <v>СМР</v>
          </cell>
          <cell r="AW4156">
            <v>40409</v>
          </cell>
          <cell r="AZ4156" t="str">
            <v>7.2010</v>
          </cell>
          <cell r="BA4156" t="str">
            <v>8.2010</v>
          </cell>
          <cell r="BB4156" t="str">
            <v/>
          </cell>
          <cell r="BC4156" t="str">
            <v>3.2010</v>
          </cell>
        </row>
        <row r="4157">
          <cell r="AM4157">
            <v>527259.88</v>
          </cell>
          <cell r="AQ4157">
            <v>5</v>
          </cell>
          <cell r="AT4157" t="str">
            <v>СМР</v>
          </cell>
          <cell r="AW4157">
            <v>40421</v>
          </cell>
          <cell r="AZ4157" t="str">
            <v>8.2010</v>
          </cell>
          <cell r="BA4157" t="str">
            <v>8.2010</v>
          </cell>
          <cell r="BB4157" t="str">
            <v/>
          </cell>
          <cell r="BC4157" t="str">
            <v>3.2010</v>
          </cell>
        </row>
        <row r="4158">
          <cell r="AM4158">
            <v>228260.18</v>
          </cell>
          <cell r="AQ4158">
            <v>5</v>
          </cell>
          <cell r="AT4158" t="str">
            <v>СМР</v>
          </cell>
          <cell r="AW4158">
            <v>40464</v>
          </cell>
          <cell r="AZ4158" t="str">
            <v>9.2010</v>
          </cell>
          <cell r="BA4158" t="str">
            <v>10.2010</v>
          </cell>
          <cell r="BB4158" t="str">
            <v/>
          </cell>
          <cell r="BC4158" t="str">
            <v>4.2010</v>
          </cell>
        </row>
        <row r="4159">
          <cell r="AM4159" t="str">
            <v/>
          </cell>
          <cell r="AQ4159" t="str">
            <v/>
          </cell>
          <cell r="AT4159" t="str">
            <v/>
          </cell>
          <cell r="AW4159" t="str">
            <v/>
          </cell>
          <cell r="AZ4159" t="str">
            <v/>
          </cell>
          <cell r="BA4159" t="str">
            <v/>
          </cell>
          <cell r="BB4159" t="str">
            <v/>
          </cell>
          <cell r="BC4159" t="str">
            <v/>
          </cell>
        </row>
        <row r="4160">
          <cell r="AM4160">
            <v>1333859.68</v>
          </cell>
          <cell r="AQ4160">
            <v>5</v>
          </cell>
          <cell r="AT4160" t="str">
            <v>СМР</v>
          </cell>
          <cell r="AW4160">
            <v>40409</v>
          </cell>
          <cell r="AZ4160" t="str">
            <v>7.2010</v>
          </cell>
          <cell r="BA4160" t="str">
            <v>8.2010</v>
          </cell>
          <cell r="BB4160" t="str">
            <v/>
          </cell>
          <cell r="BC4160" t="str">
            <v>3.2010</v>
          </cell>
        </row>
        <row r="4161">
          <cell r="AM4161">
            <v>215558.49</v>
          </cell>
          <cell r="AQ4161">
            <v>5</v>
          </cell>
          <cell r="AT4161" t="str">
            <v>СМР</v>
          </cell>
          <cell r="AW4161">
            <v>40421</v>
          </cell>
          <cell r="AZ4161" t="str">
            <v>8.2010</v>
          </cell>
          <cell r="BA4161" t="str">
            <v>8.2010</v>
          </cell>
          <cell r="BB4161" t="str">
            <v/>
          </cell>
          <cell r="BC4161" t="str">
            <v>3.2010</v>
          </cell>
        </row>
        <row r="4162">
          <cell r="AM4162">
            <v>235690.91</v>
          </cell>
          <cell r="AQ4162">
            <v>5</v>
          </cell>
          <cell r="AT4162" t="str">
            <v>СМР</v>
          </cell>
          <cell r="AW4162">
            <v>40464</v>
          </cell>
          <cell r="AZ4162" t="str">
            <v>9.2010</v>
          </cell>
          <cell r="BA4162" t="str">
            <v>10.2010</v>
          </cell>
          <cell r="BB4162" t="str">
            <v/>
          </cell>
          <cell r="BC4162" t="str">
            <v>4.2010</v>
          </cell>
        </row>
        <row r="4163">
          <cell r="AM4163" t="str">
            <v/>
          </cell>
          <cell r="AQ4163" t="str">
            <v/>
          </cell>
          <cell r="AT4163" t="str">
            <v/>
          </cell>
          <cell r="AW4163" t="str">
            <v/>
          </cell>
          <cell r="AZ4163" t="str">
            <v/>
          </cell>
          <cell r="BA4163" t="str">
            <v/>
          </cell>
          <cell r="BB4163" t="str">
            <v/>
          </cell>
          <cell r="BC4163" t="str">
            <v/>
          </cell>
        </row>
        <row r="4164">
          <cell r="AM4164" t="str">
            <v/>
          </cell>
          <cell r="AQ4164" t="str">
            <v/>
          </cell>
          <cell r="AT4164" t="str">
            <v/>
          </cell>
          <cell r="AW4164" t="str">
            <v/>
          </cell>
          <cell r="AZ4164" t="str">
            <v/>
          </cell>
          <cell r="BA4164" t="str">
            <v/>
          </cell>
          <cell r="BB4164" t="str">
            <v/>
          </cell>
          <cell r="BC4164" t="str">
            <v/>
          </cell>
        </row>
        <row r="4165">
          <cell r="AM4165" t="str">
            <v/>
          </cell>
          <cell r="AQ4165" t="str">
            <v/>
          </cell>
          <cell r="AT4165" t="str">
            <v/>
          </cell>
          <cell r="AW4165" t="str">
            <v/>
          </cell>
          <cell r="AZ4165" t="str">
            <v/>
          </cell>
          <cell r="BA4165" t="str">
            <v/>
          </cell>
          <cell r="BB4165" t="str">
            <v/>
          </cell>
          <cell r="BC4165" t="str">
            <v/>
          </cell>
        </row>
        <row r="4166">
          <cell r="AM4166">
            <v>321518.27</v>
          </cell>
          <cell r="AQ4166">
            <v>5</v>
          </cell>
          <cell r="AT4166" t="str">
            <v>СМР</v>
          </cell>
          <cell r="AW4166">
            <v>40409</v>
          </cell>
          <cell r="AZ4166" t="str">
            <v>7.2010</v>
          </cell>
          <cell r="BA4166" t="str">
            <v>8.2010</v>
          </cell>
          <cell r="BB4166" t="str">
            <v/>
          </cell>
          <cell r="BC4166" t="str">
            <v>3.2010</v>
          </cell>
        </row>
        <row r="4167">
          <cell r="AM4167">
            <v>55959.58</v>
          </cell>
          <cell r="AQ4167">
            <v>5</v>
          </cell>
          <cell r="AT4167" t="str">
            <v>СМР</v>
          </cell>
          <cell r="AW4167">
            <v>40421</v>
          </cell>
          <cell r="AZ4167" t="str">
            <v>8.2010</v>
          </cell>
          <cell r="BA4167" t="str">
            <v>8.2010</v>
          </cell>
          <cell r="BB4167" t="str">
            <v/>
          </cell>
          <cell r="BC4167" t="str">
            <v>3.2010</v>
          </cell>
        </row>
        <row r="4168">
          <cell r="AM4168" t="str">
            <v/>
          </cell>
          <cell r="AQ4168" t="str">
            <v/>
          </cell>
          <cell r="AT4168" t="str">
            <v/>
          </cell>
          <cell r="AW4168" t="str">
            <v/>
          </cell>
          <cell r="AZ4168" t="str">
            <v/>
          </cell>
          <cell r="BA4168" t="str">
            <v/>
          </cell>
          <cell r="BB4168" t="str">
            <v/>
          </cell>
          <cell r="BC4168" t="str">
            <v/>
          </cell>
        </row>
        <row r="4169">
          <cell r="AM4169" t="str">
            <v/>
          </cell>
          <cell r="AQ4169" t="str">
            <v/>
          </cell>
          <cell r="AT4169" t="str">
            <v/>
          </cell>
          <cell r="AW4169" t="str">
            <v/>
          </cell>
          <cell r="AZ4169" t="str">
            <v/>
          </cell>
          <cell r="BA4169" t="str">
            <v/>
          </cell>
          <cell r="BB4169" t="str">
            <v/>
          </cell>
          <cell r="BC4169" t="str">
            <v/>
          </cell>
        </row>
        <row r="4170">
          <cell r="AM4170">
            <v>843148.39</v>
          </cell>
          <cell r="AQ4170">
            <v>5</v>
          </cell>
          <cell r="AT4170" t="str">
            <v>СМР</v>
          </cell>
          <cell r="AW4170">
            <v>40409</v>
          </cell>
          <cell r="AZ4170" t="str">
            <v>7.2010</v>
          </cell>
          <cell r="BA4170" t="str">
            <v>8.2010</v>
          </cell>
          <cell r="BB4170" t="str">
            <v/>
          </cell>
          <cell r="BC4170" t="str">
            <v>3.2010</v>
          </cell>
        </row>
        <row r="4171">
          <cell r="AM4171">
            <v>57852.92</v>
          </cell>
          <cell r="AQ4171">
            <v>5</v>
          </cell>
          <cell r="AT4171" t="str">
            <v>СМР</v>
          </cell>
          <cell r="AW4171">
            <v>40421</v>
          </cell>
          <cell r="AZ4171" t="str">
            <v>8.2010</v>
          </cell>
          <cell r="BA4171" t="str">
            <v>8.2010</v>
          </cell>
          <cell r="BB4171" t="str">
            <v/>
          </cell>
          <cell r="BC4171" t="str">
            <v>3.2010</v>
          </cell>
        </row>
        <row r="4172">
          <cell r="AM4172" t="str">
            <v/>
          </cell>
          <cell r="AQ4172" t="str">
            <v/>
          </cell>
          <cell r="AT4172" t="str">
            <v/>
          </cell>
          <cell r="AW4172" t="str">
            <v/>
          </cell>
          <cell r="AZ4172" t="str">
            <v/>
          </cell>
          <cell r="BA4172" t="str">
            <v/>
          </cell>
          <cell r="BB4172" t="str">
            <v/>
          </cell>
          <cell r="BC4172" t="str">
            <v/>
          </cell>
        </row>
        <row r="4173">
          <cell r="AM4173" t="str">
            <v/>
          </cell>
          <cell r="AQ4173" t="str">
            <v/>
          </cell>
          <cell r="AT4173" t="str">
            <v/>
          </cell>
          <cell r="AW4173" t="str">
            <v/>
          </cell>
          <cell r="AZ4173" t="str">
            <v/>
          </cell>
          <cell r="BA4173" t="str">
            <v/>
          </cell>
          <cell r="BB4173" t="str">
            <v/>
          </cell>
          <cell r="BC4173" t="str">
            <v/>
          </cell>
        </row>
        <row r="4174">
          <cell r="AM4174">
            <v>1513437.97</v>
          </cell>
          <cell r="AQ4174">
            <v>5</v>
          </cell>
          <cell r="AT4174" t="str">
            <v>СМР</v>
          </cell>
          <cell r="AW4174">
            <v>40409</v>
          </cell>
          <cell r="AZ4174" t="str">
            <v>7.2010</v>
          </cell>
          <cell r="BA4174" t="str">
            <v>8.2010</v>
          </cell>
          <cell r="BB4174" t="str">
            <v/>
          </cell>
          <cell r="BC4174" t="str">
            <v>3.2010</v>
          </cell>
        </row>
        <row r="4175">
          <cell r="AM4175">
            <v>192628.42</v>
          </cell>
          <cell r="AQ4175">
            <v>5</v>
          </cell>
          <cell r="AT4175" t="str">
            <v>СМР</v>
          </cell>
          <cell r="AW4175">
            <v>40421</v>
          </cell>
          <cell r="AZ4175" t="str">
            <v>8.2010</v>
          </cell>
          <cell r="BA4175" t="str">
            <v>8.2010</v>
          </cell>
          <cell r="BB4175" t="str">
            <v/>
          </cell>
          <cell r="BC4175" t="str">
            <v>3.2010</v>
          </cell>
        </row>
        <row r="4176">
          <cell r="AM4176" t="str">
            <v/>
          </cell>
          <cell r="AQ4176" t="str">
            <v/>
          </cell>
          <cell r="AT4176" t="str">
            <v/>
          </cell>
          <cell r="AW4176" t="str">
            <v/>
          </cell>
          <cell r="AZ4176" t="str">
            <v/>
          </cell>
          <cell r="BA4176" t="str">
            <v/>
          </cell>
          <cell r="BB4176" t="str">
            <v/>
          </cell>
          <cell r="BC4176" t="str">
            <v/>
          </cell>
        </row>
        <row r="4177">
          <cell r="AM4177" t="str">
            <v/>
          </cell>
          <cell r="AQ4177" t="str">
            <v/>
          </cell>
          <cell r="AT4177" t="str">
            <v/>
          </cell>
          <cell r="AW4177" t="str">
            <v/>
          </cell>
          <cell r="AZ4177" t="str">
            <v/>
          </cell>
          <cell r="BA4177" t="str">
            <v/>
          </cell>
          <cell r="BB4177" t="str">
            <v/>
          </cell>
          <cell r="BC4177" t="str">
            <v/>
          </cell>
        </row>
        <row r="4178">
          <cell r="AM4178">
            <v>1065017.95</v>
          </cell>
          <cell r="AQ4178">
            <v>5</v>
          </cell>
          <cell r="AT4178" t="str">
            <v>СМР</v>
          </cell>
          <cell r="AW4178">
            <v>40409</v>
          </cell>
          <cell r="AZ4178" t="str">
            <v>7.2010</v>
          </cell>
          <cell r="BA4178" t="str">
            <v>8.2010</v>
          </cell>
          <cell r="BB4178" t="str">
            <v/>
          </cell>
          <cell r="BC4178" t="str">
            <v>3.2010</v>
          </cell>
        </row>
        <row r="4179">
          <cell r="AM4179">
            <v>130689.74</v>
          </cell>
          <cell r="AQ4179">
            <v>5</v>
          </cell>
          <cell r="AT4179" t="str">
            <v>СМР</v>
          </cell>
          <cell r="AW4179">
            <v>40421</v>
          </cell>
          <cell r="AZ4179" t="str">
            <v>8.2010</v>
          </cell>
          <cell r="BA4179" t="str">
            <v>8.2010</v>
          </cell>
          <cell r="BB4179" t="str">
            <v/>
          </cell>
          <cell r="BC4179" t="str">
            <v>3.2010</v>
          </cell>
        </row>
        <row r="4180">
          <cell r="AM4180" t="str">
            <v/>
          </cell>
          <cell r="AQ4180" t="str">
            <v/>
          </cell>
          <cell r="AT4180" t="str">
            <v/>
          </cell>
          <cell r="AW4180" t="str">
            <v/>
          </cell>
          <cell r="AZ4180" t="str">
            <v/>
          </cell>
          <cell r="BA4180" t="str">
            <v/>
          </cell>
          <cell r="BB4180" t="str">
            <v/>
          </cell>
          <cell r="BC4180" t="str">
            <v/>
          </cell>
        </row>
        <row r="4181">
          <cell r="AM4181" t="str">
            <v/>
          </cell>
          <cell r="AQ4181" t="str">
            <v/>
          </cell>
          <cell r="AT4181" t="str">
            <v/>
          </cell>
          <cell r="AW4181" t="str">
            <v/>
          </cell>
          <cell r="AZ4181" t="str">
            <v/>
          </cell>
          <cell r="BA4181" t="str">
            <v/>
          </cell>
          <cell r="BB4181" t="str">
            <v/>
          </cell>
          <cell r="BC4181" t="str">
            <v/>
          </cell>
        </row>
        <row r="4182">
          <cell r="AM4182" t="str">
            <v/>
          </cell>
          <cell r="AQ4182" t="str">
            <v/>
          </cell>
          <cell r="AT4182" t="str">
            <v/>
          </cell>
          <cell r="AW4182" t="str">
            <v/>
          </cell>
          <cell r="AZ4182" t="str">
            <v/>
          </cell>
          <cell r="BA4182" t="str">
            <v/>
          </cell>
          <cell r="BB4182" t="str">
            <v/>
          </cell>
          <cell r="BC4182" t="str">
            <v/>
          </cell>
        </row>
        <row r="4183">
          <cell r="AM4183" t="str">
            <v/>
          </cell>
          <cell r="AQ4183" t="str">
            <v/>
          </cell>
          <cell r="AT4183" t="str">
            <v/>
          </cell>
          <cell r="AW4183" t="str">
            <v/>
          </cell>
          <cell r="AZ4183" t="str">
            <v/>
          </cell>
          <cell r="BA4183" t="str">
            <v/>
          </cell>
          <cell r="BB4183" t="str">
            <v/>
          </cell>
          <cell r="BC4183" t="str">
            <v/>
          </cell>
        </row>
        <row r="4184">
          <cell r="AM4184">
            <v>46118.57</v>
          </cell>
          <cell r="AQ4184">
            <v>5</v>
          </cell>
          <cell r="AT4184" t="str">
            <v>СМР</v>
          </cell>
          <cell r="AW4184">
            <v>40540</v>
          </cell>
          <cell r="AZ4184" t="str">
            <v>12.2010</v>
          </cell>
          <cell r="BA4184" t="str">
            <v>12.2010</v>
          </cell>
          <cell r="BB4184" t="str">
            <v/>
          </cell>
          <cell r="BC4184" t="str">
            <v>4.2010</v>
          </cell>
        </row>
        <row r="4185">
          <cell r="AM4185" t="str">
            <v/>
          </cell>
          <cell r="AQ4185" t="str">
            <v/>
          </cell>
          <cell r="AT4185" t="str">
            <v/>
          </cell>
          <cell r="AW4185" t="str">
            <v/>
          </cell>
          <cell r="AZ4185" t="str">
            <v/>
          </cell>
          <cell r="BA4185" t="str">
            <v/>
          </cell>
          <cell r="BB4185" t="str">
            <v/>
          </cell>
          <cell r="BC4185" t="str">
            <v/>
          </cell>
        </row>
        <row r="4186">
          <cell r="AM4186" t="str">
            <v/>
          </cell>
          <cell r="AQ4186" t="str">
            <v/>
          </cell>
          <cell r="AT4186" t="str">
            <v/>
          </cell>
          <cell r="AW4186" t="str">
            <v/>
          </cell>
          <cell r="AZ4186" t="str">
            <v/>
          </cell>
          <cell r="BA4186" t="str">
            <v/>
          </cell>
          <cell r="BB4186" t="str">
            <v/>
          </cell>
          <cell r="BC4186" t="str">
            <v/>
          </cell>
        </row>
        <row r="4187">
          <cell r="AM4187">
            <v>43054.81</v>
          </cell>
          <cell r="AQ4187">
            <v>5</v>
          </cell>
          <cell r="AT4187" t="str">
            <v>СМР</v>
          </cell>
          <cell r="AW4187">
            <v>40540</v>
          </cell>
          <cell r="AZ4187" t="str">
            <v>12.2010</v>
          </cell>
          <cell r="BA4187" t="str">
            <v>12.2010</v>
          </cell>
          <cell r="BB4187" t="str">
            <v/>
          </cell>
          <cell r="BC4187" t="str">
            <v>4.2010</v>
          </cell>
        </row>
        <row r="4188">
          <cell r="AM4188" t="str">
            <v/>
          </cell>
          <cell r="AQ4188" t="str">
            <v/>
          </cell>
          <cell r="AT4188" t="str">
            <v/>
          </cell>
          <cell r="AW4188" t="str">
            <v/>
          </cell>
          <cell r="AZ4188" t="str">
            <v/>
          </cell>
          <cell r="BA4188" t="str">
            <v/>
          </cell>
          <cell r="BB4188" t="str">
            <v/>
          </cell>
          <cell r="BC4188" t="str">
            <v/>
          </cell>
        </row>
        <row r="4189">
          <cell r="AM4189" t="str">
            <v/>
          </cell>
          <cell r="AQ4189" t="str">
            <v/>
          </cell>
          <cell r="AT4189" t="str">
            <v/>
          </cell>
          <cell r="AW4189" t="str">
            <v/>
          </cell>
          <cell r="AZ4189" t="str">
            <v/>
          </cell>
          <cell r="BA4189" t="str">
            <v/>
          </cell>
          <cell r="BB4189" t="str">
            <v/>
          </cell>
          <cell r="BC4189" t="str">
            <v/>
          </cell>
        </row>
        <row r="4190">
          <cell r="AM4190">
            <v>263186.7</v>
          </cell>
          <cell r="AQ4190">
            <v>5</v>
          </cell>
          <cell r="AT4190" t="str">
            <v>СМР</v>
          </cell>
          <cell r="AW4190">
            <v>40540</v>
          </cell>
          <cell r="AZ4190" t="str">
            <v>12.2010</v>
          </cell>
          <cell r="BA4190" t="str">
            <v>12.2010</v>
          </cell>
          <cell r="BB4190" t="str">
            <v/>
          </cell>
          <cell r="BC4190" t="str">
            <v>4.2010</v>
          </cell>
        </row>
        <row r="4191">
          <cell r="AM4191" t="str">
            <v/>
          </cell>
          <cell r="AQ4191" t="str">
            <v/>
          </cell>
          <cell r="AT4191" t="str">
            <v/>
          </cell>
          <cell r="AW4191" t="str">
            <v/>
          </cell>
          <cell r="AZ4191" t="str">
            <v/>
          </cell>
          <cell r="BA4191" t="str">
            <v/>
          </cell>
          <cell r="BB4191" t="str">
            <v/>
          </cell>
          <cell r="BC4191" t="str">
            <v/>
          </cell>
        </row>
        <row r="4192">
          <cell r="AM4192" t="str">
            <v/>
          </cell>
          <cell r="AQ4192" t="str">
            <v/>
          </cell>
          <cell r="AT4192" t="str">
            <v/>
          </cell>
          <cell r="AW4192" t="str">
            <v/>
          </cell>
          <cell r="AZ4192" t="str">
            <v/>
          </cell>
          <cell r="BA4192" t="str">
            <v/>
          </cell>
          <cell r="BB4192" t="str">
            <v/>
          </cell>
          <cell r="BC4192" t="str">
            <v/>
          </cell>
        </row>
        <row r="4193">
          <cell r="AM4193">
            <v>135675.82</v>
          </cell>
          <cell r="AQ4193">
            <v>5</v>
          </cell>
          <cell r="AT4193" t="str">
            <v>СМР</v>
          </cell>
          <cell r="AW4193">
            <v>40540</v>
          </cell>
          <cell r="AZ4193" t="str">
            <v>12.2010</v>
          </cell>
          <cell r="BA4193" t="str">
            <v>12.2010</v>
          </cell>
          <cell r="BB4193" t="str">
            <v/>
          </cell>
          <cell r="BC4193" t="str">
            <v>4.2010</v>
          </cell>
        </row>
        <row r="4194">
          <cell r="AM4194" t="str">
            <v/>
          </cell>
          <cell r="AQ4194" t="str">
            <v/>
          </cell>
          <cell r="AT4194" t="str">
            <v/>
          </cell>
          <cell r="AW4194" t="str">
            <v/>
          </cell>
          <cell r="AZ4194" t="str">
            <v/>
          </cell>
          <cell r="BA4194" t="str">
            <v/>
          </cell>
          <cell r="BB4194" t="str">
            <v/>
          </cell>
          <cell r="BC4194" t="str">
            <v/>
          </cell>
        </row>
        <row r="4195">
          <cell r="AM4195" t="str">
            <v/>
          </cell>
          <cell r="AQ4195" t="str">
            <v/>
          </cell>
          <cell r="AT4195" t="str">
            <v/>
          </cell>
          <cell r="AW4195" t="str">
            <v/>
          </cell>
          <cell r="AZ4195" t="str">
            <v/>
          </cell>
          <cell r="BA4195" t="str">
            <v/>
          </cell>
          <cell r="BB4195" t="str">
            <v/>
          </cell>
          <cell r="BC4195" t="str">
            <v/>
          </cell>
        </row>
        <row r="4196">
          <cell r="AM4196">
            <v>279639.33</v>
          </cell>
          <cell r="AQ4196">
            <v>5</v>
          </cell>
          <cell r="AT4196" t="str">
            <v>СМР</v>
          </cell>
          <cell r="AW4196">
            <v>40592</v>
          </cell>
          <cell r="AZ4196" t="str">
            <v>2.2011</v>
          </cell>
          <cell r="BA4196" t="str">
            <v>2.2011</v>
          </cell>
          <cell r="BB4196" t="str">
            <v>3.2011</v>
          </cell>
          <cell r="BC4196" t="str">
            <v>1.2011</v>
          </cell>
        </row>
        <row r="4197">
          <cell r="AM4197" t="str">
            <v/>
          </cell>
          <cell r="AQ4197" t="str">
            <v/>
          </cell>
          <cell r="AT4197" t="str">
            <v/>
          </cell>
          <cell r="AW4197" t="str">
            <v/>
          </cell>
          <cell r="AZ4197" t="str">
            <v/>
          </cell>
          <cell r="BA4197" t="str">
            <v/>
          </cell>
          <cell r="BB4197" t="str">
            <v/>
          </cell>
          <cell r="BC4197" t="str">
            <v/>
          </cell>
        </row>
        <row r="4198">
          <cell r="AM4198" t="str">
            <v/>
          </cell>
          <cell r="AQ4198" t="str">
            <v/>
          </cell>
          <cell r="AT4198" t="str">
            <v/>
          </cell>
          <cell r="AW4198" t="str">
            <v/>
          </cell>
          <cell r="AZ4198" t="str">
            <v/>
          </cell>
          <cell r="BA4198" t="str">
            <v/>
          </cell>
          <cell r="BB4198" t="str">
            <v/>
          </cell>
          <cell r="BC4198" t="str">
            <v/>
          </cell>
        </row>
        <row r="4199">
          <cell r="AM4199">
            <v>21634.57</v>
          </cell>
          <cell r="AQ4199">
            <v>5</v>
          </cell>
          <cell r="AT4199" t="str">
            <v>СМР</v>
          </cell>
          <cell r="AW4199">
            <v>40540</v>
          </cell>
          <cell r="AZ4199" t="str">
            <v>12.2010</v>
          </cell>
          <cell r="BA4199" t="str">
            <v>12.2010</v>
          </cell>
          <cell r="BB4199" t="str">
            <v/>
          </cell>
          <cell r="BC4199" t="str">
            <v>4.2010</v>
          </cell>
        </row>
        <row r="4200">
          <cell r="AM4200">
            <v>22905.14</v>
          </cell>
          <cell r="AQ4200">
            <v>5</v>
          </cell>
          <cell r="AT4200" t="str">
            <v>СМР</v>
          </cell>
          <cell r="AW4200">
            <v>40592</v>
          </cell>
          <cell r="AZ4200" t="str">
            <v>2.2011</v>
          </cell>
          <cell r="BA4200" t="str">
            <v>2.2011</v>
          </cell>
          <cell r="BB4200" t="str">
            <v>3.2011</v>
          </cell>
          <cell r="BC4200" t="str">
            <v>1.2011</v>
          </cell>
        </row>
        <row r="4201">
          <cell r="AM4201" t="str">
            <v/>
          </cell>
          <cell r="AQ4201" t="str">
            <v/>
          </cell>
          <cell r="AT4201" t="str">
            <v/>
          </cell>
          <cell r="AW4201" t="str">
            <v/>
          </cell>
          <cell r="AZ4201" t="str">
            <v/>
          </cell>
          <cell r="BA4201" t="str">
            <v/>
          </cell>
          <cell r="BB4201" t="str">
            <v/>
          </cell>
          <cell r="BC4201" t="str">
            <v/>
          </cell>
        </row>
        <row r="4202">
          <cell r="AM4202">
            <v>195184.21</v>
          </cell>
          <cell r="AQ4202">
            <v>5</v>
          </cell>
          <cell r="AT4202" t="str">
            <v>СМР</v>
          </cell>
          <cell r="AW4202">
            <v>40540</v>
          </cell>
          <cell r="AZ4202" t="str">
            <v>12.2010</v>
          </cell>
          <cell r="BA4202" t="str">
            <v>12.2010</v>
          </cell>
          <cell r="BB4202" t="str">
            <v/>
          </cell>
          <cell r="BC4202" t="str">
            <v>4.2010</v>
          </cell>
        </row>
        <row r="4203">
          <cell r="AM4203" t="str">
            <v/>
          </cell>
          <cell r="AQ4203" t="str">
            <v/>
          </cell>
          <cell r="AT4203" t="str">
            <v/>
          </cell>
          <cell r="AW4203" t="str">
            <v/>
          </cell>
          <cell r="AZ4203" t="str">
            <v/>
          </cell>
          <cell r="BA4203" t="str">
            <v/>
          </cell>
          <cell r="BB4203" t="str">
            <v/>
          </cell>
          <cell r="BC4203" t="str">
            <v/>
          </cell>
        </row>
        <row r="4204">
          <cell r="AM4204" t="str">
            <v/>
          </cell>
          <cell r="AQ4204">
            <v>5</v>
          </cell>
          <cell r="AT4204" t="str">
            <v/>
          </cell>
          <cell r="AW4204" t="str">
            <v/>
          </cell>
          <cell r="AZ4204" t="str">
            <v/>
          </cell>
          <cell r="BA4204" t="str">
            <v/>
          </cell>
          <cell r="BB4204" t="str">
            <v/>
          </cell>
          <cell r="BC4204" t="str">
            <v/>
          </cell>
        </row>
        <row r="4205">
          <cell r="AM4205" t="str">
            <v/>
          </cell>
          <cell r="AQ4205" t="str">
            <v/>
          </cell>
          <cell r="AT4205" t="str">
            <v/>
          </cell>
          <cell r="AW4205" t="str">
            <v/>
          </cell>
          <cell r="AZ4205" t="str">
            <v/>
          </cell>
          <cell r="BA4205" t="str">
            <v/>
          </cell>
          <cell r="BB4205" t="str">
            <v/>
          </cell>
          <cell r="BC4205" t="str">
            <v/>
          </cell>
        </row>
        <row r="4206">
          <cell r="AM4206">
            <v>72160.63</v>
          </cell>
          <cell r="AQ4206">
            <v>5</v>
          </cell>
          <cell r="AT4206" t="str">
            <v>СМР</v>
          </cell>
          <cell r="AW4206">
            <v>40540</v>
          </cell>
          <cell r="AZ4206" t="str">
            <v>12.2010</v>
          </cell>
          <cell r="BA4206" t="str">
            <v>12.2010</v>
          </cell>
          <cell r="BB4206" t="str">
            <v/>
          </cell>
          <cell r="BC4206" t="str">
            <v>4.2010</v>
          </cell>
        </row>
        <row r="4207">
          <cell r="AM4207" t="str">
            <v/>
          </cell>
          <cell r="AQ4207" t="str">
            <v/>
          </cell>
          <cell r="AT4207" t="str">
            <v/>
          </cell>
          <cell r="AW4207" t="str">
            <v/>
          </cell>
          <cell r="AZ4207" t="str">
            <v/>
          </cell>
          <cell r="BA4207" t="str">
            <v/>
          </cell>
          <cell r="BB4207" t="str">
            <v/>
          </cell>
          <cell r="BC4207" t="str">
            <v/>
          </cell>
        </row>
        <row r="4208">
          <cell r="AM4208" t="str">
            <v/>
          </cell>
          <cell r="AQ4208" t="str">
            <v/>
          </cell>
          <cell r="AT4208" t="str">
            <v/>
          </cell>
          <cell r="AW4208" t="str">
            <v/>
          </cell>
          <cell r="AZ4208" t="str">
            <v/>
          </cell>
          <cell r="BA4208" t="str">
            <v/>
          </cell>
          <cell r="BB4208" t="str">
            <v/>
          </cell>
          <cell r="BC4208" t="str">
            <v/>
          </cell>
        </row>
        <row r="4209">
          <cell r="AM4209">
            <v>35110.68</v>
          </cell>
          <cell r="AQ4209">
            <v>5</v>
          </cell>
          <cell r="AT4209" t="str">
            <v>СМР</v>
          </cell>
          <cell r="AW4209">
            <v>40540</v>
          </cell>
          <cell r="AZ4209" t="str">
            <v>12.2010</v>
          </cell>
          <cell r="BA4209" t="str">
            <v>12.2010</v>
          </cell>
          <cell r="BB4209" t="str">
            <v/>
          </cell>
          <cell r="BC4209" t="str">
            <v>4.2010</v>
          </cell>
        </row>
        <row r="4210">
          <cell r="AM4210" t="str">
            <v/>
          </cell>
          <cell r="AQ4210" t="str">
            <v/>
          </cell>
          <cell r="AT4210" t="str">
            <v/>
          </cell>
          <cell r="AW4210" t="str">
            <v/>
          </cell>
          <cell r="AZ4210" t="str">
            <v/>
          </cell>
          <cell r="BA4210" t="str">
            <v/>
          </cell>
          <cell r="BB4210" t="str">
            <v/>
          </cell>
          <cell r="BC4210" t="str">
            <v/>
          </cell>
        </row>
        <row r="4211">
          <cell r="AM4211" t="str">
            <v/>
          </cell>
          <cell r="AQ4211" t="str">
            <v/>
          </cell>
          <cell r="AT4211" t="str">
            <v/>
          </cell>
          <cell r="AW4211" t="str">
            <v/>
          </cell>
          <cell r="AZ4211" t="str">
            <v/>
          </cell>
          <cell r="BA4211" t="str">
            <v/>
          </cell>
          <cell r="BB4211" t="str">
            <v/>
          </cell>
          <cell r="BC4211" t="str">
            <v/>
          </cell>
        </row>
        <row r="4212">
          <cell r="AM4212">
            <v>261458.95</v>
          </cell>
          <cell r="AQ4212">
            <v>5</v>
          </cell>
          <cell r="AT4212" t="str">
            <v>СМР</v>
          </cell>
          <cell r="AW4212">
            <v>40540</v>
          </cell>
          <cell r="AZ4212" t="str">
            <v>12.2010</v>
          </cell>
          <cell r="BA4212" t="str">
            <v>12.2010</v>
          </cell>
          <cell r="BB4212" t="str">
            <v/>
          </cell>
          <cell r="BC4212" t="str">
            <v>4.2010</v>
          </cell>
        </row>
        <row r="4213">
          <cell r="AM4213" t="str">
            <v/>
          </cell>
          <cell r="AQ4213" t="str">
            <v/>
          </cell>
          <cell r="AT4213" t="str">
            <v/>
          </cell>
          <cell r="AW4213" t="str">
            <v/>
          </cell>
          <cell r="AZ4213" t="str">
            <v/>
          </cell>
          <cell r="BA4213" t="str">
            <v/>
          </cell>
          <cell r="BB4213" t="str">
            <v/>
          </cell>
          <cell r="BC4213" t="str">
            <v/>
          </cell>
        </row>
        <row r="4214">
          <cell r="AM4214" t="str">
            <v/>
          </cell>
          <cell r="AQ4214" t="str">
            <v/>
          </cell>
          <cell r="AT4214" t="str">
            <v/>
          </cell>
          <cell r="AW4214" t="str">
            <v/>
          </cell>
          <cell r="AZ4214" t="str">
            <v/>
          </cell>
          <cell r="BA4214" t="str">
            <v/>
          </cell>
          <cell r="BB4214" t="str">
            <v/>
          </cell>
          <cell r="BC4214" t="str">
            <v/>
          </cell>
        </row>
        <row r="4215">
          <cell r="AM4215">
            <v>328793.32</v>
          </cell>
          <cell r="AQ4215">
            <v>5</v>
          </cell>
          <cell r="AT4215" t="str">
            <v>СМР</v>
          </cell>
          <cell r="AW4215">
            <v>40540</v>
          </cell>
          <cell r="AZ4215" t="str">
            <v>12.2010</v>
          </cell>
          <cell r="BA4215" t="str">
            <v>12.2010</v>
          </cell>
          <cell r="BB4215" t="str">
            <v/>
          </cell>
          <cell r="BC4215" t="str">
            <v>4.2010</v>
          </cell>
        </row>
        <row r="4216">
          <cell r="AM4216" t="str">
            <v/>
          </cell>
          <cell r="AQ4216" t="str">
            <v/>
          </cell>
          <cell r="AT4216" t="str">
            <v/>
          </cell>
          <cell r="AW4216" t="str">
            <v/>
          </cell>
          <cell r="AZ4216" t="str">
            <v/>
          </cell>
          <cell r="BA4216" t="str">
            <v/>
          </cell>
          <cell r="BB4216" t="str">
            <v/>
          </cell>
          <cell r="BC4216" t="str">
            <v/>
          </cell>
        </row>
        <row r="4217">
          <cell r="AM4217" t="str">
            <v/>
          </cell>
          <cell r="AQ4217" t="str">
            <v/>
          </cell>
          <cell r="AT4217" t="str">
            <v/>
          </cell>
          <cell r="AW4217" t="str">
            <v/>
          </cell>
          <cell r="AZ4217" t="str">
            <v/>
          </cell>
          <cell r="BA4217" t="str">
            <v/>
          </cell>
          <cell r="BB4217" t="str">
            <v/>
          </cell>
          <cell r="BC4217" t="str">
            <v/>
          </cell>
        </row>
        <row r="4218">
          <cell r="AM4218">
            <v>280594.82</v>
          </cell>
          <cell r="AQ4218">
            <v>5</v>
          </cell>
          <cell r="AT4218" t="str">
            <v>СМР</v>
          </cell>
          <cell r="AW4218">
            <v>40540</v>
          </cell>
          <cell r="AZ4218" t="str">
            <v>12.2010</v>
          </cell>
          <cell r="BA4218" t="str">
            <v>12.2010</v>
          </cell>
          <cell r="BB4218" t="str">
            <v/>
          </cell>
          <cell r="BC4218" t="str">
            <v>4.2010</v>
          </cell>
        </row>
        <row r="4219">
          <cell r="AM4219" t="str">
            <v/>
          </cell>
          <cell r="AQ4219" t="str">
            <v/>
          </cell>
          <cell r="AT4219" t="str">
            <v/>
          </cell>
          <cell r="AW4219" t="str">
            <v/>
          </cell>
          <cell r="AZ4219" t="str">
            <v/>
          </cell>
          <cell r="BA4219" t="str">
            <v/>
          </cell>
          <cell r="BB4219" t="str">
            <v/>
          </cell>
          <cell r="BC4219" t="str">
            <v/>
          </cell>
        </row>
        <row r="4220">
          <cell r="AM4220" t="str">
            <v/>
          </cell>
          <cell r="AQ4220" t="str">
            <v/>
          </cell>
          <cell r="AT4220" t="str">
            <v/>
          </cell>
          <cell r="AW4220" t="str">
            <v/>
          </cell>
          <cell r="AZ4220" t="str">
            <v/>
          </cell>
          <cell r="BA4220" t="str">
            <v/>
          </cell>
          <cell r="BB4220" t="str">
            <v/>
          </cell>
          <cell r="BC4220" t="str">
            <v/>
          </cell>
        </row>
        <row r="4221">
          <cell r="AM4221" t="str">
            <v/>
          </cell>
          <cell r="AQ4221" t="str">
            <v/>
          </cell>
          <cell r="AT4221" t="str">
            <v/>
          </cell>
          <cell r="AW4221" t="str">
            <v/>
          </cell>
          <cell r="AZ4221" t="str">
            <v/>
          </cell>
          <cell r="BA4221" t="str">
            <v/>
          </cell>
          <cell r="BB4221" t="str">
            <v/>
          </cell>
          <cell r="BC4221" t="str">
            <v/>
          </cell>
        </row>
        <row r="4222">
          <cell r="AM4222" t="str">
            <v/>
          </cell>
          <cell r="AQ4222" t="str">
            <v/>
          </cell>
          <cell r="AT4222" t="str">
            <v/>
          </cell>
          <cell r="AW4222" t="str">
            <v/>
          </cell>
          <cell r="AZ4222" t="str">
            <v/>
          </cell>
          <cell r="BA4222" t="str">
            <v/>
          </cell>
          <cell r="BB4222" t="str">
            <v/>
          </cell>
          <cell r="BC4222" t="str">
            <v/>
          </cell>
        </row>
        <row r="4223">
          <cell r="AM4223" t="str">
            <v/>
          </cell>
          <cell r="AQ4223" t="str">
            <v/>
          </cell>
          <cell r="AT4223" t="str">
            <v/>
          </cell>
          <cell r="AW4223" t="str">
            <v/>
          </cell>
          <cell r="AZ4223" t="str">
            <v/>
          </cell>
          <cell r="BA4223" t="str">
            <v/>
          </cell>
          <cell r="BB4223" t="str">
            <v/>
          </cell>
          <cell r="BC4223" t="str">
            <v/>
          </cell>
        </row>
        <row r="4224">
          <cell r="AM4224">
            <v>337649.34</v>
          </cell>
          <cell r="AQ4224">
            <v>5</v>
          </cell>
          <cell r="AT4224" t="str">
            <v>СМР</v>
          </cell>
          <cell r="AW4224">
            <v>40540</v>
          </cell>
          <cell r="AZ4224" t="str">
            <v>12.2010</v>
          </cell>
          <cell r="BA4224" t="str">
            <v>12.2010</v>
          </cell>
          <cell r="BB4224" t="str">
            <v/>
          </cell>
          <cell r="BC4224" t="str">
            <v>4.2010</v>
          </cell>
        </row>
        <row r="4225">
          <cell r="AM4225" t="str">
            <v/>
          </cell>
          <cell r="AQ4225" t="str">
            <v/>
          </cell>
          <cell r="AT4225" t="str">
            <v/>
          </cell>
          <cell r="AW4225" t="str">
            <v/>
          </cell>
          <cell r="AZ4225" t="str">
            <v/>
          </cell>
          <cell r="BA4225" t="str">
            <v/>
          </cell>
          <cell r="BB4225" t="str">
            <v/>
          </cell>
          <cell r="BC4225" t="str">
            <v/>
          </cell>
        </row>
        <row r="4226">
          <cell r="AM4226" t="str">
            <v/>
          </cell>
          <cell r="AQ4226" t="str">
            <v/>
          </cell>
          <cell r="AT4226" t="str">
            <v/>
          </cell>
          <cell r="AW4226" t="str">
            <v/>
          </cell>
          <cell r="AZ4226" t="str">
            <v/>
          </cell>
          <cell r="BA4226" t="str">
            <v/>
          </cell>
          <cell r="BB4226" t="str">
            <v/>
          </cell>
          <cell r="BC4226" t="str">
            <v/>
          </cell>
        </row>
        <row r="4227">
          <cell r="AM4227" t="str">
            <v/>
          </cell>
          <cell r="AQ4227" t="str">
            <v/>
          </cell>
          <cell r="AT4227" t="str">
            <v/>
          </cell>
          <cell r="AW4227" t="str">
            <v/>
          </cell>
          <cell r="AZ4227" t="str">
            <v/>
          </cell>
          <cell r="BA4227" t="str">
            <v/>
          </cell>
          <cell r="BB4227" t="str">
            <v/>
          </cell>
          <cell r="BC4227" t="str">
            <v/>
          </cell>
        </row>
        <row r="4228">
          <cell r="AM4228" t="str">
            <v/>
          </cell>
          <cell r="AQ4228" t="str">
            <v/>
          </cell>
          <cell r="AT4228" t="str">
            <v/>
          </cell>
          <cell r="AW4228" t="str">
            <v/>
          </cell>
          <cell r="AZ4228" t="str">
            <v/>
          </cell>
          <cell r="BA4228" t="str">
            <v/>
          </cell>
          <cell r="BB4228" t="str">
            <v/>
          </cell>
          <cell r="BC4228" t="str">
            <v/>
          </cell>
        </row>
        <row r="4229">
          <cell r="AM4229">
            <v>1316.87</v>
          </cell>
          <cell r="AQ4229">
            <v>5</v>
          </cell>
          <cell r="AT4229" t="str">
            <v>СМР</v>
          </cell>
          <cell r="AW4229">
            <v>40542</v>
          </cell>
          <cell r="AZ4229" t="str">
            <v>12.2010</v>
          </cell>
          <cell r="BA4229" t="str">
            <v>12.2010</v>
          </cell>
          <cell r="BB4229" t="str">
            <v/>
          </cell>
          <cell r="BC4229" t="str">
            <v>4.2010</v>
          </cell>
        </row>
        <row r="4230">
          <cell r="AM4230">
            <v>49909.77</v>
          </cell>
          <cell r="AQ4230">
            <v>5</v>
          </cell>
          <cell r="AT4230" t="str">
            <v>СМР</v>
          </cell>
          <cell r="AW4230">
            <v>40592</v>
          </cell>
          <cell r="AZ4230" t="str">
            <v>2.2011</v>
          </cell>
          <cell r="BA4230" t="str">
            <v>2.2011</v>
          </cell>
          <cell r="BB4230" t="str">
            <v>3.2011</v>
          </cell>
          <cell r="BC4230" t="str">
            <v>1.2011</v>
          </cell>
        </row>
        <row r="4231">
          <cell r="AM4231" t="str">
            <v/>
          </cell>
          <cell r="AQ4231" t="str">
            <v/>
          </cell>
          <cell r="AT4231" t="str">
            <v/>
          </cell>
          <cell r="AW4231" t="str">
            <v/>
          </cell>
          <cell r="AZ4231" t="str">
            <v/>
          </cell>
          <cell r="BA4231" t="str">
            <v/>
          </cell>
          <cell r="BB4231" t="str">
            <v/>
          </cell>
          <cell r="BC4231" t="str">
            <v/>
          </cell>
        </row>
        <row r="4232">
          <cell r="AM4232">
            <v>495615.86</v>
          </cell>
          <cell r="AQ4232">
            <v>5</v>
          </cell>
          <cell r="AT4232" t="str">
            <v>СМР</v>
          </cell>
          <cell r="AW4232">
            <v>40542</v>
          </cell>
          <cell r="AZ4232" t="str">
            <v>12.2010</v>
          </cell>
          <cell r="BA4232" t="str">
            <v>12.2010</v>
          </cell>
          <cell r="BB4232" t="str">
            <v/>
          </cell>
          <cell r="BC4232" t="str">
            <v>4.2010</v>
          </cell>
        </row>
        <row r="4233">
          <cell r="AM4233">
            <v>632534.4</v>
          </cell>
          <cell r="AQ4233">
            <v>5</v>
          </cell>
          <cell r="AT4233" t="str">
            <v>СМР</v>
          </cell>
          <cell r="AW4233">
            <v>40592</v>
          </cell>
          <cell r="AZ4233" t="str">
            <v>2.2011</v>
          </cell>
          <cell r="BA4233" t="str">
            <v>2.2011</v>
          </cell>
          <cell r="BB4233" t="str">
            <v>3.2011</v>
          </cell>
          <cell r="BC4233" t="str">
            <v>1.2011</v>
          </cell>
        </row>
        <row r="4234">
          <cell r="AM4234" t="str">
            <v/>
          </cell>
          <cell r="AQ4234" t="str">
            <v/>
          </cell>
          <cell r="AT4234" t="str">
            <v/>
          </cell>
          <cell r="AW4234" t="str">
            <v/>
          </cell>
          <cell r="AZ4234" t="str">
            <v/>
          </cell>
          <cell r="BA4234" t="str">
            <v/>
          </cell>
          <cell r="BB4234" t="str">
            <v/>
          </cell>
          <cell r="BC4234" t="str">
            <v/>
          </cell>
        </row>
        <row r="4235">
          <cell r="AM4235">
            <v>19814.060000000001</v>
          </cell>
          <cell r="AQ4235">
            <v>5</v>
          </cell>
          <cell r="AT4235" t="str">
            <v>СМР</v>
          </cell>
          <cell r="AW4235">
            <v>40592</v>
          </cell>
          <cell r="AZ4235" t="str">
            <v>2.2011</v>
          </cell>
          <cell r="BA4235" t="str">
            <v>2.2011</v>
          </cell>
          <cell r="BB4235" t="str">
            <v>3.2011</v>
          </cell>
          <cell r="BC4235" t="str">
            <v>1.2011</v>
          </cell>
        </row>
        <row r="4236">
          <cell r="AM4236">
            <v>407610.17</v>
          </cell>
          <cell r="AQ4236">
            <v>5</v>
          </cell>
          <cell r="AT4236" t="str">
            <v>СМР</v>
          </cell>
          <cell r="AW4236">
            <v>40592</v>
          </cell>
          <cell r="AZ4236" t="str">
            <v>2.2011</v>
          </cell>
          <cell r="BA4236" t="str">
            <v>2.2011</v>
          </cell>
          <cell r="BB4236" t="str">
            <v>3.2011</v>
          </cell>
          <cell r="BC4236" t="str">
            <v>1.2011</v>
          </cell>
        </row>
        <row r="4237">
          <cell r="AM4237" t="str">
            <v/>
          </cell>
          <cell r="AQ4237" t="str">
            <v/>
          </cell>
          <cell r="AT4237" t="str">
            <v/>
          </cell>
          <cell r="AW4237" t="str">
            <v/>
          </cell>
          <cell r="AZ4237" t="str">
            <v/>
          </cell>
          <cell r="BA4237" t="str">
            <v/>
          </cell>
          <cell r="BB4237" t="str">
            <v/>
          </cell>
          <cell r="BC4237" t="str">
            <v/>
          </cell>
        </row>
        <row r="4238">
          <cell r="AM4238" t="str">
            <v/>
          </cell>
          <cell r="AQ4238">
            <v>5</v>
          </cell>
          <cell r="AT4238" t="str">
            <v/>
          </cell>
          <cell r="AW4238" t="str">
            <v/>
          </cell>
          <cell r="AZ4238" t="str">
            <v/>
          </cell>
          <cell r="BA4238" t="str">
            <v/>
          </cell>
          <cell r="BB4238" t="str">
            <v/>
          </cell>
          <cell r="BC4238" t="str">
            <v/>
          </cell>
        </row>
        <row r="4239">
          <cell r="AM4239">
            <v>55793.55</v>
          </cell>
          <cell r="AQ4239">
            <v>5</v>
          </cell>
          <cell r="AT4239" t="str">
            <v>СМР</v>
          </cell>
          <cell r="AW4239">
            <v>40711</v>
          </cell>
          <cell r="AZ4239" t="str">
            <v>6.2011</v>
          </cell>
          <cell r="BA4239" t="str">
            <v>6.2011</v>
          </cell>
          <cell r="BB4239" t="str">
            <v>1.1900</v>
          </cell>
          <cell r="BC4239" t="str">
            <v>2.2011</v>
          </cell>
        </row>
        <row r="4240">
          <cell r="AM4240">
            <v>55793.55</v>
          </cell>
          <cell r="AQ4240">
            <v>5</v>
          </cell>
          <cell r="AT4240" t="str">
            <v>СМР</v>
          </cell>
          <cell r="AW4240">
            <v>40711</v>
          </cell>
          <cell r="AZ4240" t="str">
            <v>6.2011</v>
          </cell>
          <cell r="BA4240" t="str">
            <v>6.2011</v>
          </cell>
          <cell r="BB4240" t="str">
            <v>1.1900</v>
          </cell>
          <cell r="BC4240" t="str">
            <v>2.2011</v>
          </cell>
        </row>
        <row r="4241">
          <cell r="AM4241" t="str">
            <v/>
          </cell>
          <cell r="AQ4241">
            <v>5</v>
          </cell>
          <cell r="AT4241" t="str">
            <v/>
          </cell>
          <cell r="AW4241" t="str">
            <v/>
          </cell>
          <cell r="AZ4241" t="str">
            <v/>
          </cell>
          <cell r="BA4241" t="str">
            <v/>
          </cell>
          <cell r="BB4241" t="str">
            <v/>
          </cell>
          <cell r="BC4241" t="str">
            <v/>
          </cell>
        </row>
        <row r="4242">
          <cell r="AM4242">
            <v>849678.4</v>
          </cell>
          <cell r="AQ4242">
            <v>5</v>
          </cell>
          <cell r="AT4242" t="str">
            <v>СМР</v>
          </cell>
          <cell r="AW4242" t="str">
            <v/>
          </cell>
          <cell r="AZ4242" t="str">
            <v>6.2011</v>
          </cell>
          <cell r="BA4242" t="str">
            <v/>
          </cell>
          <cell r="BB4242" t="str">
            <v/>
          </cell>
          <cell r="BC4242" t="str">
            <v/>
          </cell>
        </row>
        <row r="4243">
          <cell r="AM4243">
            <v>782301.38</v>
          </cell>
          <cell r="AQ4243">
            <v>5</v>
          </cell>
          <cell r="AT4243" t="str">
            <v>СМР</v>
          </cell>
          <cell r="AW4243" t="str">
            <v/>
          </cell>
          <cell r="AZ4243" t="str">
            <v>6.2011</v>
          </cell>
          <cell r="BA4243" t="str">
            <v/>
          </cell>
          <cell r="BB4243" t="str">
            <v/>
          </cell>
          <cell r="BC4243" t="str">
            <v/>
          </cell>
        </row>
        <row r="4244">
          <cell r="AM4244" t="str">
            <v/>
          </cell>
          <cell r="AQ4244" t="str">
            <v/>
          </cell>
          <cell r="AT4244" t="str">
            <v/>
          </cell>
          <cell r="AW4244" t="str">
            <v/>
          </cell>
          <cell r="AZ4244" t="str">
            <v/>
          </cell>
          <cell r="BA4244" t="str">
            <v/>
          </cell>
          <cell r="BB4244" t="str">
            <v/>
          </cell>
          <cell r="BC4244" t="str">
            <v/>
          </cell>
        </row>
        <row r="4245">
          <cell r="AM4245">
            <v>421836.96</v>
          </cell>
          <cell r="AQ4245">
            <v>5</v>
          </cell>
          <cell r="AT4245" t="str">
            <v>СМР</v>
          </cell>
          <cell r="AW4245">
            <v>40711</v>
          </cell>
          <cell r="AZ4245" t="str">
            <v>6.2011</v>
          </cell>
          <cell r="BA4245" t="str">
            <v>6.2011</v>
          </cell>
          <cell r="BB4245" t="str">
            <v>1.1900</v>
          </cell>
          <cell r="BC4245" t="str">
            <v>2.2011</v>
          </cell>
        </row>
        <row r="4246">
          <cell r="AM4246">
            <v>421836.96</v>
          </cell>
          <cell r="AQ4246">
            <v>5</v>
          </cell>
          <cell r="AT4246" t="str">
            <v>СМР</v>
          </cell>
          <cell r="AW4246">
            <v>40711</v>
          </cell>
          <cell r="AZ4246" t="str">
            <v>6.2011</v>
          </cell>
          <cell r="BA4246" t="str">
            <v>6.2011</v>
          </cell>
          <cell r="BB4246" t="str">
            <v>1.1900</v>
          </cell>
          <cell r="BC4246" t="str">
            <v>2.2011</v>
          </cell>
        </row>
        <row r="4247">
          <cell r="AM4247" t="str">
            <v/>
          </cell>
          <cell r="AQ4247" t="str">
            <v/>
          </cell>
          <cell r="AT4247" t="str">
            <v/>
          </cell>
          <cell r="AW4247" t="str">
            <v/>
          </cell>
          <cell r="AZ4247" t="str">
            <v/>
          </cell>
          <cell r="BA4247" t="str">
            <v/>
          </cell>
          <cell r="BB4247" t="str">
            <v/>
          </cell>
          <cell r="BC4247" t="str">
            <v/>
          </cell>
        </row>
        <row r="4248">
          <cell r="AM4248" t="str">
            <v/>
          </cell>
          <cell r="AQ4248">
            <v>5</v>
          </cell>
          <cell r="AT4248" t="str">
            <v/>
          </cell>
          <cell r="AW4248" t="str">
            <v/>
          </cell>
          <cell r="AZ4248" t="str">
            <v/>
          </cell>
          <cell r="BA4248" t="str">
            <v/>
          </cell>
          <cell r="BB4248" t="str">
            <v/>
          </cell>
          <cell r="BC4248" t="str">
            <v/>
          </cell>
        </row>
        <row r="4249">
          <cell r="AM4249" t="str">
            <v/>
          </cell>
          <cell r="AQ4249" t="str">
            <v/>
          </cell>
          <cell r="AT4249" t="str">
            <v/>
          </cell>
          <cell r="AW4249" t="str">
            <v/>
          </cell>
          <cell r="AZ4249" t="str">
            <v/>
          </cell>
          <cell r="BA4249" t="str">
            <v/>
          </cell>
          <cell r="BB4249" t="str">
            <v/>
          </cell>
          <cell r="BC4249" t="str">
            <v/>
          </cell>
        </row>
        <row r="4250">
          <cell r="AM4250" t="str">
            <v/>
          </cell>
          <cell r="AQ4250" t="str">
            <v/>
          </cell>
          <cell r="AT4250" t="str">
            <v/>
          </cell>
          <cell r="AW4250" t="str">
            <v/>
          </cell>
          <cell r="AZ4250" t="str">
            <v/>
          </cell>
          <cell r="BA4250" t="str">
            <v/>
          </cell>
          <cell r="BB4250" t="str">
            <v/>
          </cell>
          <cell r="BC4250" t="str">
            <v/>
          </cell>
        </row>
        <row r="4251">
          <cell r="AM4251">
            <v>176541.38</v>
          </cell>
          <cell r="AQ4251">
            <v>5</v>
          </cell>
          <cell r="AT4251" t="str">
            <v>СМР</v>
          </cell>
          <cell r="AW4251">
            <v>40542</v>
          </cell>
          <cell r="AZ4251" t="str">
            <v>12.2010</v>
          </cell>
          <cell r="BA4251" t="str">
            <v>12.2010</v>
          </cell>
          <cell r="BB4251" t="str">
            <v/>
          </cell>
          <cell r="BC4251" t="str">
            <v>4.2010</v>
          </cell>
        </row>
        <row r="4252">
          <cell r="AM4252">
            <v>39163.480000000003</v>
          </cell>
          <cell r="AQ4252">
            <v>5</v>
          </cell>
          <cell r="AT4252" t="str">
            <v>СМР</v>
          </cell>
          <cell r="AW4252">
            <v>40569</v>
          </cell>
          <cell r="AZ4252" t="str">
            <v>12.2010</v>
          </cell>
          <cell r="BA4252" t="str">
            <v>1.2011</v>
          </cell>
          <cell r="BB4252" t="str">
            <v>3.2011</v>
          </cell>
          <cell r="BC4252" t="str">
            <v>1.2011</v>
          </cell>
        </row>
        <row r="4253">
          <cell r="AM4253">
            <v>338508.33</v>
          </cell>
          <cell r="AQ4253">
            <v>5</v>
          </cell>
          <cell r="AT4253" t="str">
            <v>СМР</v>
          </cell>
          <cell r="AW4253">
            <v>40542</v>
          </cell>
          <cell r="AZ4253" t="str">
            <v>12.2010</v>
          </cell>
          <cell r="BA4253" t="str">
            <v>12.2010</v>
          </cell>
          <cell r="BB4253" t="str">
            <v/>
          </cell>
          <cell r="BC4253" t="str">
            <v>4.2010</v>
          </cell>
        </row>
        <row r="4254">
          <cell r="AM4254" t="str">
            <v/>
          </cell>
          <cell r="AQ4254" t="str">
            <v/>
          </cell>
          <cell r="AT4254" t="str">
            <v/>
          </cell>
          <cell r="AW4254" t="str">
            <v/>
          </cell>
          <cell r="AZ4254" t="str">
            <v/>
          </cell>
          <cell r="BA4254" t="str">
            <v/>
          </cell>
          <cell r="BB4254" t="str">
            <v/>
          </cell>
          <cell r="BC4254" t="str">
            <v/>
          </cell>
        </row>
        <row r="4255">
          <cell r="AM4255">
            <v>247324.87</v>
          </cell>
          <cell r="AQ4255">
            <v>5</v>
          </cell>
          <cell r="AT4255" t="str">
            <v>СМР</v>
          </cell>
          <cell r="AW4255">
            <v>40542</v>
          </cell>
          <cell r="AZ4255" t="str">
            <v>12.2010</v>
          </cell>
          <cell r="BA4255" t="str">
            <v>12.2010</v>
          </cell>
          <cell r="BB4255" t="str">
            <v/>
          </cell>
          <cell r="BC4255" t="str">
            <v>4.2010</v>
          </cell>
        </row>
        <row r="4256">
          <cell r="AM4256">
            <v>314537.45</v>
          </cell>
          <cell r="AQ4256">
            <v>5</v>
          </cell>
          <cell r="AT4256" t="str">
            <v>СМР</v>
          </cell>
          <cell r="AW4256">
            <v>40542</v>
          </cell>
          <cell r="AZ4256" t="str">
            <v>12.2010</v>
          </cell>
          <cell r="BA4256" t="str">
            <v>12.2010</v>
          </cell>
          <cell r="BB4256" t="str">
            <v/>
          </cell>
          <cell r="BC4256" t="str">
            <v>4.2010</v>
          </cell>
        </row>
        <row r="4257">
          <cell r="AM4257">
            <v>2180.2800000000002</v>
          </cell>
          <cell r="AQ4257">
            <v>5</v>
          </cell>
          <cell r="AT4257" t="str">
            <v>СМР</v>
          </cell>
          <cell r="AW4257">
            <v>40542</v>
          </cell>
          <cell r="AZ4257" t="str">
            <v>12.2010</v>
          </cell>
          <cell r="BA4257" t="str">
            <v>12.2010</v>
          </cell>
          <cell r="BB4257" t="str">
            <v/>
          </cell>
          <cell r="BC4257" t="str">
            <v>4.2010</v>
          </cell>
        </row>
        <row r="4258">
          <cell r="AM4258">
            <v>1347865.68</v>
          </cell>
          <cell r="AQ4258">
            <v>5</v>
          </cell>
          <cell r="AT4258" t="str">
            <v>СМР</v>
          </cell>
          <cell r="AW4258">
            <v>40542</v>
          </cell>
          <cell r="AZ4258" t="str">
            <v>12.2010</v>
          </cell>
          <cell r="BA4258" t="str">
            <v>12.2010</v>
          </cell>
          <cell r="BB4258" t="str">
            <v/>
          </cell>
          <cell r="BC4258" t="str">
            <v>4.2010</v>
          </cell>
        </row>
        <row r="4259">
          <cell r="AM4259" t="str">
            <v/>
          </cell>
          <cell r="AQ4259" t="str">
            <v/>
          </cell>
          <cell r="AT4259" t="str">
            <v/>
          </cell>
          <cell r="AW4259" t="str">
            <v/>
          </cell>
          <cell r="AZ4259" t="str">
            <v/>
          </cell>
          <cell r="BA4259" t="str">
            <v/>
          </cell>
          <cell r="BB4259" t="str">
            <v/>
          </cell>
          <cell r="BC4259" t="str">
            <v/>
          </cell>
        </row>
        <row r="4260">
          <cell r="AM4260" t="str">
            <v/>
          </cell>
          <cell r="AQ4260" t="str">
            <v/>
          </cell>
          <cell r="AT4260" t="str">
            <v/>
          </cell>
          <cell r="AW4260" t="str">
            <v/>
          </cell>
          <cell r="AZ4260" t="str">
            <v/>
          </cell>
          <cell r="BA4260" t="str">
            <v/>
          </cell>
          <cell r="BB4260" t="str">
            <v/>
          </cell>
          <cell r="BC4260" t="str">
            <v/>
          </cell>
        </row>
        <row r="4261">
          <cell r="AM4261">
            <v>174566.96</v>
          </cell>
          <cell r="AQ4261">
            <v>5</v>
          </cell>
          <cell r="AT4261" t="str">
            <v>СМР</v>
          </cell>
          <cell r="AW4261">
            <v>40540</v>
          </cell>
          <cell r="AZ4261" t="str">
            <v>12.2010</v>
          </cell>
          <cell r="BA4261" t="str">
            <v>12.2010</v>
          </cell>
          <cell r="BB4261" t="str">
            <v/>
          </cell>
          <cell r="BC4261" t="str">
            <v>4.2010</v>
          </cell>
        </row>
        <row r="4262">
          <cell r="AM4262">
            <v>20652.98</v>
          </cell>
          <cell r="AQ4262">
            <v>5</v>
          </cell>
          <cell r="AT4262" t="str">
            <v>СМР</v>
          </cell>
          <cell r="AW4262">
            <v>40711</v>
          </cell>
          <cell r="AZ4262" t="str">
            <v>6.2011</v>
          </cell>
          <cell r="BA4262" t="str">
            <v>6.2011</v>
          </cell>
          <cell r="BB4262" t="str">
            <v>1.1900</v>
          </cell>
          <cell r="BC4262" t="str">
            <v>2.2011</v>
          </cell>
        </row>
        <row r="4263">
          <cell r="AM4263" t="str">
            <v/>
          </cell>
          <cell r="AQ4263" t="str">
            <v/>
          </cell>
          <cell r="AT4263" t="str">
            <v/>
          </cell>
          <cell r="AW4263" t="str">
            <v/>
          </cell>
          <cell r="AZ4263" t="str">
            <v/>
          </cell>
          <cell r="BA4263" t="str">
            <v/>
          </cell>
          <cell r="BB4263" t="str">
            <v/>
          </cell>
          <cell r="BC4263" t="str">
            <v/>
          </cell>
        </row>
        <row r="4264">
          <cell r="AM4264">
            <v>184548.79</v>
          </cell>
          <cell r="AQ4264">
            <v>5</v>
          </cell>
          <cell r="AT4264" t="str">
            <v>СМР</v>
          </cell>
          <cell r="AW4264">
            <v>40540</v>
          </cell>
          <cell r="AZ4264" t="str">
            <v>12.2010</v>
          </cell>
          <cell r="BA4264" t="str">
            <v>12.2010</v>
          </cell>
          <cell r="BB4264" t="str">
            <v/>
          </cell>
          <cell r="BC4264" t="str">
            <v>4.2010</v>
          </cell>
        </row>
        <row r="4265">
          <cell r="AM4265">
            <v>76875.02</v>
          </cell>
          <cell r="AQ4265">
            <v>5</v>
          </cell>
          <cell r="AT4265" t="str">
            <v>СМР</v>
          </cell>
          <cell r="AW4265">
            <v>40711</v>
          </cell>
          <cell r="AZ4265" t="str">
            <v>6.2011</v>
          </cell>
          <cell r="BA4265" t="str">
            <v>6.2011</v>
          </cell>
          <cell r="BB4265" t="str">
            <v>1.1900</v>
          </cell>
          <cell r="BC4265" t="str">
            <v>2.2011</v>
          </cell>
        </row>
        <row r="4266">
          <cell r="AM4266">
            <v>208108.27</v>
          </cell>
          <cell r="AQ4266">
            <v>5</v>
          </cell>
          <cell r="AT4266" t="str">
            <v>СМР</v>
          </cell>
          <cell r="AW4266">
            <v>40540</v>
          </cell>
          <cell r="AZ4266" t="str">
            <v>12.2010</v>
          </cell>
          <cell r="BA4266" t="str">
            <v>12.2010</v>
          </cell>
          <cell r="BB4266" t="str">
            <v/>
          </cell>
          <cell r="BC4266" t="str">
            <v>4.2010</v>
          </cell>
        </row>
        <row r="4267">
          <cell r="AM4267" t="str">
            <v/>
          </cell>
          <cell r="AQ4267">
            <v>5</v>
          </cell>
          <cell r="AT4267" t="str">
            <v/>
          </cell>
          <cell r="AW4267" t="str">
            <v/>
          </cell>
          <cell r="AZ4267" t="str">
            <v/>
          </cell>
          <cell r="BA4267" t="str">
            <v/>
          </cell>
          <cell r="BB4267" t="str">
            <v/>
          </cell>
          <cell r="BC4267" t="str">
            <v/>
          </cell>
        </row>
        <row r="4268">
          <cell r="AM4268" t="str">
            <v/>
          </cell>
          <cell r="AQ4268" t="str">
            <v/>
          </cell>
          <cell r="AT4268" t="str">
            <v/>
          </cell>
          <cell r="AW4268" t="str">
            <v/>
          </cell>
          <cell r="AZ4268" t="str">
            <v/>
          </cell>
          <cell r="BA4268" t="str">
            <v/>
          </cell>
          <cell r="BB4268" t="str">
            <v/>
          </cell>
          <cell r="BC4268" t="str">
            <v/>
          </cell>
        </row>
        <row r="4269">
          <cell r="AM4269">
            <v>409896.81</v>
          </cell>
          <cell r="AQ4269">
            <v>5</v>
          </cell>
          <cell r="AT4269" t="str">
            <v>СМР</v>
          </cell>
          <cell r="AW4269">
            <v>40540</v>
          </cell>
          <cell r="AZ4269" t="str">
            <v>12.2010</v>
          </cell>
          <cell r="BA4269" t="str">
            <v>12.2010</v>
          </cell>
          <cell r="BB4269" t="str">
            <v/>
          </cell>
          <cell r="BC4269" t="str">
            <v>4.2010</v>
          </cell>
        </row>
        <row r="4270">
          <cell r="AM4270">
            <v>282937.65000000002</v>
          </cell>
          <cell r="AQ4270">
            <v>5</v>
          </cell>
          <cell r="AT4270" t="str">
            <v>СМР</v>
          </cell>
          <cell r="AW4270">
            <v>40711</v>
          </cell>
          <cell r="AZ4270" t="str">
            <v>6.2011</v>
          </cell>
          <cell r="BA4270" t="str">
            <v>6.2011</v>
          </cell>
          <cell r="BB4270" t="str">
            <v>1.1900</v>
          </cell>
          <cell r="BC4270" t="str">
            <v>2.2011</v>
          </cell>
        </row>
        <row r="4271">
          <cell r="AM4271" t="str">
            <v/>
          </cell>
          <cell r="AQ4271" t="str">
            <v/>
          </cell>
          <cell r="AT4271" t="str">
            <v/>
          </cell>
          <cell r="AW4271" t="str">
            <v/>
          </cell>
          <cell r="AZ4271" t="str">
            <v/>
          </cell>
          <cell r="BA4271" t="str">
            <v/>
          </cell>
          <cell r="BB4271" t="str">
            <v/>
          </cell>
          <cell r="BC4271" t="str">
            <v/>
          </cell>
        </row>
        <row r="4272">
          <cell r="AM4272" t="str">
            <v/>
          </cell>
          <cell r="AQ4272" t="str">
            <v/>
          </cell>
          <cell r="AT4272" t="str">
            <v/>
          </cell>
          <cell r="AW4272" t="str">
            <v/>
          </cell>
          <cell r="AZ4272" t="str">
            <v/>
          </cell>
          <cell r="BA4272" t="str">
            <v/>
          </cell>
          <cell r="BB4272" t="str">
            <v/>
          </cell>
          <cell r="BC4272" t="str">
            <v/>
          </cell>
        </row>
        <row r="4273">
          <cell r="AM4273" t="str">
            <v/>
          </cell>
          <cell r="AQ4273" t="str">
            <v/>
          </cell>
          <cell r="AT4273" t="str">
            <v/>
          </cell>
          <cell r="AW4273" t="str">
            <v/>
          </cell>
          <cell r="AZ4273" t="str">
            <v/>
          </cell>
          <cell r="BA4273" t="str">
            <v/>
          </cell>
          <cell r="BB4273" t="str">
            <v/>
          </cell>
          <cell r="BC4273" t="str">
            <v/>
          </cell>
        </row>
        <row r="4274">
          <cell r="AM4274" t="str">
            <v/>
          </cell>
          <cell r="AQ4274" t="str">
            <v/>
          </cell>
          <cell r="AT4274" t="str">
            <v/>
          </cell>
          <cell r="AW4274" t="str">
            <v/>
          </cell>
          <cell r="AZ4274" t="str">
            <v/>
          </cell>
          <cell r="BA4274" t="str">
            <v/>
          </cell>
          <cell r="BB4274" t="str">
            <v/>
          </cell>
          <cell r="BC4274" t="str">
            <v/>
          </cell>
        </row>
        <row r="4275">
          <cell r="AM4275">
            <v>151746.73000000001</v>
          </cell>
          <cell r="AQ4275">
            <v>5</v>
          </cell>
          <cell r="AT4275" t="str">
            <v>СМР</v>
          </cell>
          <cell r="AW4275">
            <v>40421</v>
          </cell>
          <cell r="AZ4275" t="str">
            <v>8.2010</v>
          </cell>
          <cell r="BA4275" t="str">
            <v>8.2010</v>
          </cell>
          <cell r="BB4275" t="str">
            <v/>
          </cell>
          <cell r="BC4275" t="str">
            <v>3.2010</v>
          </cell>
        </row>
        <row r="4276">
          <cell r="AM4276">
            <v>93486.95</v>
          </cell>
          <cell r="AQ4276">
            <v>5</v>
          </cell>
          <cell r="AT4276" t="str">
            <v>СМР</v>
          </cell>
          <cell r="AW4276">
            <v>40442</v>
          </cell>
          <cell r="AZ4276" t="str">
            <v>8.2010</v>
          </cell>
          <cell r="BA4276" t="str">
            <v>9.2010</v>
          </cell>
          <cell r="BB4276" t="str">
            <v/>
          </cell>
          <cell r="BC4276" t="str">
            <v>3.2010</v>
          </cell>
        </row>
        <row r="4277">
          <cell r="AM4277">
            <v>133843.34</v>
          </cell>
          <cell r="AQ4277">
            <v>5</v>
          </cell>
          <cell r="AT4277" t="str">
            <v>СМР</v>
          </cell>
          <cell r="AW4277">
            <v>40540</v>
          </cell>
          <cell r="AZ4277" t="str">
            <v>12.2010</v>
          </cell>
          <cell r="BA4277" t="str">
            <v>12.2010</v>
          </cell>
          <cell r="BB4277" t="str">
            <v/>
          </cell>
          <cell r="BC4277" t="str">
            <v>4.2010</v>
          </cell>
        </row>
        <row r="4278">
          <cell r="AM4278">
            <v>8868.1299999999992</v>
          </cell>
          <cell r="AQ4278">
            <v>5</v>
          </cell>
          <cell r="AT4278" t="str">
            <v>СМР</v>
          </cell>
          <cell r="AW4278">
            <v>40711</v>
          </cell>
          <cell r="AZ4278" t="str">
            <v>6.2011</v>
          </cell>
          <cell r="BA4278" t="str">
            <v>6.2011</v>
          </cell>
          <cell r="BB4278" t="str">
            <v>1.1900</v>
          </cell>
          <cell r="BC4278" t="str">
            <v>2.2011</v>
          </cell>
        </row>
        <row r="4279">
          <cell r="AM4279">
            <v>503267.77</v>
          </cell>
          <cell r="AQ4279">
            <v>5</v>
          </cell>
          <cell r="AT4279" t="str">
            <v>СМР</v>
          </cell>
          <cell r="AW4279">
            <v>40421</v>
          </cell>
          <cell r="AZ4279" t="str">
            <v>8.2010</v>
          </cell>
          <cell r="BA4279" t="str">
            <v>8.2010</v>
          </cell>
          <cell r="BB4279" t="str">
            <v/>
          </cell>
          <cell r="BC4279" t="str">
            <v>3.2010</v>
          </cell>
        </row>
        <row r="4280">
          <cell r="AM4280" t="str">
            <v/>
          </cell>
          <cell r="AQ4280" t="str">
            <v/>
          </cell>
          <cell r="AT4280" t="str">
            <v/>
          </cell>
          <cell r="AW4280" t="str">
            <v/>
          </cell>
          <cell r="AZ4280" t="str">
            <v/>
          </cell>
          <cell r="BA4280" t="str">
            <v/>
          </cell>
          <cell r="BB4280" t="str">
            <v/>
          </cell>
          <cell r="BC4280" t="str">
            <v/>
          </cell>
        </row>
        <row r="4281">
          <cell r="AM4281">
            <v>601817</v>
          </cell>
          <cell r="AQ4281">
            <v>5</v>
          </cell>
          <cell r="AT4281" t="str">
            <v>СМР</v>
          </cell>
          <cell r="AW4281">
            <v>40540</v>
          </cell>
          <cell r="AZ4281" t="str">
            <v>12.2010</v>
          </cell>
          <cell r="BA4281" t="str">
            <v>12.2010</v>
          </cell>
          <cell r="BB4281" t="str">
            <v/>
          </cell>
          <cell r="BC4281" t="str">
            <v>4.2010</v>
          </cell>
        </row>
        <row r="4282">
          <cell r="AM4282">
            <v>156139.56</v>
          </cell>
          <cell r="AQ4282">
            <v>5</v>
          </cell>
          <cell r="AT4282" t="str">
            <v>СМР</v>
          </cell>
          <cell r="AW4282">
            <v>40711</v>
          </cell>
          <cell r="AZ4282" t="str">
            <v>6.2011</v>
          </cell>
          <cell r="BA4282" t="str">
            <v>6.2011</v>
          </cell>
          <cell r="BB4282" t="str">
            <v>1.1900</v>
          </cell>
          <cell r="BC4282" t="str">
            <v>2.2011</v>
          </cell>
        </row>
        <row r="4283">
          <cell r="AM4283">
            <v>789520.47</v>
          </cell>
          <cell r="AQ4283">
            <v>5</v>
          </cell>
          <cell r="AT4283" t="str">
            <v>СМР</v>
          </cell>
          <cell r="AW4283">
            <v>40421</v>
          </cell>
          <cell r="AZ4283" t="str">
            <v>8.2010</v>
          </cell>
          <cell r="BA4283" t="str">
            <v>8.2010</v>
          </cell>
          <cell r="BB4283" t="str">
            <v/>
          </cell>
          <cell r="BC4283" t="str">
            <v>3.2010</v>
          </cell>
        </row>
        <row r="4284">
          <cell r="AM4284">
            <v>674148.96</v>
          </cell>
          <cell r="AQ4284">
            <v>5</v>
          </cell>
          <cell r="AT4284" t="str">
            <v>СМР</v>
          </cell>
          <cell r="AW4284">
            <v>40442</v>
          </cell>
          <cell r="AZ4284" t="str">
            <v>8.2010</v>
          </cell>
          <cell r="BA4284" t="str">
            <v>9.2010</v>
          </cell>
          <cell r="BB4284" t="str">
            <v/>
          </cell>
          <cell r="BC4284" t="str">
            <v>3.2010</v>
          </cell>
        </row>
        <row r="4285">
          <cell r="AM4285">
            <v>617649.14</v>
          </cell>
          <cell r="AQ4285">
            <v>5</v>
          </cell>
          <cell r="AT4285" t="str">
            <v>СМР</v>
          </cell>
          <cell r="AW4285">
            <v>40542</v>
          </cell>
          <cell r="AZ4285" t="str">
            <v>12.2010</v>
          </cell>
          <cell r="BA4285" t="str">
            <v>12.2010</v>
          </cell>
          <cell r="BB4285" t="str">
            <v/>
          </cell>
          <cell r="BC4285" t="str">
            <v>4.2010</v>
          </cell>
        </row>
        <row r="4286">
          <cell r="AM4286" t="str">
            <v/>
          </cell>
          <cell r="AQ4286">
            <v>5</v>
          </cell>
          <cell r="AT4286" t="str">
            <v/>
          </cell>
          <cell r="AW4286" t="str">
            <v/>
          </cell>
          <cell r="AZ4286" t="str">
            <v/>
          </cell>
          <cell r="BA4286" t="str">
            <v/>
          </cell>
          <cell r="BB4286" t="str">
            <v/>
          </cell>
          <cell r="BC4286" t="str">
            <v/>
          </cell>
        </row>
        <row r="4287">
          <cell r="AM4287">
            <v>696929.19</v>
          </cell>
          <cell r="AQ4287">
            <v>5</v>
          </cell>
          <cell r="AT4287" t="str">
            <v>СМР</v>
          </cell>
          <cell r="AW4287">
            <v>40421</v>
          </cell>
          <cell r="AZ4287" t="str">
            <v>8.2010</v>
          </cell>
          <cell r="BA4287" t="str">
            <v>8.2010</v>
          </cell>
          <cell r="BB4287" t="str">
            <v/>
          </cell>
          <cell r="BC4287" t="str">
            <v>3.2010</v>
          </cell>
        </row>
        <row r="4288">
          <cell r="AM4288">
            <v>410532.16</v>
          </cell>
          <cell r="AQ4288">
            <v>5</v>
          </cell>
          <cell r="AT4288" t="str">
            <v>СМР</v>
          </cell>
          <cell r="AW4288">
            <v>40442</v>
          </cell>
          <cell r="AZ4288" t="str">
            <v>8.2010</v>
          </cell>
          <cell r="BA4288" t="str">
            <v>9.2010</v>
          </cell>
          <cell r="BB4288" t="str">
            <v/>
          </cell>
          <cell r="BC4288" t="str">
            <v>3.2010</v>
          </cell>
        </row>
        <row r="4289">
          <cell r="AM4289">
            <v>560019.94999999995</v>
          </cell>
          <cell r="AQ4289">
            <v>5</v>
          </cell>
          <cell r="AT4289" t="str">
            <v>СМР</v>
          </cell>
          <cell r="AW4289">
            <v>40540</v>
          </cell>
          <cell r="AZ4289" t="str">
            <v>12.2010</v>
          </cell>
          <cell r="BA4289" t="str">
            <v>12.2010</v>
          </cell>
          <cell r="BB4289" t="str">
            <v/>
          </cell>
          <cell r="BC4289" t="str">
            <v>4.2010</v>
          </cell>
        </row>
        <row r="4290">
          <cell r="AM4290">
            <v>738854.28</v>
          </cell>
          <cell r="AQ4290">
            <v>5</v>
          </cell>
          <cell r="AT4290" t="str">
            <v>СМР</v>
          </cell>
          <cell r="AW4290">
            <v>40711</v>
          </cell>
          <cell r="AZ4290" t="str">
            <v>6.2011</v>
          </cell>
          <cell r="BA4290" t="str">
            <v>6.2011</v>
          </cell>
          <cell r="BB4290" t="str">
            <v>1.1900</v>
          </cell>
          <cell r="BC4290" t="str">
            <v>2.2011</v>
          </cell>
        </row>
        <row r="4291">
          <cell r="AM4291">
            <v>210608.63</v>
          </cell>
          <cell r="AQ4291">
            <v>5</v>
          </cell>
          <cell r="AT4291" t="str">
            <v>СМР</v>
          </cell>
          <cell r="AW4291">
            <v>40542</v>
          </cell>
          <cell r="AZ4291" t="str">
            <v>12.2010</v>
          </cell>
          <cell r="BA4291" t="str">
            <v>12.2010</v>
          </cell>
          <cell r="BB4291" t="str">
            <v/>
          </cell>
          <cell r="BC4291" t="str">
            <v>4.2010</v>
          </cell>
        </row>
        <row r="4292">
          <cell r="AM4292">
            <v>440655.48</v>
          </cell>
          <cell r="AQ4292">
            <v>5</v>
          </cell>
          <cell r="AT4292" t="str">
            <v>СМР</v>
          </cell>
          <cell r="AW4292">
            <v>40540</v>
          </cell>
          <cell r="AZ4292" t="str">
            <v>12.2010</v>
          </cell>
          <cell r="BA4292" t="str">
            <v>12.2010</v>
          </cell>
          <cell r="BB4292" t="str">
            <v/>
          </cell>
          <cell r="BC4292" t="str">
            <v>4.2010</v>
          </cell>
        </row>
        <row r="4293">
          <cell r="AM4293">
            <v>78056.05</v>
          </cell>
          <cell r="AQ4293">
            <v>5</v>
          </cell>
          <cell r="AT4293" t="str">
            <v>СМР</v>
          </cell>
          <cell r="AW4293">
            <v>40569</v>
          </cell>
          <cell r="AZ4293" t="str">
            <v>12.2010</v>
          </cell>
          <cell r="BA4293" t="str">
            <v>1.2011</v>
          </cell>
          <cell r="BB4293" t="str">
            <v>3.2011</v>
          </cell>
          <cell r="BC4293" t="str">
            <v>1.2011</v>
          </cell>
        </row>
        <row r="4294">
          <cell r="AM4294" t="str">
            <v/>
          </cell>
          <cell r="AQ4294">
            <v>5</v>
          </cell>
          <cell r="AT4294" t="str">
            <v/>
          </cell>
          <cell r="AW4294" t="str">
            <v/>
          </cell>
          <cell r="AZ4294" t="str">
            <v/>
          </cell>
          <cell r="BA4294" t="str">
            <v/>
          </cell>
          <cell r="BB4294" t="str">
            <v/>
          </cell>
          <cell r="BC4294" t="str">
            <v/>
          </cell>
        </row>
        <row r="4295">
          <cell r="AM4295">
            <v>20903.18</v>
          </cell>
          <cell r="AQ4295">
            <v>5</v>
          </cell>
          <cell r="AT4295" t="str">
            <v>СМР</v>
          </cell>
          <cell r="AW4295">
            <v>40542</v>
          </cell>
          <cell r="AZ4295" t="str">
            <v>12.2010</v>
          </cell>
          <cell r="BA4295" t="str">
            <v>12.2010</v>
          </cell>
          <cell r="BB4295" t="str">
            <v/>
          </cell>
          <cell r="BC4295" t="str">
            <v>4.2010</v>
          </cell>
        </row>
        <row r="4296">
          <cell r="AM4296" t="str">
            <v/>
          </cell>
          <cell r="AQ4296">
            <v>5</v>
          </cell>
          <cell r="AT4296" t="str">
            <v/>
          </cell>
          <cell r="AW4296" t="str">
            <v/>
          </cell>
          <cell r="AZ4296" t="str">
            <v/>
          </cell>
          <cell r="BA4296" t="str">
            <v/>
          </cell>
          <cell r="BB4296" t="str">
            <v/>
          </cell>
          <cell r="BC4296" t="str">
            <v/>
          </cell>
        </row>
        <row r="4297">
          <cell r="AM4297" t="str">
            <v/>
          </cell>
          <cell r="AQ4297" t="str">
            <v/>
          </cell>
          <cell r="AT4297" t="str">
            <v/>
          </cell>
          <cell r="AW4297" t="str">
            <v/>
          </cell>
          <cell r="AZ4297" t="str">
            <v/>
          </cell>
          <cell r="BA4297" t="str">
            <v/>
          </cell>
          <cell r="BB4297" t="str">
            <v/>
          </cell>
          <cell r="BC4297" t="str">
            <v/>
          </cell>
        </row>
        <row r="4298">
          <cell r="AM4298" t="str">
            <v/>
          </cell>
          <cell r="AQ4298" t="str">
            <v/>
          </cell>
          <cell r="AT4298" t="str">
            <v/>
          </cell>
          <cell r="AW4298" t="str">
            <v/>
          </cell>
          <cell r="AZ4298" t="str">
            <v/>
          </cell>
          <cell r="BA4298" t="str">
            <v/>
          </cell>
          <cell r="BB4298" t="str">
            <v/>
          </cell>
          <cell r="BC4298" t="str">
            <v/>
          </cell>
        </row>
        <row r="4299">
          <cell r="AM4299">
            <v>171944.13</v>
          </cell>
          <cell r="AQ4299">
            <v>5</v>
          </cell>
          <cell r="AT4299" t="str">
            <v>СМР</v>
          </cell>
          <cell r="AW4299">
            <v>40542</v>
          </cell>
          <cell r="AZ4299" t="str">
            <v>12.2010</v>
          </cell>
          <cell r="BA4299" t="str">
            <v>12.2010</v>
          </cell>
          <cell r="BB4299" t="str">
            <v/>
          </cell>
          <cell r="BC4299" t="str">
            <v>4.2010</v>
          </cell>
        </row>
        <row r="4300">
          <cell r="AM4300" t="str">
            <v/>
          </cell>
          <cell r="AQ4300">
            <v>5</v>
          </cell>
          <cell r="AT4300" t="str">
            <v/>
          </cell>
          <cell r="AW4300" t="str">
            <v/>
          </cell>
          <cell r="AZ4300" t="str">
            <v/>
          </cell>
          <cell r="BA4300" t="str">
            <v/>
          </cell>
          <cell r="BB4300" t="str">
            <v/>
          </cell>
          <cell r="BC4300" t="str">
            <v/>
          </cell>
        </row>
        <row r="4301">
          <cell r="AM4301">
            <v>20488.89</v>
          </cell>
          <cell r="AQ4301">
            <v>5</v>
          </cell>
          <cell r="AT4301" t="str">
            <v>СМР</v>
          </cell>
          <cell r="AW4301">
            <v>40592</v>
          </cell>
          <cell r="AZ4301" t="str">
            <v>2.2011</v>
          </cell>
          <cell r="BA4301" t="str">
            <v>2.2011</v>
          </cell>
          <cell r="BB4301" t="str">
            <v>3.2011</v>
          </cell>
          <cell r="BC4301" t="str">
            <v>1.2011</v>
          </cell>
        </row>
        <row r="4302">
          <cell r="AM4302" t="str">
            <v/>
          </cell>
          <cell r="AQ4302">
            <v>5</v>
          </cell>
          <cell r="AT4302" t="str">
            <v/>
          </cell>
          <cell r="AW4302" t="str">
            <v/>
          </cell>
          <cell r="AZ4302" t="str">
            <v/>
          </cell>
          <cell r="BA4302" t="str">
            <v/>
          </cell>
          <cell r="BB4302" t="str">
            <v/>
          </cell>
          <cell r="BC4302" t="str">
            <v/>
          </cell>
        </row>
        <row r="4303">
          <cell r="AM4303" t="str">
            <v/>
          </cell>
          <cell r="AQ4303" t="str">
            <v/>
          </cell>
          <cell r="AT4303" t="str">
            <v/>
          </cell>
          <cell r="AW4303" t="str">
            <v/>
          </cell>
          <cell r="AZ4303" t="str">
            <v/>
          </cell>
          <cell r="BA4303" t="str">
            <v/>
          </cell>
          <cell r="BB4303" t="str">
            <v/>
          </cell>
          <cell r="BC4303" t="str">
            <v/>
          </cell>
        </row>
        <row r="4304">
          <cell r="AM4304" t="str">
            <v/>
          </cell>
          <cell r="AQ4304" t="str">
            <v/>
          </cell>
          <cell r="AT4304" t="str">
            <v/>
          </cell>
          <cell r="AW4304" t="str">
            <v/>
          </cell>
          <cell r="AZ4304" t="str">
            <v/>
          </cell>
          <cell r="BA4304" t="str">
            <v/>
          </cell>
          <cell r="BB4304" t="str">
            <v/>
          </cell>
          <cell r="BC4304" t="str">
            <v/>
          </cell>
        </row>
        <row r="4305">
          <cell r="AM4305">
            <v>42011.45</v>
          </cell>
          <cell r="AQ4305">
            <v>5</v>
          </cell>
          <cell r="AT4305" t="str">
            <v>СМР</v>
          </cell>
          <cell r="AW4305">
            <v>40542</v>
          </cell>
          <cell r="AZ4305" t="str">
            <v>12.2010</v>
          </cell>
          <cell r="BA4305" t="str">
            <v>12.2010</v>
          </cell>
          <cell r="BB4305" t="str">
            <v/>
          </cell>
          <cell r="BC4305" t="str">
            <v>4.2010</v>
          </cell>
        </row>
        <row r="4306">
          <cell r="AM4306" t="str">
            <v/>
          </cell>
          <cell r="AQ4306">
            <v>5</v>
          </cell>
          <cell r="AT4306" t="str">
            <v/>
          </cell>
          <cell r="AW4306" t="str">
            <v/>
          </cell>
          <cell r="AZ4306" t="str">
            <v/>
          </cell>
          <cell r="BA4306" t="str">
            <v/>
          </cell>
          <cell r="BB4306" t="str">
            <v/>
          </cell>
          <cell r="BC4306" t="str">
            <v/>
          </cell>
        </row>
        <row r="4307">
          <cell r="AM4307" t="str">
            <v/>
          </cell>
          <cell r="AQ4307" t="str">
            <v/>
          </cell>
          <cell r="AT4307" t="str">
            <v/>
          </cell>
          <cell r="AW4307" t="str">
            <v/>
          </cell>
          <cell r="AZ4307" t="str">
            <v/>
          </cell>
          <cell r="BA4307" t="str">
            <v/>
          </cell>
          <cell r="BB4307" t="str">
            <v/>
          </cell>
          <cell r="BC4307" t="str">
            <v/>
          </cell>
        </row>
        <row r="4308">
          <cell r="AM4308">
            <v>96013.53</v>
          </cell>
          <cell r="AQ4308">
            <v>5</v>
          </cell>
          <cell r="AT4308" t="str">
            <v>СМР</v>
          </cell>
          <cell r="AW4308">
            <v>40542</v>
          </cell>
          <cell r="AZ4308" t="str">
            <v>12.2010</v>
          </cell>
          <cell r="BA4308" t="str">
            <v>12.2010</v>
          </cell>
          <cell r="BB4308" t="str">
            <v/>
          </cell>
          <cell r="BC4308" t="str">
            <v>4.2010</v>
          </cell>
        </row>
        <row r="4309">
          <cell r="AM4309" t="str">
            <v/>
          </cell>
          <cell r="AQ4309">
            <v>5</v>
          </cell>
          <cell r="AT4309" t="str">
            <v/>
          </cell>
          <cell r="AW4309" t="str">
            <v/>
          </cell>
          <cell r="AZ4309" t="str">
            <v/>
          </cell>
          <cell r="BA4309" t="str">
            <v/>
          </cell>
          <cell r="BB4309" t="str">
            <v/>
          </cell>
          <cell r="BC4309" t="str">
            <v/>
          </cell>
        </row>
        <row r="4310">
          <cell r="AM4310" t="str">
            <v/>
          </cell>
          <cell r="AQ4310" t="str">
            <v/>
          </cell>
          <cell r="AT4310" t="str">
            <v/>
          </cell>
          <cell r="AW4310" t="str">
            <v/>
          </cell>
          <cell r="AZ4310" t="str">
            <v/>
          </cell>
          <cell r="BA4310" t="str">
            <v/>
          </cell>
          <cell r="BB4310" t="str">
            <v/>
          </cell>
          <cell r="BC4310" t="str">
            <v/>
          </cell>
        </row>
        <row r="4311">
          <cell r="AM4311">
            <v>308095.71000000002</v>
          </cell>
          <cell r="AQ4311">
            <v>5</v>
          </cell>
          <cell r="AT4311" t="str">
            <v>СМР</v>
          </cell>
          <cell r="AW4311">
            <v>40542</v>
          </cell>
          <cell r="AZ4311" t="str">
            <v>12.2010</v>
          </cell>
          <cell r="BA4311" t="str">
            <v>12.2010</v>
          </cell>
          <cell r="BB4311" t="str">
            <v/>
          </cell>
          <cell r="BC4311" t="str">
            <v>4.2010</v>
          </cell>
        </row>
        <row r="4312">
          <cell r="AM4312" t="str">
            <v/>
          </cell>
          <cell r="AQ4312">
            <v>5</v>
          </cell>
          <cell r="AT4312" t="str">
            <v/>
          </cell>
          <cell r="AW4312" t="str">
            <v/>
          </cell>
          <cell r="AZ4312" t="str">
            <v/>
          </cell>
          <cell r="BA4312" t="str">
            <v/>
          </cell>
          <cell r="BB4312" t="str">
            <v/>
          </cell>
          <cell r="BC4312" t="str">
            <v/>
          </cell>
        </row>
        <row r="4313">
          <cell r="AM4313" t="str">
            <v/>
          </cell>
          <cell r="AQ4313" t="str">
            <v/>
          </cell>
          <cell r="AT4313" t="str">
            <v/>
          </cell>
          <cell r="AW4313" t="str">
            <v/>
          </cell>
          <cell r="AZ4313" t="str">
            <v/>
          </cell>
          <cell r="BA4313" t="str">
            <v/>
          </cell>
          <cell r="BB4313" t="str">
            <v/>
          </cell>
          <cell r="BC4313" t="str">
            <v/>
          </cell>
        </row>
        <row r="4314">
          <cell r="AM4314">
            <v>119237.45</v>
          </cell>
          <cell r="AQ4314">
            <v>5</v>
          </cell>
          <cell r="AT4314" t="str">
            <v>СМР</v>
          </cell>
          <cell r="AW4314">
            <v>40542</v>
          </cell>
          <cell r="AZ4314" t="str">
            <v>12.2010</v>
          </cell>
          <cell r="BA4314" t="str">
            <v>12.2010</v>
          </cell>
          <cell r="BB4314" t="str">
            <v/>
          </cell>
          <cell r="BC4314" t="str">
            <v>4.2010</v>
          </cell>
        </row>
        <row r="4315">
          <cell r="AM4315" t="str">
            <v/>
          </cell>
          <cell r="AQ4315">
            <v>5</v>
          </cell>
          <cell r="AT4315" t="str">
            <v/>
          </cell>
          <cell r="AW4315" t="str">
            <v/>
          </cell>
          <cell r="AZ4315" t="str">
            <v/>
          </cell>
          <cell r="BA4315" t="str">
            <v/>
          </cell>
          <cell r="BB4315" t="str">
            <v/>
          </cell>
          <cell r="BC4315" t="str">
            <v/>
          </cell>
        </row>
        <row r="4316">
          <cell r="AM4316" t="str">
            <v/>
          </cell>
          <cell r="AQ4316" t="str">
            <v/>
          </cell>
          <cell r="AT4316" t="str">
            <v/>
          </cell>
          <cell r="AW4316" t="str">
            <v/>
          </cell>
          <cell r="AZ4316" t="str">
            <v/>
          </cell>
          <cell r="BA4316" t="str">
            <v/>
          </cell>
          <cell r="BB4316" t="str">
            <v/>
          </cell>
          <cell r="BC4316" t="str">
            <v/>
          </cell>
        </row>
        <row r="4317">
          <cell r="AM4317" t="str">
            <v/>
          </cell>
          <cell r="AQ4317" t="str">
            <v/>
          </cell>
          <cell r="AT4317" t="str">
            <v/>
          </cell>
          <cell r="AW4317" t="str">
            <v/>
          </cell>
          <cell r="AZ4317" t="str">
            <v/>
          </cell>
          <cell r="BA4317" t="str">
            <v/>
          </cell>
          <cell r="BB4317" t="str">
            <v/>
          </cell>
          <cell r="BC4317" t="str">
            <v/>
          </cell>
        </row>
        <row r="4318">
          <cell r="AM4318">
            <v>70446.28</v>
          </cell>
          <cell r="AQ4318">
            <v>5</v>
          </cell>
          <cell r="AT4318" t="str">
            <v>СМР</v>
          </cell>
          <cell r="AW4318">
            <v>40421</v>
          </cell>
          <cell r="AZ4318" t="str">
            <v>8.2010</v>
          </cell>
          <cell r="BA4318" t="str">
            <v>8.2010</v>
          </cell>
          <cell r="BB4318" t="str">
            <v/>
          </cell>
          <cell r="BC4318" t="str">
            <v>3.2010</v>
          </cell>
        </row>
        <row r="4319">
          <cell r="AM4319">
            <v>77649.03</v>
          </cell>
          <cell r="AQ4319">
            <v>5</v>
          </cell>
          <cell r="AT4319" t="str">
            <v>СМР</v>
          </cell>
          <cell r="AW4319">
            <v>40464</v>
          </cell>
          <cell r="AZ4319" t="str">
            <v>9.2010</v>
          </cell>
          <cell r="BA4319" t="str">
            <v>10.2010</v>
          </cell>
          <cell r="BB4319" t="str">
            <v/>
          </cell>
          <cell r="BC4319" t="str">
            <v>4.2010</v>
          </cell>
        </row>
        <row r="4320">
          <cell r="AM4320">
            <v>53240.480000000003</v>
          </cell>
          <cell r="AQ4320">
            <v>5</v>
          </cell>
          <cell r="AT4320" t="str">
            <v>СМР</v>
          </cell>
          <cell r="AW4320">
            <v>40464</v>
          </cell>
          <cell r="AZ4320" t="str">
            <v>9.2010</v>
          </cell>
          <cell r="BA4320" t="str">
            <v>10.2010</v>
          </cell>
          <cell r="BB4320" t="str">
            <v/>
          </cell>
          <cell r="BC4320" t="str">
            <v>4.2010</v>
          </cell>
        </row>
        <row r="4321">
          <cell r="AM4321">
            <v>431087.92</v>
          </cell>
          <cell r="AQ4321">
            <v>5</v>
          </cell>
          <cell r="AT4321" t="str">
            <v>СМР</v>
          </cell>
          <cell r="AW4321">
            <v>40464</v>
          </cell>
          <cell r="AZ4321" t="str">
            <v>9.2010</v>
          </cell>
          <cell r="BA4321" t="str">
            <v>10.2010</v>
          </cell>
          <cell r="BB4321" t="str">
            <v/>
          </cell>
          <cell r="BC4321" t="str">
            <v>4.2010</v>
          </cell>
        </row>
        <row r="4322">
          <cell r="AM4322" t="str">
            <v/>
          </cell>
          <cell r="AQ4322" t="str">
            <v/>
          </cell>
          <cell r="AT4322" t="str">
            <v/>
          </cell>
          <cell r="AW4322" t="str">
            <v/>
          </cell>
          <cell r="AZ4322" t="str">
            <v/>
          </cell>
          <cell r="BA4322" t="str">
            <v/>
          </cell>
          <cell r="BB4322" t="str">
            <v/>
          </cell>
          <cell r="BC4322" t="str">
            <v/>
          </cell>
        </row>
        <row r="4323">
          <cell r="AM4323">
            <v>738701.94</v>
          </cell>
          <cell r="AQ4323">
            <v>5</v>
          </cell>
          <cell r="AT4323" t="str">
            <v>СМР</v>
          </cell>
          <cell r="AW4323">
            <v>40421</v>
          </cell>
          <cell r="AZ4323" t="str">
            <v>8.2010</v>
          </cell>
          <cell r="BA4323" t="str">
            <v>8.2010</v>
          </cell>
          <cell r="BB4323" t="str">
            <v/>
          </cell>
          <cell r="BC4323" t="str">
            <v>3.2010</v>
          </cell>
        </row>
        <row r="4324">
          <cell r="AM4324">
            <v>660069.36</v>
          </cell>
          <cell r="AQ4324">
            <v>5</v>
          </cell>
          <cell r="AT4324" t="str">
            <v>СМР</v>
          </cell>
          <cell r="AW4324">
            <v>40464</v>
          </cell>
          <cell r="AZ4324" t="str">
            <v>9.2010</v>
          </cell>
          <cell r="BA4324" t="str">
            <v>10.2010</v>
          </cell>
          <cell r="BB4324" t="str">
            <v/>
          </cell>
          <cell r="BC4324" t="str">
            <v>4.2010</v>
          </cell>
        </row>
        <row r="4325">
          <cell r="AM4325">
            <v>654921.04</v>
          </cell>
          <cell r="AQ4325">
            <v>5</v>
          </cell>
          <cell r="AT4325" t="str">
            <v>СМР</v>
          </cell>
          <cell r="AW4325">
            <v>40464</v>
          </cell>
          <cell r="AZ4325" t="str">
            <v>9.2010</v>
          </cell>
          <cell r="BA4325" t="str">
            <v>10.2010</v>
          </cell>
          <cell r="BB4325" t="str">
            <v/>
          </cell>
          <cell r="BC4325" t="str">
            <v>4.2010</v>
          </cell>
        </row>
        <row r="4326">
          <cell r="AM4326">
            <v>241230.1</v>
          </cell>
          <cell r="AQ4326">
            <v>5</v>
          </cell>
          <cell r="AT4326" t="str">
            <v>СМР</v>
          </cell>
          <cell r="AW4326">
            <v>40421</v>
          </cell>
          <cell r="AZ4326" t="str">
            <v>8.2010</v>
          </cell>
          <cell r="BA4326" t="str">
            <v>8.2010</v>
          </cell>
          <cell r="BB4326" t="str">
            <v/>
          </cell>
          <cell r="BC4326" t="str">
            <v>3.2010</v>
          </cell>
        </row>
        <row r="4327">
          <cell r="AM4327">
            <v>286727.8</v>
          </cell>
          <cell r="AQ4327">
            <v>5</v>
          </cell>
          <cell r="AT4327" t="str">
            <v>СМР</v>
          </cell>
          <cell r="AW4327">
            <v>40464</v>
          </cell>
          <cell r="AZ4327" t="str">
            <v>9.2010</v>
          </cell>
          <cell r="BA4327" t="str">
            <v>10.2010</v>
          </cell>
          <cell r="BB4327" t="str">
            <v/>
          </cell>
          <cell r="BC4327" t="str">
            <v>4.2010</v>
          </cell>
        </row>
        <row r="4328">
          <cell r="AM4328">
            <v>181675.24</v>
          </cell>
          <cell r="AQ4328">
            <v>5</v>
          </cell>
          <cell r="AT4328" t="str">
            <v>СМР</v>
          </cell>
          <cell r="AW4328">
            <v>40464</v>
          </cell>
          <cell r="AZ4328" t="str">
            <v>9.2010</v>
          </cell>
          <cell r="BA4328" t="str">
            <v>10.2010</v>
          </cell>
          <cell r="BB4328" t="str">
            <v/>
          </cell>
          <cell r="BC4328" t="str">
            <v>4.2010</v>
          </cell>
        </row>
        <row r="4329">
          <cell r="AM4329" t="str">
            <v/>
          </cell>
          <cell r="AQ4329" t="str">
            <v/>
          </cell>
          <cell r="AT4329" t="str">
            <v/>
          </cell>
          <cell r="AW4329" t="str">
            <v/>
          </cell>
          <cell r="AZ4329" t="str">
            <v/>
          </cell>
          <cell r="BA4329" t="str">
            <v/>
          </cell>
          <cell r="BB4329" t="str">
            <v/>
          </cell>
          <cell r="BC4329" t="str">
            <v/>
          </cell>
        </row>
        <row r="4330">
          <cell r="AM4330" t="str">
            <v/>
          </cell>
          <cell r="AQ4330" t="str">
            <v/>
          </cell>
          <cell r="AT4330" t="str">
            <v/>
          </cell>
          <cell r="AW4330" t="str">
            <v/>
          </cell>
          <cell r="AZ4330" t="str">
            <v/>
          </cell>
          <cell r="BA4330" t="str">
            <v/>
          </cell>
          <cell r="BB4330" t="str">
            <v/>
          </cell>
          <cell r="BC4330" t="str">
            <v/>
          </cell>
        </row>
        <row r="4331">
          <cell r="AM4331">
            <v>16815.09</v>
          </cell>
          <cell r="AQ4331">
            <v>5</v>
          </cell>
          <cell r="AT4331" t="str">
            <v>СМР</v>
          </cell>
          <cell r="AW4331">
            <v>40592</v>
          </cell>
          <cell r="AZ4331" t="str">
            <v>2.2011</v>
          </cell>
          <cell r="BA4331" t="str">
            <v>2.2011</v>
          </cell>
          <cell r="BB4331" t="str">
            <v>3.2011</v>
          </cell>
          <cell r="BC4331" t="str">
            <v>1.2011</v>
          </cell>
        </row>
        <row r="4332">
          <cell r="AM4332">
            <v>17279.77</v>
          </cell>
          <cell r="AQ4332">
            <v>5</v>
          </cell>
          <cell r="AT4332" t="str">
            <v>СМР</v>
          </cell>
          <cell r="AW4332">
            <v>40592</v>
          </cell>
          <cell r="AZ4332" t="str">
            <v>2.2011</v>
          </cell>
          <cell r="BA4332" t="str">
            <v>2.2011</v>
          </cell>
          <cell r="BB4332" t="str">
            <v>3.2011</v>
          </cell>
          <cell r="BC4332" t="str">
            <v>1.2011</v>
          </cell>
        </row>
        <row r="4333">
          <cell r="AM4333">
            <v>459521.25</v>
          </cell>
          <cell r="AQ4333">
            <v>5</v>
          </cell>
          <cell r="AT4333" t="str">
            <v>СМР</v>
          </cell>
          <cell r="AW4333">
            <v>40592</v>
          </cell>
          <cell r="AZ4333" t="str">
            <v>2.2011</v>
          </cell>
          <cell r="BA4333" t="str">
            <v>2.2011</v>
          </cell>
          <cell r="BB4333" t="str">
            <v>3.2011</v>
          </cell>
          <cell r="BC4333" t="str">
            <v>1.2011</v>
          </cell>
        </row>
        <row r="4334">
          <cell r="AM4334">
            <v>12942.2</v>
          </cell>
          <cell r="AQ4334">
            <v>5</v>
          </cell>
          <cell r="AT4334" t="str">
            <v>СМР</v>
          </cell>
          <cell r="AW4334">
            <v>40592</v>
          </cell>
          <cell r="AZ4334" t="str">
            <v>2.2011</v>
          </cell>
          <cell r="BA4334" t="str">
            <v>2.2011</v>
          </cell>
          <cell r="BB4334" t="str">
            <v>3.2011</v>
          </cell>
          <cell r="BC4334" t="str">
            <v>1.2011</v>
          </cell>
        </row>
        <row r="4335">
          <cell r="AM4335">
            <v>123602.23</v>
          </cell>
          <cell r="AQ4335">
            <v>5</v>
          </cell>
          <cell r="AT4335" t="str">
            <v>СМР</v>
          </cell>
          <cell r="AW4335">
            <v>40592</v>
          </cell>
          <cell r="AZ4335" t="str">
            <v>2.2011</v>
          </cell>
          <cell r="BA4335" t="str">
            <v>2.2011</v>
          </cell>
          <cell r="BB4335" t="str">
            <v>3.2011</v>
          </cell>
          <cell r="BC4335" t="str">
            <v>1.2011</v>
          </cell>
        </row>
        <row r="4336">
          <cell r="AM4336" t="str">
            <v/>
          </cell>
          <cell r="AQ4336" t="str">
            <v/>
          </cell>
          <cell r="AT4336" t="str">
            <v/>
          </cell>
          <cell r="AW4336" t="str">
            <v/>
          </cell>
          <cell r="AZ4336" t="str">
            <v/>
          </cell>
          <cell r="BA4336" t="str">
            <v/>
          </cell>
          <cell r="BB4336" t="str">
            <v/>
          </cell>
          <cell r="BC4336" t="str">
            <v/>
          </cell>
        </row>
        <row r="4337">
          <cell r="AM4337">
            <v>24680.63</v>
          </cell>
          <cell r="AQ4337">
            <v>5</v>
          </cell>
          <cell r="AT4337" t="str">
            <v>СМР</v>
          </cell>
          <cell r="AW4337">
            <v>40711</v>
          </cell>
          <cell r="AZ4337" t="str">
            <v>6.2011</v>
          </cell>
          <cell r="BA4337" t="str">
            <v>6.2011</v>
          </cell>
          <cell r="BB4337" t="str">
            <v>1.1900</v>
          </cell>
          <cell r="BC4337" t="str">
            <v>2.2011</v>
          </cell>
        </row>
        <row r="4338">
          <cell r="AM4338">
            <v>7827.92</v>
          </cell>
          <cell r="AQ4338">
            <v>5</v>
          </cell>
          <cell r="AT4338" t="str">
            <v>СМР</v>
          </cell>
          <cell r="AW4338">
            <v>40711</v>
          </cell>
          <cell r="AZ4338" t="str">
            <v>6.2011</v>
          </cell>
          <cell r="BA4338" t="str">
            <v>6.2011</v>
          </cell>
          <cell r="BB4338" t="str">
            <v>1.1900</v>
          </cell>
          <cell r="BC4338" t="str">
            <v>2.2011</v>
          </cell>
        </row>
        <row r="4339">
          <cell r="AM4339">
            <v>836270.8</v>
          </cell>
          <cell r="AQ4339">
            <v>5</v>
          </cell>
          <cell r="AT4339" t="str">
            <v>СМР</v>
          </cell>
          <cell r="AW4339">
            <v>40711</v>
          </cell>
          <cell r="AZ4339" t="str">
            <v>6.2011</v>
          </cell>
          <cell r="BA4339" t="str">
            <v>6.2011</v>
          </cell>
          <cell r="BB4339" t="str">
            <v>1.1900</v>
          </cell>
          <cell r="BC4339" t="str">
            <v>2.2011</v>
          </cell>
        </row>
        <row r="4340">
          <cell r="AM4340">
            <v>41743.040000000001</v>
          </cell>
          <cell r="AQ4340">
            <v>5</v>
          </cell>
          <cell r="AT4340" t="str">
            <v>СМР</v>
          </cell>
          <cell r="AW4340">
            <v>40711</v>
          </cell>
          <cell r="AZ4340" t="str">
            <v>6.2011</v>
          </cell>
          <cell r="BA4340" t="str">
            <v>6.2011</v>
          </cell>
          <cell r="BB4340" t="str">
            <v>1.1900</v>
          </cell>
          <cell r="BC4340" t="str">
            <v>2.2011</v>
          </cell>
        </row>
        <row r="4341">
          <cell r="AM4341">
            <v>196143.21</v>
          </cell>
          <cell r="AQ4341">
            <v>5</v>
          </cell>
          <cell r="AT4341" t="str">
            <v>СМР</v>
          </cell>
          <cell r="AW4341">
            <v>40711</v>
          </cell>
          <cell r="AZ4341" t="str">
            <v>6.2011</v>
          </cell>
          <cell r="BA4341" t="str">
            <v>6.2011</v>
          </cell>
          <cell r="BB4341" t="str">
            <v>1.1900</v>
          </cell>
          <cell r="BC4341" t="str">
            <v>2.2011</v>
          </cell>
        </row>
        <row r="4342">
          <cell r="AM4342" t="str">
            <v/>
          </cell>
          <cell r="AQ4342" t="str">
            <v/>
          </cell>
          <cell r="AT4342" t="str">
            <v/>
          </cell>
          <cell r="AW4342" t="str">
            <v/>
          </cell>
          <cell r="AZ4342" t="str">
            <v/>
          </cell>
          <cell r="BA4342" t="str">
            <v/>
          </cell>
          <cell r="BB4342" t="str">
            <v/>
          </cell>
          <cell r="BC4342" t="str">
            <v/>
          </cell>
        </row>
        <row r="4343">
          <cell r="AM4343">
            <v>5360.2</v>
          </cell>
          <cell r="AQ4343">
            <v>5</v>
          </cell>
          <cell r="AT4343" t="str">
            <v>СМР</v>
          </cell>
          <cell r="AW4343" t="str">
            <v/>
          </cell>
          <cell r="AZ4343" t="str">
            <v>6.2011</v>
          </cell>
          <cell r="BA4343" t="str">
            <v/>
          </cell>
          <cell r="BB4343" t="str">
            <v/>
          </cell>
          <cell r="BC4343" t="str">
            <v/>
          </cell>
        </row>
        <row r="4344">
          <cell r="AM4344">
            <v>1957</v>
          </cell>
          <cell r="AQ4344">
            <v>5</v>
          </cell>
          <cell r="AT4344" t="str">
            <v>СМР</v>
          </cell>
          <cell r="AW4344" t="str">
            <v/>
          </cell>
          <cell r="AZ4344" t="str">
            <v>6.2011</v>
          </cell>
          <cell r="BA4344" t="str">
            <v/>
          </cell>
          <cell r="BB4344" t="str">
            <v/>
          </cell>
          <cell r="BC4344" t="str">
            <v/>
          </cell>
        </row>
        <row r="4345">
          <cell r="AM4345">
            <v>102286.71</v>
          </cell>
          <cell r="AQ4345">
            <v>5</v>
          </cell>
          <cell r="AT4345" t="str">
            <v>СМР</v>
          </cell>
          <cell r="AW4345" t="str">
            <v/>
          </cell>
          <cell r="AZ4345" t="str">
            <v>6.2011</v>
          </cell>
          <cell r="BA4345" t="str">
            <v/>
          </cell>
          <cell r="BB4345" t="str">
            <v/>
          </cell>
          <cell r="BC4345" t="str">
            <v/>
          </cell>
        </row>
        <row r="4346">
          <cell r="AM4346">
            <v>10760.31</v>
          </cell>
          <cell r="AQ4346">
            <v>5</v>
          </cell>
          <cell r="AT4346" t="str">
            <v>СМР</v>
          </cell>
          <cell r="AW4346" t="str">
            <v/>
          </cell>
          <cell r="AZ4346" t="str">
            <v>6.2011</v>
          </cell>
          <cell r="BA4346" t="str">
            <v/>
          </cell>
          <cell r="BB4346" t="str">
            <v/>
          </cell>
          <cell r="BC4346" t="str">
            <v/>
          </cell>
        </row>
        <row r="4347">
          <cell r="AM4347">
            <v>42012.83</v>
          </cell>
          <cell r="AQ4347">
            <v>5</v>
          </cell>
          <cell r="AT4347" t="str">
            <v>СМР</v>
          </cell>
          <cell r="AW4347" t="str">
            <v/>
          </cell>
          <cell r="AZ4347" t="str">
            <v>6.2011</v>
          </cell>
          <cell r="BA4347" t="str">
            <v/>
          </cell>
          <cell r="BB4347" t="str">
            <v/>
          </cell>
          <cell r="BC4347" t="str">
            <v/>
          </cell>
        </row>
        <row r="4348">
          <cell r="AM4348" t="str">
            <v/>
          </cell>
          <cell r="AQ4348" t="str">
            <v/>
          </cell>
          <cell r="AT4348" t="str">
            <v/>
          </cell>
          <cell r="AW4348" t="str">
            <v/>
          </cell>
          <cell r="AZ4348" t="str">
            <v/>
          </cell>
          <cell r="BA4348" t="str">
            <v/>
          </cell>
          <cell r="BB4348" t="str">
            <v/>
          </cell>
          <cell r="BC4348" t="str">
            <v/>
          </cell>
        </row>
        <row r="4349">
          <cell r="AM4349" t="str">
            <v/>
          </cell>
          <cell r="AQ4349" t="str">
            <v/>
          </cell>
          <cell r="AT4349" t="str">
            <v/>
          </cell>
          <cell r="AW4349" t="str">
            <v/>
          </cell>
          <cell r="AZ4349" t="str">
            <v/>
          </cell>
          <cell r="BA4349" t="str">
            <v/>
          </cell>
          <cell r="BB4349" t="str">
            <v/>
          </cell>
          <cell r="BC4349" t="str">
            <v/>
          </cell>
        </row>
        <row r="4350">
          <cell r="AM4350" t="str">
            <v/>
          </cell>
          <cell r="AQ4350" t="str">
            <v/>
          </cell>
          <cell r="AT4350" t="str">
            <v/>
          </cell>
          <cell r="AW4350" t="str">
            <v/>
          </cell>
          <cell r="AZ4350" t="str">
            <v/>
          </cell>
          <cell r="BA4350" t="str">
            <v/>
          </cell>
          <cell r="BB4350" t="str">
            <v/>
          </cell>
          <cell r="BC4350" t="str">
            <v/>
          </cell>
        </row>
        <row r="4351">
          <cell r="AM4351" t="str">
            <v/>
          </cell>
          <cell r="AQ4351" t="str">
            <v/>
          </cell>
          <cell r="AT4351" t="str">
            <v/>
          </cell>
          <cell r="AW4351" t="str">
            <v/>
          </cell>
          <cell r="AZ4351" t="str">
            <v/>
          </cell>
          <cell r="BA4351" t="str">
            <v/>
          </cell>
          <cell r="BB4351" t="str">
            <v/>
          </cell>
          <cell r="BC4351" t="str">
            <v/>
          </cell>
        </row>
        <row r="4352">
          <cell r="AM4352" t="str">
            <v/>
          </cell>
          <cell r="AQ4352" t="str">
            <v/>
          </cell>
          <cell r="AT4352" t="str">
            <v/>
          </cell>
          <cell r="AW4352" t="str">
            <v/>
          </cell>
          <cell r="AZ4352" t="str">
            <v/>
          </cell>
          <cell r="BA4352" t="str">
            <v/>
          </cell>
          <cell r="BB4352" t="str">
            <v/>
          </cell>
          <cell r="BC4352" t="str">
            <v/>
          </cell>
        </row>
        <row r="4353">
          <cell r="AM4353" t="str">
            <v/>
          </cell>
          <cell r="AQ4353" t="str">
            <v/>
          </cell>
          <cell r="AT4353" t="str">
            <v/>
          </cell>
          <cell r="AW4353" t="str">
            <v/>
          </cell>
          <cell r="AZ4353" t="str">
            <v/>
          </cell>
          <cell r="BA4353" t="str">
            <v/>
          </cell>
          <cell r="BB4353" t="str">
            <v/>
          </cell>
          <cell r="BC4353" t="str">
            <v/>
          </cell>
        </row>
        <row r="4354">
          <cell r="AM4354" t="str">
            <v/>
          </cell>
          <cell r="AQ4354" t="str">
            <v/>
          </cell>
          <cell r="AT4354" t="str">
            <v/>
          </cell>
          <cell r="AW4354" t="str">
            <v/>
          </cell>
          <cell r="AZ4354" t="str">
            <v/>
          </cell>
          <cell r="BA4354" t="str">
            <v/>
          </cell>
          <cell r="BB4354" t="str">
            <v/>
          </cell>
          <cell r="BC4354" t="str">
            <v/>
          </cell>
        </row>
        <row r="4355">
          <cell r="AM4355" t="str">
            <v/>
          </cell>
          <cell r="AQ4355" t="str">
            <v/>
          </cell>
          <cell r="AT4355" t="str">
            <v/>
          </cell>
          <cell r="AW4355" t="str">
            <v/>
          </cell>
          <cell r="AZ4355" t="str">
            <v/>
          </cell>
          <cell r="BA4355" t="str">
            <v/>
          </cell>
          <cell r="BB4355" t="str">
            <v/>
          </cell>
          <cell r="BC4355" t="str">
            <v/>
          </cell>
        </row>
        <row r="4356">
          <cell r="AM4356" t="str">
            <v/>
          </cell>
          <cell r="AQ4356" t="str">
            <v/>
          </cell>
          <cell r="AT4356" t="str">
            <v/>
          </cell>
          <cell r="AW4356" t="str">
            <v/>
          </cell>
          <cell r="AZ4356" t="str">
            <v/>
          </cell>
          <cell r="BA4356" t="str">
            <v/>
          </cell>
          <cell r="BB4356" t="str">
            <v/>
          </cell>
          <cell r="BC4356" t="str">
            <v/>
          </cell>
        </row>
        <row r="4357">
          <cell r="AM4357">
            <v>946.04</v>
          </cell>
          <cell r="AQ4357">
            <v>5</v>
          </cell>
          <cell r="AT4357" t="str">
            <v>СМР</v>
          </cell>
          <cell r="AW4357" t="str">
            <v/>
          </cell>
          <cell r="AZ4357" t="str">
            <v>6.2011</v>
          </cell>
          <cell r="BA4357" t="str">
            <v/>
          </cell>
          <cell r="BB4357" t="str">
            <v/>
          </cell>
          <cell r="BC4357" t="str">
            <v/>
          </cell>
        </row>
        <row r="4358">
          <cell r="AM4358">
            <v>18166.5</v>
          </cell>
          <cell r="AQ4358">
            <v>5</v>
          </cell>
          <cell r="AT4358" t="str">
            <v>СМР</v>
          </cell>
          <cell r="AW4358" t="str">
            <v/>
          </cell>
          <cell r="AZ4358" t="str">
            <v>6.2011</v>
          </cell>
          <cell r="BA4358" t="str">
            <v/>
          </cell>
          <cell r="BB4358" t="str">
            <v/>
          </cell>
          <cell r="BC4358" t="str">
            <v/>
          </cell>
        </row>
        <row r="4359">
          <cell r="AM4359">
            <v>8389.92</v>
          </cell>
          <cell r="AQ4359">
            <v>5</v>
          </cell>
          <cell r="AT4359" t="str">
            <v>СМР</v>
          </cell>
          <cell r="AW4359" t="str">
            <v/>
          </cell>
          <cell r="AZ4359" t="str">
            <v>6.2011</v>
          </cell>
          <cell r="BA4359" t="str">
            <v/>
          </cell>
          <cell r="BB4359" t="str">
            <v/>
          </cell>
          <cell r="BC4359" t="str">
            <v/>
          </cell>
        </row>
        <row r="4360">
          <cell r="AM4360" t="str">
            <v/>
          </cell>
          <cell r="AQ4360" t="str">
            <v/>
          </cell>
          <cell r="AT4360" t="str">
            <v/>
          </cell>
          <cell r="AW4360" t="str">
            <v/>
          </cell>
          <cell r="AZ4360" t="str">
            <v/>
          </cell>
          <cell r="BA4360" t="str">
            <v/>
          </cell>
          <cell r="BB4360" t="str">
            <v/>
          </cell>
          <cell r="BC4360" t="str">
            <v/>
          </cell>
        </row>
        <row r="4361">
          <cell r="AM4361" t="str">
            <v/>
          </cell>
          <cell r="AQ4361" t="str">
            <v/>
          </cell>
          <cell r="AT4361" t="str">
            <v/>
          </cell>
          <cell r="AW4361" t="str">
            <v/>
          </cell>
          <cell r="AZ4361" t="str">
            <v/>
          </cell>
          <cell r="BA4361" t="str">
            <v/>
          </cell>
          <cell r="BB4361" t="str">
            <v/>
          </cell>
          <cell r="BC4361" t="str">
            <v/>
          </cell>
        </row>
        <row r="4362">
          <cell r="AM4362" t="str">
            <v/>
          </cell>
          <cell r="AQ4362" t="str">
            <v/>
          </cell>
          <cell r="AT4362" t="str">
            <v/>
          </cell>
          <cell r="AW4362" t="str">
            <v/>
          </cell>
          <cell r="AZ4362" t="str">
            <v/>
          </cell>
          <cell r="BA4362" t="str">
            <v/>
          </cell>
          <cell r="BB4362" t="str">
            <v/>
          </cell>
          <cell r="BC4362" t="str">
            <v/>
          </cell>
        </row>
        <row r="4363">
          <cell r="AM4363" t="str">
            <v/>
          </cell>
          <cell r="AQ4363" t="str">
            <v/>
          </cell>
          <cell r="AT4363" t="str">
            <v/>
          </cell>
          <cell r="AW4363" t="str">
            <v/>
          </cell>
          <cell r="AZ4363" t="str">
            <v/>
          </cell>
          <cell r="BA4363" t="str">
            <v/>
          </cell>
          <cell r="BB4363" t="str">
            <v/>
          </cell>
          <cell r="BC4363" t="str">
            <v/>
          </cell>
        </row>
        <row r="4364">
          <cell r="AM4364" t="str">
            <v/>
          </cell>
          <cell r="AQ4364" t="str">
            <v/>
          </cell>
          <cell r="AT4364" t="str">
            <v/>
          </cell>
          <cell r="AW4364" t="str">
            <v/>
          </cell>
          <cell r="AZ4364" t="str">
            <v/>
          </cell>
          <cell r="BA4364" t="str">
            <v/>
          </cell>
          <cell r="BB4364" t="str">
            <v/>
          </cell>
          <cell r="BC4364" t="str">
            <v/>
          </cell>
        </row>
        <row r="4365">
          <cell r="AM4365" t="str">
            <v/>
          </cell>
          <cell r="AQ4365" t="str">
            <v/>
          </cell>
          <cell r="AT4365" t="str">
            <v/>
          </cell>
          <cell r="AW4365" t="str">
            <v/>
          </cell>
          <cell r="AZ4365" t="str">
            <v/>
          </cell>
          <cell r="BA4365" t="str">
            <v/>
          </cell>
          <cell r="BB4365" t="str">
            <v/>
          </cell>
          <cell r="BC4365" t="str">
            <v/>
          </cell>
        </row>
        <row r="4366">
          <cell r="AM4366" t="str">
            <v/>
          </cell>
          <cell r="AQ4366" t="str">
            <v/>
          </cell>
          <cell r="AT4366" t="str">
            <v/>
          </cell>
          <cell r="AW4366" t="str">
            <v/>
          </cell>
          <cell r="AZ4366" t="str">
            <v/>
          </cell>
          <cell r="BA4366" t="str">
            <v/>
          </cell>
          <cell r="BB4366" t="str">
            <v/>
          </cell>
          <cell r="BC4366" t="str">
            <v/>
          </cell>
        </row>
        <row r="4367">
          <cell r="AM4367">
            <v>21626.43</v>
          </cell>
          <cell r="AQ4367">
            <v>5</v>
          </cell>
          <cell r="AT4367" t="str">
            <v>СМР</v>
          </cell>
          <cell r="AW4367">
            <v>40409</v>
          </cell>
          <cell r="AZ4367" t="str">
            <v>7.2010</v>
          </cell>
          <cell r="BA4367" t="str">
            <v>8.2010</v>
          </cell>
          <cell r="BB4367" t="str">
            <v/>
          </cell>
          <cell r="BC4367" t="str">
            <v>3.2010</v>
          </cell>
        </row>
        <row r="4368">
          <cell r="AM4368">
            <v>171237.08</v>
          </cell>
          <cell r="AQ4368">
            <v>5</v>
          </cell>
          <cell r="AT4368" t="str">
            <v>СМР</v>
          </cell>
          <cell r="AW4368">
            <v>40442</v>
          </cell>
          <cell r="AZ4368" t="str">
            <v>8.2010</v>
          </cell>
          <cell r="BA4368" t="str">
            <v>9.2010</v>
          </cell>
          <cell r="BB4368" t="str">
            <v/>
          </cell>
          <cell r="BC4368" t="str">
            <v>3.2010</v>
          </cell>
        </row>
        <row r="4369">
          <cell r="AM4369" t="str">
            <v/>
          </cell>
          <cell r="AQ4369" t="str">
            <v/>
          </cell>
          <cell r="AT4369" t="str">
            <v/>
          </cell>
          <cell r="AW4369" t="str">
            <v/>
          </cell>
          <cell r="AZ4369" t="str">
            <v/>
          </cell>
          <cell r="BA4369" t="str">
            <v/>
          </cell>
          <cell r="BB4369" t="str">
            <v/>
          </cell>
          <cell r="BC4369" t="str">
            <v/>
          </cell>
        </row>
        <row r="4370">
          <cell r="AM4370">
            <v>386951.78</v>
          </cell>
          <cell r="AQ4370">
            <v>5</v>
          </cell>
          <cell r="AT4370" t="str">
            <v>СМР</v>
          </cell>
          <cell r="AW4370">
            <v>40409</v>
          </cell>
          <cell r="AZ4370" t="str">
            <v>7.2010</v>
          </cell>
          <cell r="BA4370" t="str">
            <v>8.2010</v>
          </cell>
          <cell r="BB4370" t="str">
            <v/>
          </cell>
          <cell r="BC4370" t="str">
            <v>3.2010</v>
          </cell>
        </row>
        <row r="4371">
          <cell r="AM4371">
            <v>1801689.44</v>
          </cell>
          <cell r="AQ4371">
            <v>5</v>
          </cell>
          <cell r="AT4371" t="str">
            <v>СМР</v>
          </cell>
          <cell r="AW4371">
            <v>40442</v>
          </cell>
          <cell r="AZ4371" t="str">
            <v>8.2010</v>
          </cell>
          <cell r="BA4371" t="str">
            <v>9.2010</v>
          </cell>
          <cell r="BB4371" t="str">
            <v/>
          </cell>
          <cell r="BC4371" t="str">
            <v>3.2010</v>
          </cell>
        </row>
        <row r="4372">
          <cell r="AM4372" t="str">
            <v/>
          </cell>
          <cell r="AQ4372" t="str">
            <v/>
          </cell>
          <cell r="AT4372" t="str">
            <v/>
          </cell>
          <cell r="AW4372" t="str">
            <v/>
          </cell>
          <cell r="AZ4372" t="str">
            <v/>
          </cell>
          <cell r="BA4372" t="str">
            <v/>
          </cell>
          <cell r="BB4372" t="str">
            <v/>
          </cell>
          <cell r="BC4372" t="str">
            <v/>
          </cell>
        </row>
        <row r="4373">
          <cell r="AM4373">
            <v>70070.179999999993</v>
          </cell>
          <cell r="AQ4373">
            <v>5</v>
          </cell>
          <cell r="AT4373" t="str">
            <v>СМР</v>
          </cell>
          <cell r="AW4373">
            <v>40409</v>
          </cell>
          <cell r="AZ4373" t="str">
            <v>7.2010</v>
          </cell>
          <cell r="BA4373" t="str">
            <v>8.2010</v>
          </cell>
          <cell r="BB4373" t="str">
            <v/>
          </cell>
          <cell r="BC4373" t="str">
            <v>3.2010</v>
          </cell>
        </row>
        <row r="4374">
          <cell r="AM4374">
            <v>324739.93</v>
          </cell>
          <cell r="AQ4374">
            <v>5</v>
          </cell>
          <cell r="AT4374" t="str">
            <v>СМР</v>
          </cell>
          <cell r="AW4374">
            <v>40442</v>
          </cell>
          <cell r="AZ4374" t="str">
            <v>8.2010</v>
          </cell>
          <cell r="BA4374" t="str">
            <v>9.2010</v>
          </cell>
          <cell r="BB4374" t="str">
            <v/>
          </cell>
          <cell r="BC4374" t="str">
            <v>3.2010</v>
          </cell>
        </row>
        <row r="4375">
          <cell r="AM4375">
            <v>78918.14</v>
          </cell>
          <cell r="AQ4375">
            <v>5</v>
          </cell>
          <cell r="AT4375" t="str">
            <v>СМР</v>
          </cell>
          <cell r="AW4375">
            <v>40442</v>
          </cell>
          <cell r="AZ4375" t="str">
            <v>8.2010</v>
          </cell>
          <cell r="BA4375" t="str">
            <v>9.2010</v>
          </cell>
          <cell r="BB4375" t="str">
            <v/>
          </cell>
          <cell r="BC4375" t="str">
            <v>3.2010</v>
          </cell>
        </row>
        <row r="4376">
          <cell r="AM4376" t="str">
            <v/>
          </cell>
          <cell r="AQ4376" t="str">
            <v/>
          </cell>
          <cell r="AT4376" t="str">
            <v/>
          </cell>
          <cell r="AW4376" t="str">
            <v/>
          </cell>
          <cell r="AZ4376" t="str">
            <v/>
          </cell>
          <cell r="BA4376" t="str">
            <v/>
          </cell>
          <cell r="BB4376" t="str">
            <v/>
          </cell>
          <cell r="BC4376" t="str">
            <v/>
          </cell>
        </row>
        <row r="4377">
          <cell r="AM4377" t="str">
            <v/>
          </cell>
          <cell r="AQ4377" t="str">
            <v/>
          </cell>
          <cell r="AT4377" t="str">
            <v/>
          </cell>
          <cell r="AW4377" t="str">
            <v/>
          </cell>
          <cell r="AZ4377" t="str">
            <v/>
          </cell>
          <cell r="BA4377" t="str">
            <v/>
          </cell>
          <cell r="BB4377" t="str">
            <v/>
          </cell>
          <cell r="BC4377" t="str">
            <v/>
          </cell>
        </row>
        <row r="4378">
          <cell r="AM4378" t="str">
            <v/>
          </cell>
          <cell r="AQ4378" t="str">
            <v/>
          </cell>
          <cell r="AT4378" t="str">
            <v/>
          </cell>
          <cell r="AW4378" t="str">
            <v/>
          </cell>
          <cell r="AZ4378" t="str">
            <v/>
          </cell>
          <cell r="BA4378" t="str">
            <v/>
          </cell>
          <cell r="BB4378" t="str">
            <v/>
          </cell>
          <cell r="BC4378" t="str">
            <v/>
          </cell>
        </row>
        <row r="4379">
          <cell r="AM4379" t="str">
            <v/>
          </cell>
          <cell r="AQ4379" t="str">
            <v/>
          </cell>
          <cell r="AT4379" t="str">
            <v/>
          </cell>
          <cell r="AW4379" t="str">
            <v/>
          </cell>
          <cell r="AZ4379" t="str">
            <v/>
          </cell>
          <cell r="BA4379" t="str">
            <v/>
          </cell>
          <cell r="BB4379" t="str">
            <v/>
          </cell>
          <cell r="BC4379" t="str">
            <v/>
          </cell>
        </row>
        <row r="4380">
          <cell r="AM4380" t="str">
            <v/>
          </cell>
          <cell r="AQ4380" t="str">
            <v/>
          </cell>
          <cell r="AT4380" t="str">
            <v/>
          </cell>
          <cell r="AW4380" t="str">
            <v/>
          </cell>
          <cell r="AZ4380" t="str">
            <v/>
          </cell>
          <cell r="BA4380" t="str">
            <v/>
          </cell>
          <cell r="BB4380" t="str">
            <v/>
          </cell>
          <cell r="BC4380" t="str">
            <v/>
          </cell>
        </row>
        <row r="4381">
          <cell r="AM4381" t="str">
            <v/>
          </cell>
          <cell r="AQ4381" t="str">
            <v/>
          </cell>
          <cell r="AT4381" t="str">
            <v/>
          </cell>
          <cell r="AW4381" t="str">
            <v/>
          </cell>
          <cell r="AZ4381" t="str">
            <v/>
          </cell>
          <cell r="BA4381" t="str">
            <v/>
          </cell>
          <cell r="BB4381" t="str">
            <v/>
          </cell>
          <cell r="BC4381" t="str">
            <v/>
          </cell>
        </row>
        <row r="4382">
          <cell r="AM4382" t="str">
            <v/>
          </cell>
          <cell r="AQ4382" t="str">
            <v/>
          </cell>
          <cell r="AT4382" t="str">
            <v/>
          </cell>
          <cell r="AW4382" t="str">
            <v/>
          </cell>
          <cell r="AZ4382" t="str">
            <v/>
          </cell>
          <cell r="BA4382" t="str">
            <v/>
          </cell>
          <cell r="BB4382" t="str">
            <v/>
          </cell>
          <cell r="BC4382" t="str">
            <v/>
          </cell>
        </row>
        <row r="4383">
          <cell r="AM4383" t="str">
            <v/>
          </cell>
          <cell r="AQ4383" t="str">
            <v/>
          </cell>
          <cell r="AT4383" t="str">
            <v/>
          </cell>
          <cell r="AW4383" t="str">
            <v/>
          </cell>
          <cell r="AZ4383" t="str">
            <v/>
          </cell>
          <cell r="BA4383" t="str">
            <v/>
          </cell>
          <cell r="BB4383" t="str">
            <v/>
          </cell>
          <cell r="BC4383" t="str">
            <v/>
          </cell>
        </row>
        <row r="4384">
          <cell r="AM4384" t="str">
            <v/>
          </cell>
          <cell r="AQ4384" t="str">
            <v/>
          </cell>
          <cell r="AT4384" t="str">
            <v/>
          </cell>
          <cell r="AW4384" t="str">
            <v/>
          </cell>
          <cell r="AZ4384" t="str">
            <v/>
          </cell>
          <cell r="BA4384" t="str">
            <v/>
          </cell>
          <cell r="BB4384" t="str">
            <v/>
          </cell>
          <cell r="BC4384" t="str">
            <v/>
          </cell>
        </row>
        <row r="4385">
          <cell r="AM4385" t="str">
            <v/>
          </cell>
          <cell r="AQ4385" t="str">
            <v/>
          </cell>
          <cell r="AT4385" t="str">
            <v/>
          </cell>
          <cell r="AW4385" t="str">
            <v/>
          </cell>
          <cell r="AZ4385" t="str">
            <v/>
          </cell>
          <cell r="BA4385" t="str">
            <v/>
          </cell>
          <cell r="BB4385" t="str">
            <v/>
          </cell>
          <cell r="BC4385" t="str">
            <v/>
          </cell>
        </row>
        <row r="4386">
          <cell r="AM4386" t="str">
            <v/>
          </cell>
          <cell r="AQ4386" t="str">
            <v/>
          </cell>
          <cell r="AT4386" t="str">
            <v/>
          </cell>
          <cell r="AW4386" t="str">
            <v/>
          </cell>
          <cell r="AZ4386" t="str">
            <v/>
          </cell>
          <cell r="BA4386" t="str">
            <v/>
          </cell>
          <cell r="BB4386" t="str">
            <v/>
          </cell>
          <cell r="BC4386" t="str">
            <v/>
          </cell>
        </row>
        <row r="4387">
          <cell r="AM4387" t="str">
            <v/>
          </cell>
          <cell r="AQ4387" t="str">
            <v/>
          </cell>
          <cell r="AT4387" t="str">
            <v/>
          </cell>
          <cell r="AW4387" t="str">
            <v/>
          </cell>
          <cell r="AZ4387" t="str">
            <v/>
          </cell>
          <cell r="BA4387" t="str">
            <v/>
          </cell>
          <cell r="BB4387" t="str">
            <v/>
          </cell>
          <cell r="BC4387" t="str">
            <v/>
          </cell>
        </row>
        <row r="4388">
          <cell r="AM4388" t="str">
            <v/>
          </cell>
          <cell r="AQ4388" t="str">
            <v/>
          </cell>
          <cell r="AT4388" t="str">
            <v/>
          </cell>
          <cell r="AW4388" t="str">
            <v/>
          </cell>
          <cell r="AZ4388" t="str">
            <v/>
          </cell>
          <cell r="BA4388" t="str">
            <v/>
          </cell>
          <cell r="BB4388" t="str">
            <v/>
          </cell>
          <cell r="BC4388" t="str">
            <v/>
          </cell>
        </row>
        <row r="4389">
          <cell r="AM4389" t="str">
            <v/>
          </cell>
          <cell r="AQ4389" t="str">
            <v/>
          </cell>
          <cell r="AT4389" t="str">
            <v/>
          </cell>
          <cell r="AW4389" t="str">
            <v/>
          </cell>
          <cell r="AZ4389" t="str">
            <v/>
          </cell>
          <cell r="BA4389" t="str">
            <v/>
          </cell>
          <cell r="BB4389" t="str">
            <v/>
          </cell>
          <cell r="BC4389" t="str">
            <v/>
          </cell>
        </row>
        <row r="4390">
          <cell r="AM4390" t="str">
            <v/>
          </cell>
          <cell r="AQ4390" t="str">
            <v/>
          </cell>
          <cell r="AT4390" t="str">
            <v/>
          </cell>
          <cell r="AW4390" t="str">
            <v/>
          </cell>
          <cell r="AZ4390" t="str">
            <v/>
          </cell>
          <cell r="BA4390" t="str">
            <v/>
          </cell>
          <cell r="BB4390" t="str">
            <v/>
          </cell>
          <cell r="BC4390" t="str">
            <v/>
          </cell>
        </row>
        <row r="4391">
          <cell r="AM4391" t="str">
            <v/>
          </cell>
          <cell r="AQ4391" t="str">
            <v/>
          </cell>
          <cell r="AT4391" t="str">
            <v/>
          </cell>
          <cell r="AW4391" t="str">
            <v/>
          </cell>
          <cell r="AZ4391" t="str">
            <v/>
          </cell>
          <cell r="BA4391" t="str">
            <v/>
          </cell>
          <cell r="BB4391" t="str">
            <v/>
          </cell>
          <cell r="BC4391" t="str">
            <v/>
          </cell>
        </row>
        <row r="4392">
          <cell r="AM4392" t="str">
            <v/>
          </cell>
          <cell r="AQ4392" t="str">
            <v/>
          </cell>
          <cell r="AT4392" t="str">
            <v/>
          </cell>
          <cell r="AW4392" t="str">
            <v/>
          </cell>
          <cell r="AZ4392" t="str">
            <v/>
          </cell>
          <cell r="BA4392" t="str">
            <v/>
          </cell>
          <cell r="BB4392" t="str">
            <v/>
          </cell>
          <cell r="BC4392" t="str">
            <v/>
          </cell>
        </row>
        <row r="4393">
          <cell r="AM4393" t="str">
            <v/>
          </cell>
          <cell r="AQ4393">
            <v>5</v>
          </cell>
          <cell r="AT4393" t="str">
            <v/>
          </cell>
          <cell r="AW4393" t="str">
            <v/>
          </cell>
          <cell r="AZ4393" t="str">
            <v/>
          </cell>
          <cell r="BA4393" t="str">
            <v/>
          </cell>
          <cell r="BB4393" t="str">
            <v/>
          </cell>
          <cell r="BC4393" t="str">
            <v/>
          </cell>
        </row>
        <row r="4394">
          <cell r="AM4394">
            <v>7567</v>
          </cell>
          <cell r="AQ4394">
            <v>11</v>
          </cell>
          <cell r="AT4394" t="str">
            <v>СМР</v>
          </cell>
          <cell r="AW4394">
            <v>40681</v>
          </cell>
          <cell r="AZ4394" t="str">
            <v>4.2011</v>
          </cell>
          <cell r="BA4394" t="str">
            <v>5.2011</v>
          </cell>
          <cell r="BB4394" t="str">
            <v>5.2011</v>
          </cell>
          <cell r="BC4394" t="str">
            <v>2.2011</v>
          </cell>
        </row>
        <row r="4395">
          <cell r="AM4395" t="str">
            <v/>
          </cell>
          <cell r="AQ4395" t="str">
            <v/>
          </cell>
          <cell r="AT4395" t="str">
            <v/>
          </cell>
          <cell r="AW4395" t="str">
            <v/>
          </cell>
          <cell r="AZ4395" t="str">
            <v/>
          </cell>
          <cell r="BA4395" t="str">
            <v/>
          </cell>
          <cell r="BB4395" t="str">
            <v/>
          </cell>
          <cell r="BC4395" t="str">
            <v/>
          </cell>
        </row>
        <row r="4396">
          <cell r="AM4396" t="str">
            <v/>
          </cell>
          <cell r="AQ4396" t="str">
            <v/>
          </cell>
          <cell r="AT4396" t="str">
            <v/>
          </cell>
          <cell r="AW4396" t="str">
            <v/>
          </cell>
          <cell r="AZ4396" t="str">
            <v/>
          </cell>
          <cell r="BA4396" t="str">
            <v/>
          </cell>
          <cell r="BB4396" t="str">
            <v/>
          </cell>
          <cell r="BC4396" t="str">
            <v/>
          </cell>
        </row>
        <row r="4397">
          <cell r="AM4397" t="str">
            <v/>
          </cell>
          <cell r="AQ4397" t="str">
            <v/>
          </cell>
          <cell r="AT4397" t="str">
            <v/>
          </cell>
          <cell r="AW4397" t="str">
            <v/>
          </cell>
          <cell r="AZ4397" t="str">
            <v/>
          </cell>
          <cell r="BA4397" t="str">
            <v/>
          </cell>
          <cell r="BB4397" t="str">
            <v/>
          </cell>
          <cell r="BC4397" t="str">
            <v/>
          </cell>
        </row>
        <row r="4398">
          <cell r="AM4398" t="str">
            <v/>
          </cell>
          <cell r="AQ4398" t="str">
            <v/>
          </cell>
          <cell r="AT4398" t="str">
            <v/>
          </cell>
          <cell r="AW4398" t="str">
            <v/>
          </cell>
          <cell r="AZ4398" t="str">
            <v/>
          </cell>
          <cell r="BA4398" t="str">
            <v/>
          </cell>
          <cell r="BB4398" t="str">
            <v/>
          </cell>
          <cell r="BC4398" t="str">
            <v/>
          </cell>
        </row>
        <row r="4399">
          <cell r="AM4399" t="str">
            <v/>
          </cell>
          <cell r="AQ4399" t="str">
            <v/>
          </cell>
          <cell r="AT4399" t="str">
            <v/>
          </cell>
          <cell r="AW4399" t="str">
            <v/>
          </cell>
          <cell r="AZ4399" t="str">
            <v/>
          </cell>
          <cell r="BA4399" t="str">
            <v/>
          </cell>
          <cell r="BB4399" t="str">
            <v/>
          </cell>
          <cell r="BC4399" t="str">
            <v/>
          </cell>
        </row>
        <row r="4400">
          <cell r="AM4400">
            <v>55954.99</v>
          </cell>
          <cell r="AQ4400">
            <v>5</v>
          </cell>
          <cell r="AT4400" t="str">
            <v>СМР</v>
          </cell>
          <cell r="AW4400">
            <v>40542</v>
          </cell>
          <cell r="AZ4400" t="str">
            <v>12.2010</v>
          </cell>
          <cell r="BA4400" t="str">
            <v>12.2010</v>
          </cell>
          <cell r="BB4400" t="str">
            <v/>
          </cell>
          <cell r="BC4400" t="str">
            <v>4.2010</v>
          </cell>
        </row>
        <row r="4401">
          <cell r="AM4401">
            <v>33262.839999999997</v>
          </cell>
          <cell r="AQ4401">
            <v>5</v>
          </cell>
          <cell r="AT4401" t="str">
            <v>СМР</v>
          </cell>
          <cell r="AW4401">
            <v>40542</v>
          </cell>
          <cell r="AZ4401" t="str">
            <v>12.2010</v>
          </cell>
          <cell r="BA4401" t="str">
            <v>12.2010</v>
          </cell>
          <cell r="BB4401" t="str">
            <v/>
          </cell>
          <cell r="BC4401" t="str">
            <v>4.2010</v>
          </cell>
        </row>
        <row r="4402">
          <cell r="AM4402">
            <v>1086851.1200000001</v>
          </cell>
          <cell r="AQ4402">
            <v>5</v>
          </cell>
          <cell r="AT4402" t="str">
            <v>СМР</v>
          </cell>
          <cell r="AW4402">
            <v>40542</v>
          </cell>
          <cell r="AZ4402" t="str">
            <v>12.2010</v>
          </cell>
          <cell r="BA4402" t="str">
            <v>12.2010</v>
          </cell>
          <cell r="BB4402" t="str">
            <v/>
          </cell>
          <cell r="BC4402" t="str">
            <v>4.2010</v>
          </cell>
        </row>
        <row r="4403">
          <cell r="AM4403">
            <v>213549.74</v>
          </cell>
          <cell r="AQ4403">
            <v>5</v>
          </cell>
          <cell r="AT4403" t="str">
            <v>СМР</v>
          </cell>
          <cell r="AW4403">
            <v>40542</v>
          </cell>
          <cell r="AZ4403" t="str">
            <v>12.2010</v>
          </cell>
          <cell r="BA4403" t="str">
            <v>12.2010</v>
          </cell>
          <cell r="BB4403" t="str">
            <v/>
          </cell>
          <cell r="BC4403" t="str">
            <v>4.2010</v>
          </cell>
        </row>
        <row r="4404">
          <cell r="AM4404" t="str">
            <v/>
          </cell>
          <cell r="AQ4404" t="str">
            <v/>
          </cell>
          <cell r="AT4404" t="str">
            <v/>
          </cell>
          <cell r="AW4404" t="str">
            <v/>
          </cell>
          <cell r="AZ4404" t="str">
            <v/>
          </cell>
          <cell r="BA4404" t="str">
            <v/>
          </cell>
          <cell r="BB4404" t="str">
            <v/>
          </cell>
          <cell r="BC4404" t="str">
            <v/>
          </cell>
        </row>
        <row r="4405">
          <cell r="AM4405" t="str">
            <v/>
          </cell>
          <cell r="AQ4405" t="str">
            <v/>
          </cell>
          <cell r="AT4405" t="str">
            <v/>
          </cell>
          <cell r="AW4405" t="str">
            <v/>
          </cell>
          <cell r="AZ4405" t="str">
            <v/>
          </cell>
          <cell r="BA4405" t="str">
            <v/>
          </cell>
          <cell r="BB4405" t="str">
            <v/>
          </cell>
          <cell r="BC4405" t="str">
            <v/>
          </cell>
        </row>
        <row r="4406">
          <cell r="AM4406" t="str">
            <v/>
          </cell>
          <cell r="AQ4406" t="str">
            <v/>
          </cell>
          <cell r="AT4406" t="str">
            <v/>
          </cell>
          <cell r="AW4406" t="str">
            <v/>
          </cell>
          <cell r="AZ4406" t="str">
            <v/>
          </cell>
          <cell r="BA4406" t="str">
            <v/>
          </cell>
          <cell r="BB4406" t="str">
            <v/>
          </cell>
          <cell r="BC4406" t="str">
            <v/>
          </cell>
        </row>
        <row r="4407">
          <cell r="AM4407" t="str">
            <v/>
          </cell>
          <cell r="AQ4407" t="str">
            <v/>
          </cell>
          <cell r="AT4407" t="str">
            <v/>
          </cell>
          <cell r="AW4407" t="str">
            <v/>
          </cell>
          <cell r="AZ4407" t="str">
            <v/>
          </cell>
          <cell r="BA4407" t="str">
            <v/>
          </cell>
          <cell r="BB4407" t="str">
            <v/>
          </cell>
          <cell r="BC4407" t="str">
            <v/>
          </cell>
        </row>
        <row r="4408">
          <cell r="AM4408">
            <v>1462500.25</v>
          </cell>
          <cell r="AQ4408" t="str">
            <v/>
          </cell>
          <cell r="AT4408" t="str">
            <v>УУП</v>
          </cell>
          <cell r="AW4408">
            <v>40390</v>
          </cell>
          <cell r="AZ4408" t="str">
            <v>7.2010</v>
          </cell>
          <cell r="BA4408" t="str">
            <v>7.2010</v>
          </cell>
          <cell r="BB4408" t="str">
            <v/>
          </cell>
          <cell r="BC4408" t="str">
            <v>3.2010</v>
          </cell>
        </row>
        <row r="4409">
          <cell r="AM4409" t="str">
            <v/>
          </cell>
          <cell r="AQ4409" t="str">
            <v/>
          </cell>
          <cell r="AT4409" t="str">
            <v/>
          </cell>
          <cell r="AW4409" t="str">
            <v/>
          </cell>
          <cell r="AZ4409" t="str">
            <v/>
          </cell>
          <cell r="BA4409" t="str">
            <v/>
          </cell>
          <cell r="BB4409" t="str">
            <v/>
          </cell>
          <cell r="BC4409" t="str">
            <v/>
          </cell>
        </row>
        <row r="4410">
          <cell r="AM4410" t="str">
            <v/>
          </cell>
          <cell r="AQ4410" t="str">
            <v/>
          </cell>
          <cell r="AT4410" t="str">
            <v/>
          </cell>
          <cell r="AW4410" t="str">
            <v/>
          </cell>
          <cell r="AZ4410" t="str">
            <v/>
          </cell>
          <cell r="BA4410" t="str">
            <v/>
          </cell>
          <cell r="BB4410" t="str">
            <v/>
          </cell>
          <cell r="BC4410" t="str">
            <v/>
          </cell>
        </row>
        <row r="4411">
          <cell r="AM4411" t="str">
            <v/>
          </cell>
          <cell r="AQ4411" t="str">
            <v/>
          </cell>
          <cell r="AT4411" t="str">
            <v/>
          </cell>
          <cell r="AW4411" t="str">
            <v/>
          </cell>
          <cell r="AZ4411" t="str">
            <v/>
          </cell>
          <cell r="BA4411" t="str">
            <v/>
          </cell>
          <cell r="BB4411" t="str">
            <v/>
          </cell>
          <cell r="BC4411" t="str">
            <v/>
          </cell>
        </row>
        <row r="4412">
          <cell r="AM4412" t="str">
            <v/>
          </cell>
          <cell r="AQ4412" t="str">
            <v/>
          </cell>
          <cell r="AT4412" t="str">
            <v/>
          </cell>
          <cell r="AW4412" t="str">
            <v/>
          </cell>
          <cell r="AZ4412" t="str">
            <v/>
          </cell>
          <cell r="BA4412" t="str">
            <v/>
          </cell>
          <cell r="BB4412" t="str">
            <v/>
          </cell>
          <cell r="BC4412" t="str">
            <v/>
          </cell>
        </row>
        <row r="4413">
          <cell r="AM4413" t="str">
            <v/>
          </cell>
          <cell r="AQ4413" t="str">
            <v/>
          </cell>
          <cell r="AT4413" t="str">
            <v/>
          </cell>
          <cell r="AW4413" t="str">
            <v/>
          </cell>
          <cell r="AZ4413" t="str">
            <v/>
          </cell>
          <cell r="BA4413" t="str">
            <v/>
          </cell>
          <cell r="BB4413" t="str">
            <v/>
          </cell>
          <cell r="BC4413" t="str">
            <v/>
          </cell>
        </row>
        <row r="4414">
          <cell r="AM4414" t="str">
            <v/>
          </cell>
          <cell r="AQ4414" t="str">
            <v/>
          </cell>
          <cell r="AT4414" t="str">
            <v/>
          </cell>
          <cell r="AW4414" t="str">
            <v/>
          </cell>
          <cell r="AZ4414" t="str">
            <v/>
          </cell>
          <cell r="BA4414" t="str">
            <v/>
          </cell>
          <cell r="BB4414" t="str">
            <v/>
          </cell>
          <cell r="BC4414" t="str">
            <v/>
          </cell>
        </row>
        <row r="4415">
          <cell r="AM4415" t="str">
            <v/>
          </cell>
          <cell r="AQ4415" t="str">
            <v/>
          </cell>
          <cell r="AT4415" t="str">
            <v/>
          </cell>
          <cell r="AW4415" t="str">
            <v/>
          </cell>
          <cell r="AZ4415" t="str">
            <v/>
          </cell>
          <cell r="BA4415" t="str">
            <v/>
          </cell>
          <cell r="BB4415" t="str">
            <v/>
          </cell>
          <cell r="BC4415" t="str">
            <v/>
          </cell>
        </row>
        <row r="4416">
          <cell r="AM4416" t="str">
            <v/>
          </cell>
          <cell r="AQ4416" t="str">
            <v/>
          </cell>
          <cell r="AT4416" t="str">
            <v/>
          </cell>
          <cell r="AW4416" t="str">
            <v/>
          </cell>
          <cell r="AZ4416" t="str">
            <v/>
          </cell>
          <cell r="BA4416" t="str">
            <v/>
          </cell>
          <cell r="BB4416" t="str">
            <v/>
          </cell>
          <cell r="BC4416" t="str">
            <v/>
          </cell>
        </row>
        <row r="4417">
          <cell r="AM4417" t="str">
            <v/>
          </cell>
          <cell r="AQ4417" t="str">
            <v/>
          </cell>
          <cell r="AT4417" t="str">
            <v/>
          </cell>
          <cell r="AW4417" t="str">
            <v/>
          </cell>
          <cell r="AZ4417" t="str">
            <v/>
          </cell>
          <cell r="BA4417" t="str">
            <v/>
          </cell>
          <cell r="BB4417" t="str">
            <v/>
          </cell>
          <cell r="BC4417" t="str">
            <v/>
          </cell>
        </row>
        <row r="4418">
          <cell r="AM4418" t="str">
            <v/>
          </cell>
          <cell r="AQ4418" t="str">
            <v/>
          </cell>
          <cell r="AT4418" t="str">
            <v/>
          </cell>
          <cell r="AW4418" t="str">
            <v/>
          </cell>
          <cell r="AZ4418" t="str">
            <v/>
          </cell>
          <cell r="BA4418" t="str">
            <v/>
          </cell>
          <cell r="BB4418" t="str">
            <v/>
          </cell>
          <cell r="BC4418" t="str">
            <v/>
          </cell>
        </row>
        <row r="4419">
          <cell r="AM4419" t="str">
            <v/>
          </cell>
          <cell r="AQ4419" t="str">
            <v/>
          </cell>
          <cell r="AT4419" t="str">
            <v/>
          </cell>
          <cell r="AW4419" t="str">
            <v/>
          </cell>
          <cell r="AZ4419" t="str">
            <v/>
          </cell>
          <cell r="BA4419" t="str">
            <v/>
          </cell>
          <cell r="BB4419" t="str">
            <v/>
          </cell>
          <cell r="BC4419" t="str">
            <v/>
          </cell>
        </row>
        <row r="4420">
          <cell r="AM4420" t="str">
            <v/>
          </cell>
          <cell r="AQ4420" t="str">
            <v/>
          </cell>
          <cell r="AT4420" t="str">
            <v/>
          </cell>
          <cell r="AW4420" t="str">
            <v/>
          </cell>
          <cell r="AZ4420" t="str">
            <v/>
          </cell>
          <cell r="BA4420" t="str">
            <v/>
          </cell>
          <cell r="BB4420" t="str">
            <v/>
          </cell>
          <cell r="BC4420" t="str">
            <v/>
          </cell>
        </row>
        <row r="4421">
          <cell r="AM4421" t="str">
            <v/>
          </cell>
          <cell r="AQ4421" t="str">
            <v/>
          </cell>
          <cell r="AT4421" t="str">
            <v/>
          </cell>
          <cell r="AW4421" t="str">
            <v/>
          </cell>
          <cell r="AZ4421" t="str">
            <v/>
          </cell>
          <cell r="BA4421" t="str">
            <v/>
          </cell>
          <cell r="BB4421" t="str">
            <v/>
          </cell>
          <cell r="BC4421" t="str">
            <v/>
          </cell>
        </row>
        <row r="4422">
          <cell r="AM4422" t="str">
            <v/>
          </cell>
          <cell r="AQ4422" t="str">
            <v/>
          </cell>
          <cell r="AT4422" t="str">
            <v/>
          </cell>
          <cell r="AW4422" t="str">
            <v/>
          </cell>
          <cell r="AZ4422" t="str">
            <v/>
          </cell>
          <cell r="BA4422" t="str">
            <v/>
          </cell>
          <cell r="BB4422" t="str">
            <v/>
          </cell>
          <cell r="BC4422" t="str">
            <v/>
          </cell>
        </row>
        <row r="4423">
          <cell r="AM4423" t="str">
            <v/>
          </cell>
          <cell r="AQ4423" t="str">
            <v/>
          </cell>
          <cell r="AT4423" t="str">
            <v/>
          </cell>
          <cell r="AW4423" t="str">
            <v/>
          </cell>
          <cell r="AZ4423" t="str">
            <v/>
          </cell>
          <cell r="BA4423" t="str">
            <v/>
          </cell>
          <cell r="BB4423" t="str">
            <v/>
          </cell>
          <cell r="BC4423" t="str">
            <v/>
          </cell>
        </row>
        <row r="4424">
          <cell r="AM4424" t="str">
            <v/>
          </cell>
          <cell r="AQ4424" t="str">
            <v/>
          </cell>
          <cell r="AT4424" t="str">
            <v/>
          </cell>
          <cell r="AW4424" t="str">
            <v/>
          </cell>
          <cell r="AZ4424" t="str">
            <v/>
          </cell>
          <cell r="BA4424" t="str">
            <v/>
          </cell>
          <cell r="BB4424" t="str">
            <v/>
          </cell>
          <cell r="BC4424" t="str">
            <v/>
          </cell>
        </row>
        <row r="4425">
          <cell r="AM4425" t="str">
            <v/>
          </cell>
          <cell r="AQ4425" t="str">
            <v/>
          </cell>
          <cell r="AT4425" t="str">
            <v/>
          </cell>
          <cell r="AW4425" t="str">
            <v/>
          </cell>
          <cell r="AZ4425" t="str">
            <v/>
          </cell>
          <cell r="BA4425" t="str">
            <v/>
          </cell>
          <cell r="BB4425" t="str">
            <v/>
          </cell>
          <cell r="BC4425" t="str">
            <v/>
          </cell>
        </row>
        <row r="4426">
          <cell r="AM4426">
            <v>5148388.83</v>
          </cell>
          <cell r="AQ4426">
            <v>7</v>
          </cell>
          <cell r="AT4426" t="str">
            <v>СМР</v>
          </cell>
          <cell r="AW4426">
            <v>40633</v>
          </cell>
          <cell r="AZ4426" t="str">
            <v>3.2011</v>
          </cell>
          <cell r="BA4426" t="str">
            <v>3.2011</v>
          </cell>
          <cell r="BB4426" t="str">
            <v>4.2011</v>
          </cell>
          <cell r="BC4426" t="str">
            <v>1.2011</v>
          </cell>
        </row>
        <row r="4427">
          <cell r="AM4427" t="str">
            <v/>
          </cell>
          <cell r="AQ4427" t="str">
            <v/>
          </cell>
          <cell r="AT4427" t="str">
            <v/>
          </cell>
          <cell r="AW4427" t="str">
            <v/>
          </cell>
          <cell r="AZ4427" t="str">
            <v/>
          </cell>
          <cell r="BA4427" t="str">
            <v/>
          </cell>
          <cell r="BB4427" t="str">
            <v/>
          </cell>
          <cell r="BC4427" t="str">
            <v/>
          </cell>
        </row>
        <row r="4428">
          <cell r="AM4428" t="str">
            <v/>
          </cell>
          <cell r="AQ4428" t="str">
            <v/>
          </cell>
          <cell r="AT4428" t="str">
            <v/>
          </cell>
          <cell r="AW4428" t="str">
            <v/>
          </cell>
          <cell r="AZ4428" t="str">
            <v/>
          </cell>
          <cell r="BA4428" t="str">
            <v/>
          </cell>
          <cell r="BB4428" t="str">
            <v/>
          </cell>
          <cell r="BC4428" t="str">
            <v/>
          </cell>
        </row>
        <row r="4429">
          <cell r="AM4429" t="str">
            <v/>
          </cell>
          <cell r="AQ4429" t="str">
            <v/>
          </cell>
          <cell r="AT4429" t="str">
            <v/>
          </cell>
          <cell r="AW4429" t="str">
            <v/>
          </cell>
          <cell r="AZ4429" t="str">
            <v/>
          </cell>
          <cell r="BA4429" t="str">
            <v/>
          </cell>
          <cell r="BB4429" t="str">
            <v/>
          </cell>
          <cell r="BC4429" t="str">
            <v/>
          </cell>
        </row>
        <row r="4430">
          <cell r="AM4430">
            <v>287604.28000000003</v>
          </cell>
          <cell r="AQ4430">
            <v>15</v>
          </cell>
          <cell r="AT4430" t="str">
            <v>СМР</v>
          </cell>
          <cell r="AW4430">
            <v>40442</v>
          </cell>
          <cell r="AZ4430" t="str">
            <v>8.2010</v>
          </cell>
          <cell r="BA4430" t="str">
            <v>9.2010</v>
          </cell>
          <cell r="BB4430" t="str">
            <v/>
          </cell>
          <cell r="BC4430" t="str">
            <v>3.2010</v>
          </cell>
        </row>
        <row r="4431">
          <cell r="AM4431">
            <v>1069781.75</v>
          </cell>
          <cell r="AQ4431">
            <v>15</v>
          </cell>
          <cell r="AT4431" t="str">
            <v>СМР</v>
          </cell>
          <cell r="AW4431">
            <v>40442</v>
          </cell>
          <cell r="AZ4431" t="str">
            <v>8.2010</v>
          </cell>
          <cell r="BA4431" t="str">
            <v>9.2010</v>
          </cell>
          <cell r="BB4431" t="str">
            <v/>
          </cell>
          <cell r="BC4431" t="str">
            <v>3.2010</v>
          </cell>
        </row>
        <row r="4432">
          <cell r="AM4432">
            <v>3210808.34</v>
          </cell>
          <cell r="AQ4432">
            <v>15</v>
          </cell>
          <cell r="AT4432" t="str">
            <v>СМР</v>
          </cell>
          <cell r="AW4432">
            <v>40442</v>
          </cell>
          <cell r="AZ4432" t="str">
            <v>8.2010</v>
          </cell>
          <cell r="BA4432" t="str">
            <v>9.2010</v>
          </cell>
          <cell r="BB4432" t="str">
            <v/>
          </cell>
          <cell r="BC4432" t="str">
            <v>3.2010</v>
          </cell>
        </row>
        <row r="4433">
          <cell r="AM4433">
            <v>635890.27</v>
          </cell>
          <cell r="AQ4433">
            <v>15</v>
          </cell>
          <cell r="AT4433" t="str">
            <v>СМР</v>
          </cell>
          <cell r="AW4433">
            <v>40442</v>
          </cell>
          <cell r="AZ4433" t="str">
            <v>8.2010</v>
          </cell>
          <cell r="BA4433" t="str">
            <v>9.2010</v>
          </cell>
          <cell r="BB4433" t="str">
            <v/>
          </cell>
          <cell r="BC4433" t="str">
            <v>3.2010</v>
          </cell>
        </row>
        <row r="4434">
          <cell r="AM4434">
            <v>28871.35</v>
          </cell>
          <cell r="AQ4434">
            <v>15</v>
          </cell>
          <cell r="AT4434" t="str">
            <v>СМР</v>
          </cell>
          <cell r="AW4434">
            <v>40442</v>
          </cell>
          <cell r="AZ4434" t="str">
            <v>8.2010</v>
          </cell>
          <cell r="BA4434" t="str">
            <v>9.2010</v>
          </cell>
          <cell r="BB4434" t="str">
            <v/>
          </cell>
          <cell r="BC4434" t="str">
            <v>3.2010</v>
          </cell>
        </row>
        <row r="4435">
          <cell r="AM4435" t="str">
            <v/>
          </cell>
          <cell r="AQ4435" t="str">
            <v/>
          </cell>
          <cell r="AT4435" t="str">
            <v/>
          </cell>
          <cell r="AW4435" t="str">
            <v/>
          </cell>
          <cell r="AZ4435" t="str">
            <v/>
          </cell>
          <cell r="BA4435" t="str">
            <v/>
          </cell>
          <cell r="BB4435" t="str">
            <v/>
          </cell>
          <cell r="BC4435" t="str">
            <v/>
          </cell>
        </row>
        <row r="4436">
          <cell r="AM4436">
            <v>3437337.24</v>
          </cell>
          <cell r="AQ4436">
            <v>5</v>
          </cell>
          <cell r="AT4436" t="str">
            <v>СМР</v>
          </cell>
          <cell r="AW4436">
            <v>40464</v>
          </cell>
          <cell r="AZ4436" t="str">
            <v>9.2010</v>
          </cell>
          <cell r="BA4436" t="str">
            <v>10.2010</v>
          </cell>
          <cell r="BB4436" t="str">
            <v/>
          </cell>
          <cell r="BC4436" t="str">
            <v>4.2010</v>
          </cell>
        </row>
        <row r="4437">
          <cell r="AM4437" t="str">
            <v/>
          </cell>
          <cell r="AQ4437" t="str">
            <v/>
          </cell>
          <cell r="AT4437" t="str">
            <v/>
          </cell>
          <cell r="AW4437" t="str">
            <v/>
          </cell>
          <cell r="AZ4437" t="str">
            <v/>
          </cell>
          <cell r="BA4437" t="str">
            <v/>
          </cell>
          <cell r="BB4437" t="str">
            <v/>
          </cell>
          <cell r="BC4437" t="str">
            <v/>
          </cell>
        </row>
        <row r="4438">
          <cell r="AM4438" t="str">
            <v/>
          </cell>
          <cell r="AQ4438" t="str">
            <v/>
          </cell>
          <cell r="AT4438" t="str">
            <v/>
          </cell>
          <cell r="AW4438" t="str">
            <v/>
          </cell>
          <cell r="AZ4438" t="str">
            <v/>
          </cell>
          <cell r="BA4438" t="str">
            <v/>
          </cell>
          <cell r="BB4438" t="str">
            <v/>
          </cell>
          <cell r="BC4438" t="str">
            <v/>
          </cell>
        </row>
        <row r="4439">
          <cell r="AM4439">
            <v>13970000</v>
          </cell>
          <cell r="AQ4439" t="str">
            <v/>
          </cell>
          <cell r="AT4439" t="str">
            <v>Технол. присоед.</v>
          </cell>
          <cell r="AW4439">
            <v>40442</v>
          </cell>
          <cell r="AZ4439" t="str">
            <v>8.2010</v>
          </cell>
          <cell r="BA4439" t="str">
            <v>9.2010</v>
          </cell>
          <cell r="BB4439" t="str">
            <v/>
          </cell>
          <cell r="BC4439" t="str">
            <v>3.2010</v>
          </cell>
        </row>
        <row r="4440">
          <cell r="AM4440" t="str">
            <v/>
          </cell>
          <cell r="AQ4440" t="str">
            <v/>
          </cell>
          <cell r="AT4440" t="str">
            <v/>
          </cell>
          <cell r="AW4440" t="str">
            <v/>
          </cell>
          <cell r="AZ4440" t="str">
            <v/>
          </cell>
          <cell r="BA4440" t="str">
            <v/>
          </cell>
          <cell r="BB4440" t="str">
            <v/>
          </cell>
          <cell r="BC4440" t="str">
            <v/>
          </cell>
        </row>
        <row r="4441">
          <cell r="AM4441" t="str">
            <v/>
          </cell>
          <cell r="AQ4441" t="str">
            <v/>
          </cell>
          <cell r="AT4441" t="str">
            <v/>
          </cell>
          <cell r="AW4441" t="str">
            <v/>
          </cell>
          <cell r="AZ4441" t="str">
            <v/>
          </cell>
          <cell r="BA4441" t="str">
            <v/>
          </cell>
          <cell r="BB4441" t="str">
            <v/>
          </cell>
          <cell r="BC4441" t="str">
            <v/>
          </cell>
        </row>
        <row r="4442">
          <cell r="AM4442" t="str">
            <v/>
          </cell>
          <cell r="AQ4442" t="str">
            <v/>
          </cell>
          <cell r="AT4442" t="str">
            <v/>
          </cell>
          <cell r="AW4442" t="str">
            <v/>
          </cell>
          <cell r="AZ4442" t="str">
            <v/>
          </cell>
          <cell r="BA4442" t="str">
            <v/>
          </cell>
          <cell r="BB4442" t="str">
            <v/>
          </cell>
          <cell r="BC4442" t="str">
            <v/>
          </cell>
        </row>
        <row r="4443">
          <cell r="AM4443" t="str">
            <v/>
          </cell>
          <cell r="AQ4443" t="str">
            <v/>
          </cell>
          <cell r="AT4443" t="str">
            <v/>
          </cell>
          <cell r="AW4443" t="str">
            <v/>
          </cell>
          <cell r="AZ4443" t="str">
            <v/>
          </cell>
          <cell r="BA4443" t="str">
            <v/>
          </cell>
          <cell r="BB4443" t="str">
            <v/>
          </cell>
          <cell r="BC4443" t="str">
            <v/>
          </cell>
        </row>
        <row r="4444">
          <cell r="AM4444" t="str">
            <v/>
          </cell>
          <cell r="AQ4444" t="str">
            <v/>
          </cell>
          <cell r="AT4444" t="str">
            <v/>
          </cell>
          <cell r="AW4444" t="str">
            <v/>
          </cell>
          <cell r="AZ4444" t="str">
            <v/>
          </cell>
          <cell r="BA4444" t="str">
            <v/>
          </cell>
          <cell r="BB4444" t="str">
            <v/>
          </cell>
          <cell r="BC4444" t="str">
            <v/>
          </cell>
        </row>
        <row r="4445">
          <cell r="AM4445" t="str">
            <v/>
          </cell>
          <cell r="AQ4445" t="str">
            <v/>
          </cell>
          <cell r="AT4445" t="str">
            <v/>
          </cell>
          <cell r="AW4445" t="str">
            <v/>
          </cell>
          <cell r="AZ4445" t="str">
            <v/>
          </cell>
          <cell r="BA4445" t="str">
            <v/>
          </cell>
          <cell r="BB4445" t="str">
            <v/>
          </cell>
          <cell r="BC4445" t="str">
            <v/>
          </cell>
        </row>
        <row r="4446">
          <cell r="AM4446" t="str">
            <v/>
          </cell>
          <cell r="AQ4446" t="str">
            <v/>
          </cell>
          <cell r="AT4446" t="str">
            <v/>
          </cell>
          <cell r="AW4446" t="str">
            <v/>
          </cell>
          <cell r="AZ4446" t="str">
            <v/>
          </cell>
          <cell r="BA4446" t="str">
            <v/>
          </cell>
          <cell r="BB4446" t="str">
            <v/>
          </cell>
          <cell r="BC4446" t="str">
            <v/>
          </cell>
        </row>
        <row r="4447">
          <cell r="AM4447" t="str">
            <v/>
          </cell>
          <cell r="AQ4447" t="str">
            <v/>
          </cell>
          <cell r="AT4447" t="str">
            <v/>
          </cell>
          <cell r="AW4447" t="str">
            <v/>
          </cell>
          <cell r="AZ4447" t="str">
            <v/>
          </cell>
          <cell r="BA4447" t="str">
            <v/>
          </cell>
          <cell r="BB4447" t="str">
            <v/>
          </cell>
          <cell r="BC4447" t="str">
            <v/>
          </cell>
        </row>
        <row r="4448">
          <cell r="AM4448" t="str">
            <v/>
          </cell>
          <cell r="AQ4448" t="str">
            <v/>
          </cell>
          <cell r="AT4448" t="str">
            <v/>
          </cell>
          <cell r="AW4448" t="str">
            <v/>
          </cell>
          <cell r="AZ4448" t="str">
            <v/>
          </cell>
          <cell r="BA4448" t="str">
            <v/>
          </cell>
          <cell r="BB4448" t="str">
            <v/>
          </cell>
          <cell r="BC4448" t="str">
            <v/>
          </cell>
        </row>
        <row r="4449">
          <cell r="AM4449" t="str">
            <v/>
          </cell>
          <cell r="AQ4449" t="str">
            <v/>
          </cell>
          <cell r="AT4449" t="str">
            <v/>
          </cell>
          <cell r="AW4449" t="str">
            <v/>
          </cell>
          <cell r="AZ4449" t="str">
            <v/>
          </cell>
          <cell r="BA4449" t="str">
            <v/>
          </cell>
          <cell r="BB4449" t="str">
            <v/>
          </cell>
          <cell r="BC4449" t="str">
            <v/>
          </cell>
        </row>
        <row r="4450">
          <cell r="AM4450" t="str">
            <v/>
          </cell>
          <cell r="AQ4450">
            <v>3</v>
          </cell>
          <cell r="AT4450" t="str">
            <v>СМР</v>
          </cell>
          <cell r="AW4450" t="str">
            <v/>
          </cell>
          <cell r="AZ4450" t="str">
            <v/>
          </cell>
          <cell r="BA4450" t="str">
            <v/>
          </cell>
          <cell r="BB4450" t="str">
            <v/>
          </cell>
          <cell r="BC4450" t="str">
            <v/>
          </cell>
        </row>
        <row r="4451">
          <cell r="AM4451" t="str">
            <v/>
          </cell>
          <cell r="AQ4451">
            <v>3</v>
          </cell>
          <cell r="AT4451" t="str">
            <v>СМР</v>
          </cell>
          <cell r="AW4451" t="str">
            <v/>
          </cell>
          <cell r="AZ4451" t="str">
            <v/>
          </cell>
          <cell r="BA4451" t="str">
            <v/>
          </cell>
          <cell r="BB4451" t="str">
            <v/>
          </cell>
          <cell r="BC4451" t="str">
            <v/>
          </cell>
        </row>
        <row r="4452">
          <cell r="AM4452" t="str">
            <v/>
          </cell>
          <cell r="AQ4452" t="str">
            <v/>
          </cell>
          <cell r="AT4452" t="str">
            <v/>
          </cell>
          <cell r="AW4452" t="str">
            <v/>
          </cell>
          <cell r="AZ4452" t="str">
            <v/>
          </cell>
          <cell r="BA4452" t="str">
            <v/>
          </cell>
          <cell r="BB4452" t="str">
            <v/>
          </cell>
          <cell r="BC4452" t="str">
            <v/>
          </cell>
        </row>
        <row r="4453">
          <cell r="AM4453">
            <v>486212.07</v>
          </cell>
          <cell r="AQ4453" t="str">
            <v/>
          </cell>
          <cell r="AT4453" t="str">
            <v>Экология</v>
          </cell>
          <cell r="AW4453">
            <v>40526</v>
          </cell>
          <cell r="AZ4453" t="str">
            <v>12.2010</v>
          </cell>
          <cell r="BA4453" t="str">
            <v>12.2010</v>
          </cell>
          <cell r="BB4453" t="str">
            <v/>
          </cell>
          <cell r="BC4453" t="str">
            <v>4.2010</v>
          </cell>
        </row>
        <row r="4454">
          <cell r="AM4454" t="str">
            <v/>
          </cell>
          <cell r="AQ4454" t="str">
            <v/>
          </cell>
          <cell r="AT4454" t="str">
            <v/>
          </cell>
          <cell r="AW4454" t="str">
            <v/>
          </cell>
          <cell r="AZ4454" t="str">
            <v/>
          </cell>
          <cell r="BA4454" t="str">
            <v/>
          </cell>
          <cell r="BB4454" t="str">
            <v/>
          </cell>
          <cell r="BC4454" t="str">
            <v/>
          </cell>
        </row>
        <row r="4455">
          <cell r="AM4455">
            <v>57070304</v>
          </cell>
          <cell r="AQ4455" t="str">
            <v/>
          </cell>
          <cell r="AT4455" t="str">
            <v>Страхование</v>
          </cell>
          <cell r="AW4455">
            <v>40540</v>
          </cell>
          <cell r="AZ4455" t="str">
            <v>12.2010</v>
          </cell>
          <cell r="BA4455" t="str">
            <v>12.2010</v>
          </cell>
          <cell r="BB4455" t="e">
            <v>#VALUE!</v>
          </cell>
          <cell r="BC4455" t="str">
            <v>4.2010</v>
          </cell>
        </row>
        <row r="4456">
          <cell r="AM4456" t="str">
            <v/>
          </cell>
          <cell r="AQ4456" t="str">
            <v/>
          </cell>
          <cell r="AT4456" t="str">
            <v/>
          </cell>
          <cell r="AW4456" t="str">
            <v/>
          </cell>
          <cell r="AZ4456" t="str">
            <v/>
          </cell>
          <cell r="BA4456" t="str">
            <v/>
          </cell>
          <cell r="BB4456" t="str">
            <v/>
          </cell>
          <cell r="BC4456" t="str">
            <v/>
          </cell>
        </row>
        <row r="4457">
          <cell r="AM4457">
            <v>7042086.9500000002</v>
          </cell>
          <cell r="AQ4457" t="str">
            <v/>
          </cell>
          <cell r="AT4457" t="str">
            <v>Охрана</v>
          </cell>
          <cell r="AW4457" t="str">
            <v/>
          </cell>
          <cell r="AZ4457" t="str">
            <v/>
          </cell>
          <cell r="BA4457" t="str">
            <v/>
          </cell>
          <cell r="BB4457" t="str">
            <v/>
          </cell>
          <cell r="BC4457" t="str">
            <v/>
          </cell>
        </row>
        <row r="4458">
          <cell r="AM4458">
            <v>1527282.58</v>
          </cell>
          <cell r="AQ4458" t="str">
            <v/>
          </cell>
          <cell r="AT4458" t="str">
            <v>Охрана</v>
          </cell>
          <cell r="AW4458">
            <v>40268</v>
          </cell>
          <cell r="AZ4458" t="str">
            <v>3.2010</v>
          </cell>
          <cell r="BA4458" t="str">
            <v>3.2010</v>
          </cell>
          <cell r="BB4458" t="str">
            <v/>
          </cell>
          <cell r="BC4458" t="str">
            <v>1.2010</v>
          </cell>
        </row>
        <row r="4459">
          <cell r="AM4459">
            <v>1040495.16</v>
          </cell>
          <cell r="AQ4459" t="str">
            <v/>
          </cell>
          <cell r="AT4459" t="str">
            <v>Охрана</v>
          </cell>
          <cell r="AW4459">
            <v>40322</v>
          </cell>
          <cell r="AZ4459" t="str">
            <v>5.2010</v>
          </cell>
          <cell r="BA4459" t="str">
            <v>5.2010</v>
          </cell>
          <cell r="BB4459" t="str">
            <v/>
          </cell>
          <cell r="BC4459" t="str">
            <v>2.2010</v>
          </cell>
        </row>
        <row r="4460">
          <cell r="AM4460">
            <v>635443.37</v>
          </cell>
          <cell r="AQ4460" t="str">
            <v/>
          </cell>
          <cell r="AT4460" t="str">
            <v>Охрана</v>
          </cell>
          <cell r="AW4460">
            <v>40343</v>
          </cell>
          <cell r="AZ4460" t="str">
            <v>6.2010</v>
          </cell>
          <cell r="BA4460" t="str">
            <v>6.2010</v>
          </cell>
          <cell r="BB4460" t="str">
            <v/>
          </cell>
          <cell r="BC4460" t="str">
            <v>2.2010</v>
          </cell>
        </row>
        <row r="4461">
          <cell r="AM4461">
            <v>654209.01</v>
          </cell>
          <cell r="AQ4461" t="str">
            <v/>
          </cell>
          <cell r="AT4461" t="str">
            <v>Охрана</v>
          </cell>
          <cell r="AW4461">
            <v>40413</v>
          </cell>
          <cell r="AZ4461" t="str">
            <v>8.2010</v>
          </cell>
          <cell r="BA4461" t="str">
            <v>8.2010</v>
          </cell>
          <cell r="BB4461" t="str">
            <v/>
          </cell>
          <cell r="BC4461" t="str">
            <v>3.2010</v>
          </cell>
        </row>
        <row r="4462">
          <cell r="AM4462">
            <v>640485.31999999995</v>
          </cell>
          <cell r="AQ4462" t="str">
            <v/>
          </cell>
          <cell r="AT4462" t="str">
            <v>Охрана</v>
          </cell>
          <cell r="AW4462">
            <v>40415</v>
          </cell>
          <cell r="AZ4462" t="str">
            <v>8.2010</v>
          </cell>
          <cell r="BA4462" t="str">
            <v>8.2010</v>
          </cell>
          <cell r="BB4462" t="str">
            <v/>
          </cell>
          <cell r="BC4462" t="str">
            <v>3.2010</v>
          </cell>
        </row>
        <row r="4463">
          <cell r="AM4463">
            <v>640485.31999999995</v>
          </cell>
          <cell r="AQ4463" t="str">
            <v/>
          </cell>
          <cell r="AT4463" t="str">
            <v>Охрана</v>
          </cell>
          <cell r="AW4463">
            <v>40429</v>
          </cell>
          <cell r="AZ4463" t="str">
            <v>9.2010</v>
          </cell>
          <cell r="BA4463" t="str">
            <v>9.2010</v>
          </cell>
          <cell r="BB4463" t="str">
            <v/>
          </cell>
          <cell r="BC4463" t="str">
            <v>3.2010</v>
          </cell>
        </row>
        <row r="4464">
          <cell r="AM4464">
            <v>640485.31999999995</v>
          </cell>
          <cell r="AQ4464" t="str">
            <v/>
          </cell>
          <cell r="AT4464" t="str">
            <v>Охрана</v>
          </cell>
          <cell r="AW4464">
            <v>40451</v>
          </cell>
          <cell r="AZ4464" t="str">
            <v>9.2010</v>
          </cell>
          <cell r="BA4464" t="str">
            <v>9.2010</v>
          </cell>
          <cell r="BB4464" t="str">
            <v/>
          </cell>
          <cell r="BC4464" t="str">
            <v>3.2010</v>
          </cell>
        </row>
        <row r="4465">
          <cell r="AM4465">
            <v>640485.31999999995</v>
          </cell>
          <cell r="AQ4465" t="str">
            <v/>
          </cell>
          <cell r="AT4465" t="str">
            <v>Охрана</v>
          </cell>
          <cell r="AW4465">
            <v>40480</v>
          </cell>
          <cell r="AZ4465" t="str">
            <v>10.2010</v>
          </cell>
          <cell r="BA4465" t="str">
            <v>10.2010</v>
          </cell>
          <cell r="BB4465" t="str">
            <v/>
          </cell>
          <cell r="BC4465" t="str">
            <v>4.2010</v>
          </cell>
        </row>
        <row r="4466">
          <cell r="AM4466">
            <v>195061.99</v>
          </cell>
          <cell r="AQ4466" t="str">
            <v/>
          </cell>
          <cell r="AT4466" t="str">
            <v>Охрана</v>
          </cell>
          <cell r="AW4466" t="str">
            <v>не направлено</v>
          </cell>
          <cell r="AZ4466" t="e">
            <v>#VALUE!</v>
          </cell>
          <cell r="BA4466" t="e">
            <v>#VALUE!</v>
          </cell>
          <cell r="BB4466" t="str">
            <v/>
          </cell>
          <cell r="BC4466" t="e">
            <v>#VALUE!</v>
          </cell>
        </row>
        <row r="4467">
          <cell r="AM4467">
            <v>427653.56</v>
          </cell>
          <cell r="AQ4467" t="str">
            <v/>
          </cell>
          <cell r="AT4467" t="str">
            <v>Охрана</v>
          </cell>
          <cell r="AW4467" t="str">
            <v>не направлено</v>
          </cell>
          <cell r="AZ4467" t="e">
            <v>#VALUE!</v>
          </cell>
          <cell r="BA4467" t="e">
            <v>#VALUE!</v>
          </cell>
          <cell r="BB4467" t="str">
            <v/>
          </cell>
          <cell r="BC4467" t="e">
            <v>#VALUE!</v>
          </cell>
        </row>
        <row r="4468">
          <cell r="AM4468" t="str">
            <v/>
          </cell>
          <cell r="AQ4468" t="str">
            <v/>
          </cell>
          <cell r="AT4468" t="str">
            <v/>
          </cell>
          <cell r="AW4468" t="str">
            <v/>
          </cell>
          <cell r="AZ4468" t="str">
            <v/>
          </cell>
          <cell r="BA4468" t="str">
            <v/>
          </cell>
          <cell r="BB4468" t="str">
            <v/>
          </cell>
          <cell r="BC4468" t="str">
            <v/>
          </cell>
        </row>
        <row r="4469">
          <cell r="AM4469" t="str">
            <v/>
          </cell>
          <cell r="AQ4469" t="str">
            <v/>
          </cell>
          <cell r="AT4469" t="str">
            <v/>
          </cell>
          <cell r="AW4469" t="str">
            <v/>
          </cell>
          <cell r="AZ4469" t="str">
            <v/>
          </cell>
          <cell r="BA4469" t="str">
            <v/>
          </cell>
          <cell r="BB4469" t="str">
            <v/>
          </cell>
          <cell r="BC4469" t="str">
            <v/>
          </cell>
        </row>
        <row r="4470">
          <cell r="AM4470" t="str">
            <v/>
          </cell>
          <cell r="AQ4470" t="str">
            <v/>
          </cell>
          <cell r="AT4470" t="str">
            <v/>
          </cell>
          <cell r="AW4470" t="str">
            <v/>
          </cell>
          <cell r="AZ4470" t="str">
            <v/>
          </cell>
          <cell r="BA4470" t="str">
            <v/>
          </cell>
          <cell r="BB4470" t="str">
            <v/>
          </cell>
          <cell r="BC4470" t="str">
            <v/>
          </cell>
        </row>
        <row r="4471">
          <cell r="AM4471" t="str">
            <v/>
          </cell>
          <cell r="AQ4471" t="str">
            <v/>
          </cell>
          <cell r="AT4471" t="str">
            <v/>
          </cell>
          <cell r="AW4471" t="str">
            <v/>
          </cell>
          <cell r="AZ4471" t="str">
            <v/>
          </cell>
          <cell r="BA4471" t="str">
            <v/>
          </cell>
          <cell r="BB4471" t="str">
            <v/>
          </cell>
          <cell r="BC4471" t="str">
            <v/>
          </cell>
        </row>
        <row r="4472">
          <cell r="AM4472">
            <v>1282409.52</v>
          </cell>
          <cell r="AQ4472">
            <v>8</v>
          </cell>
          <cell r="AT4472" t="str">
            <v>ПНР</v>
          </cell>
          <cell r="AW4472" t="str">
            <v>08.11.2010 не принято ИТСО</v>
          </cell>
          <cell r="AZ4472" t="e">
            <v>#VALUE!</v>
          </cell>
          <cell r="BA4472" t="e">
            <v>#VALUE!</v>
          </cell>
          <cell r="BB4472" t="str">
            <v/>
          </cell>
          <cell r="BC4472" t="e">
            <v>#VALUE!</v>
          </cell>
        </row>
        <row r="4473">
          <cell r="AM4473" t="str">
            <v/>
          </cell>
          <cell r="AQ4473" t="str">
            <v/>
          </cell>
          <cell r="AT4473" t="str">
            <v/>
          </cell>
          <cell r="AW4473" t="str">
            <v/>
          </cell>
          <cell r="AZ4473" t="str">
            <v/>
          </cell>
          <cell r="BA4473" t="str">
            <v/>
          </cell>
          <cell r="BB4473" t="str">
            <v/>
          </cell>
          <cell r="BC4473" t="str">
            <v/>
          </cell>
        </row>
        <row r="4474">
          <cell r="AM4474" t="str">
            <v/>
          </cell>
          <cell r="AQ4474" t="str">
            <v/>
          </cell>
          <cell r="AT4474" t="str">
            <v/>
          </cell>
          <cell r="AW4474" t="str">
            <v/>
          </cell>
          <cell r="AZ4474" t="str">
            <v/>
          </cell>
          <cell r="BA4474" t="str">
            <v/>
          </cell>
          <cell r="BB4474" t="str">
            <v/>
          </cell>
          <cell r="BC4474" t="str">
            <v/>
          </cell>
        </row>
        <row r="4475">
          <cell r="AM4475" t="str">
            <v/>
          </cell>
          <cell r="AQ4475" t="str">
            <v/>
          </cell>
          <cell r="AT4475" t="str">
            <v/>
          </cell>
          <cell r="AW4475" t="str">
            <v/>
          </cell>
          <cell r="AZ4475" t="str">
            <v/>
          </cell>
          <cell r="BA4475" t="str">
            <v/>
          </cell>
          <cell r="BB4475" t="str">
            <v/>
          </cell>
          <cell r="BC4475" t="str">
            <v/>
          </cell>
        </row>
        <row r="4476">
          <cell r="AM4476" t="str">
            <v/>
          </cell>
          <cell r="AQ4476" t="str">
            <v/>
          </cell>
          <cell r="AT4476" t="str">
            <v/>
          </cell>
          <cell r="AW4476" t="str">
            <v/>
          </cell>
          <cell r="AZ4476" t="str">
            <v/>
          </cell>
          <cell r="BA4476" t="str">
            <v/>
          </cell>
          <cell r="BB4476" t="str">
            <v/>
          </cell>
          <cell r="BC4476" t="str">
            <v/>
          </cell>
        </row>
        <row r="4477">
          <cell r="AQ4477" t="str">
            <v/>
          </cell>
          <cell r="AZ4477" t="str">
            <v/>
          </cell>
          <cell r="BA4477" t="str">
            <v/>
          </cell>
          <cell r="BB4477" t="str">
            <v/>
          </cell>
          <cell r="BC4477" t="str">
            <v/>
          </cell>
        </row>
        <row r="4478">
          <cell r="AQ4478" t="str">
            <v/>
          </cell>
          <cell r="AZ4478" t="str">
            <v/>
          </cell>
          <cell r="BA4478" t="str">
            <v/>
          </cell>
          <cell r="BB4478" t="str">
            <v/>
          </cell>
          <cell r="BC4478" t="str">
            <v/>
          </cell>
        </row>
        <row r="4479">
          <cell r="AM4479" t="str">
            <v/>
          </cell>
          <cell r="AQ4479" t="str">
            <v/>
          </cell>
          <cell r="AT4479" t="str">
            <v/>
          </cell>
          <cell r="AW4479" t="str">
            <v/>
          </cell>
          <cell r="AZ4479" t="str">
            <v/>
          </cell>
          <cell r="BA4479" t="str">
            <v/>
          </cell>
          <cell r="BB4479" t="str">
            <v/>
          </cell>
          <cell r="BC4479" t="str">
            <v/>
          </cell>
        </row>
        <row r="4480">
          <cell r="AM4480" t="str">
            <v/>
          </cell>
          <cell r="AQ4480" t="str">
            <v/>
          </cell>
          <cell r="AT4480" t="str">
            <v/>
          </cell>
          <cell r="AW4480" t="str">
            <v/>
          </cell>
          <cell r="AZ4480" t="str">
            <v/>
          </cell>
          <cell r="BA4480" t="str">
            <v/>
          </cell>
          <cell r="BB4480" t="str">
            <v/>
          </cell>
          <cell r="BC4480" t="str">
            <v/>
          </cell>
        </row>
        <row r="4481">
          <cell r="AM4481" t="str">
            <v/>
          </cell>
          <cell r="AQ4481" t="str">
            <v/>
          </cell>
          <cell r="AT4481" t="str">
            <v/>
          </cell>
          <cell r="AW4481" t="str">
            <v/>
          </cell>
          <cell r="AZ4481" t="str">
            <v/>
          </cell>
          <cell r="BA4481" t="str">
            <v/>
          </cell>
          <cell r="BB4481" t="str">
            <v/>
          </cell>
          <cell r="BC4481" t="str">
            <v/>
          </cell>
        </row>
        <row r="4482">
          <cell r="AM4482" t="str">
            <v/>
          </cell>
          <cell r="AQ4482" t="str">
            <v/>
          </cell>
          <cell r="AT4482" t="str">
            <v/>
          </cell>
          <cell r="AW4482" t="str">
            <v/>
          </cell>
          <cell r="AZ4482" t="str">
            <v/>
          </cell>
          <cell r="BA4482" t="str">
            <v/>
          </cell>
          <cell r="BB4482" t="str">
            <v/>
          </cell>
          <cell r="BC4482" t="str">
            <v/>
          </cell>
        </row>
        <row r="4483">
          <cell r="AM4483" t="str">
            <v/>
          </cell>
          <cell r="AQ4483" t="str">
            <v/>
          </cell>
          <cell r="AT4483" t="str">
            <v/>
          </cell>
          <cell r="AW4483" t="str">
            <v/>
          </cell>
          <cell r="AZ4483" t="str">
            <v/>
          </cell>
          <cell r="BA4483" t="str">
            <v/>
          </cell>
          <cell r="BB4483" t="str">
            <v/>
          </cell>
          <cell r="BC4483" t="str">
            <v/>
          </cell>
        </row>
        <row r="4484">
          <cell r="AM4484" t="str">
            <v/>
          </cell>
          <cell r="AQ4484" t="str">
            <v/>
          </cell>
          <cell r="AT4484" t="str">
            <v/>
          </cell>
          <cell r="AW4484" t="str">
            <v/>
          </cell>
          <cell r="AZ4484" t="str">
            <v/>
          </cell>
          <cell r="BA4484" t="str">
            <v/>
          </cell>
          <cell r="BB4484" t="str">
            <v/>
          </cell>
          <cell r="BC4484" t="str">
            <v/>
          </cell>
        </row>
        <row r="4485">
          <cell r="AM4485">
            <v>1640533.63</v>
          </cell>
          <cell r="AQ4485" t="str">
            <v/>
          </cell>
          <cell r="AT4485" t="str">
            <v>Командировочные</v>
          </cell>
          <cell r="AW4485" t="str">
            <v/>
          </cell>
          <cell r="AZ4485" t="str">
            <v/>
          </cell>
          <cell r="BA4485" t="str">
            <v/>
          </cell>
          <cell r="BB4485" t="str">
            <v/>
          </cell>
          <cell r="BC4485" t="str">
            <v/>
          </cell>
        </row>
        <row r="4486">
          <cell r="AM4486" t="str">
            <v/>
          </cell>
          <cell r="AQ4486" t="str">
            <v/>
          </cell>
          <cell r="AT4486" t="str">
            <v/>
          </cell>
          <cell r="AW4486" t="str">
            <v/>
          </cell>
          <cell r="AZ4486" t="str">
            <v/>
          </cell>
          <cell r="BA4486" t="str">
            <v/>
          </cell>
          <cell r="BB4486" t="str">
            <v/>
          </cell>
          <cell r="BC4486" t="str">
            <v/>
          </cell>
        </row>
        <row r="4487">
          <cell r="AM4487" t="str">
            <v/>
          </cell>
          <cell r="AQ4487" t="str">
            <v/>
          </cell>
          <cell r="AT4487" t="str">
            <v/>
          </cell>
          <cell r="AW4487" t="str">
            <v/>
          </cell>
          <cell r="AZ4487" t="str">
            <v/>
          </cell>
          <cell r="BA4487" t="str">
            <v/>
          </cell>
          <cell r="BB4487" t="str">
            <v/>
          </cell>
          <cell r="BC4487" t="str">
            <v/>
          </cell>
        </row>
        <row r="4488">
          <cell r="AM4488" t="str">
            <v/>
          </cell>
          <cell r="AQ4488" t="str">
            <v/>
          </cell>
          <cell r="AT4488" t="str">
            <v/>
          </cell>
          <cell r="AW4488" t="str">
            <v/>
          </cell>
          <cell r="AZ4488" t="str">
            <v/>
          </cell>
          <cell r="BA4488" t="str">
            <v/>
          </cell>
          <cell r="BB4488" t="str">
            <v/>
          </cell>
          <cell r="BC4488" t="str">
            <v/>
          </cell>
        </row>
        <row r="4489">
          <cell r="AM4489">
            <v>26495977.329999998</v>
          </cell>
          <cell r="AQ4489">
            <v>10</v>
          </cell>
          <cell r="AT4489" t="str">
            <v>Фин. услуги</v>
          </cell>
          <cell r="AW4489">
            <v>40540</v>
          </cell>
          <cell r="AZ4489" t="str">
            <v>12.2010</v>
          </cell>
          <cell r="BA4489" t="str">
            <v>12.2010</v>
          </cell>
          <cell r="BB4489" t="str">
            <v/>
          </cell>
          <cell r="BC4489" t="str">
            <v>4.2010</v>
          </cell>
        </row>
        <row r="4490">
          <cell r="AM4490" t="str">
            <v/>
          </cell>
          <cell r="AQ4490" t="str">
            <v/>
          </cell>
          <cell r="AT4490" t="str">
            <v/>
          </cell>
          <cell r="AW4490" t="str">
            <v/>
          </cell>
          <cell r="AZ4490" t="str">
            <v/>
          </cell>
          <cell r="BA4490" t="str">
            <v/>
          </cell>
          <cell r="BB4490" t="str">
            <v/>
          </cell>
          <cell r="BC4490" t="str">
            <v/>
          </cell>
        </row>
        <row r="4491">
          <cell r="AM4491" t="str">
            <v/>
          </cell>
          <cell r="AQ4491" t="str">
            <v/>
          </cell>
          <cell r="AT4491" t="str">
            <v/>
          </cell>
          <cell r="AW4491" t="str">
            <v/>
          </cell>
          <cell r="AZ4491" t="str">
            <v/>
          </cell>
          <cell r="BA4491" t="str">
            <v/>
          </cell>
          <cell r="BB4491" t="str">
            <v/>
          </cell>
          <cell r="BC4491" t="str">
            <v/>
          </cell>
        </row>
        <row r="4492">
          <cell r="AM4492" t="str">
            <v/>
          </cell>
          <cell r="AQ4492" t="str">
            <v/>
          </cell>
          <cell r="AT4492" t="str">
            <v/>
          </cell>
          <cell r="AW4492" t="str">
            <v/>
          </cell>
          <cell r="AZ4492" t="str">
            <v/>
          </cell>
          <cell r="BA4492" t="str">
            <v/>
          </cell>
          <cell r="BB4492" t="str">
            <v/>
          </cell>
          <cell r="BC4492" t="str">
            <v/>
          </cell>
        </row>
        <row r="4493">
          <cell r="AM4493" t="str">
            <v/>
          </cell>
          <cell r="AQ4493" t="str">
            <v/>
          </cell>
          <cell r="AT4493" t="str">
            <v/>
          </cell>
          <cell r="AW4493" t="str">
            <v/>
          </cell>
          <cell r="AZ4493" t="str">
            <v/>
          </cell>
          <cell r="BA4493" t="str">
            <v/>
          </cell>
          <cell r="BB4493" t="str">
            <v/>
          </cell>
          <cell r="BC4493" t="str">
            <v/>
          </cell>
        </row>
        <row r="4494">
          <cell r="AM4494" t="str">
            <v/>
          </cell>
          <cell r="AQ4494" t="str">
            <v/>
          </cell>
          <cell r="AT4494" t="str">
            <v/>
          </cell>
          <cell r="AW4494" t="str">
            <v/>
          </cell>
          <cell r="AZ4494" t="str">
            <v/>
          </cell>
          <cell r="BA4494" t="str">
            <v/>
          </cell>
          <cell r="BB4494" t="str">
            <v/>
          </cell>
          <cell r="BC4494" t="str">
            <v/>
          </cell>
        </row>
        <row r="4495">
          <cell r="AM4495" t="str">
            <v/>
          </cell>
          <cell r="AQ4495" t="str">
            <v/>
          </cell>
          <cell r="AT4495" t="str">
            <v/>
          </cell>
          <cell r="AW4495" t="str">
            <v/>
          </cell>
          <cell r="AZ4495" t="str">
            <v/>
          </cell>
          <cell r="BA4495" t="str">
            <v/>
          </cell>
          <cell r="BB4495" t="str">
            <v/>
          </cell>
          <cell r="BC4495" t="str">
            <v/>
          </cell>
        </row>
        <row r="4496">
          <cell r="AM4496" t="str">
            <v/>
          </cell>
          <cell r="AQ4496" t="str">
            <v/>
          </cell>
          <cell r="AT4496" t="str">
            <v/>
          </cell>
          <cell r="AW4496" t="str">
            <v/>
          </cell>
          <cell r="AZ4496" t="str">
            <v/>
          </cell>
          <cell r="BA4496" t="str">
            <v/>
          </cell>
          <cell r="BB4496" t="str">
            <v/>
          </cell>
          <cell r="BC4496" t="str">
            <v/>
          </cell>
        </row>
        <row r="4497">
          <cell r="AM4497" t="str">
            <v/>
          </cell>
          <cell r="AQ4497" t="str">
            <v/>
          </cell>
          <cell r="AT4497" t="str">
            <v/>
          </cell>
          <cell r="AW4497" t="str">
            <v/>
          </cell>
          <cell r="AZ4497" t="str">
            <v/>
          </cell>
          <cell r="BA4497" t="str">
            <v/>
          </cell>
          <cell r="BB4497" t="str">
            <v/>
          </cell>
          <cell r="BC4497" t="str">
            <v/>
          </cell>
        </row>
        <row r="4498">
          <cell r="AM4498">
            <v>2090844.44</v>
          </cell>
          <cell r="AQ4498">
            <v>10</v>
          </cell>
          <cell r="AT4498" t="str">
            <v>Перебазировка</v>
          </cell>
          <cell r="AW4498">
            <v>40421</v>
          </cell>
          <cell r="AZ4498" t="str">
            <v>7.2010</v>
          </cell>
          <cell r="BA4498" t="str">
            <v>8.2010</v>
          </cell>
          <cell r="BB4498" t="str">
            <v/>
          </cell>
          <cell r="BC4498" t="str">
            <v>3.2010</v>
          </cell>
        </row>
        <row r="4499">
          <cell r="AM4499">
            <v>263850.40999999997</v>
          </cell>
          <cell r="AQ4499" t="str">
            <v/>
          </cell>
          <cell r="AT4499" t="str">
            <v>УУП</v>
          </cell>
          <cell r="AW4499">
            <v>40390</v>
          </cell>
          <cell r="AZ4499" t="str">
            <v>7.2010</v>
          </cell>
          <cell r="BA4499" t="str">
            <v>7.2010</v>
          </cell>
          <cell r="BB4499" t="str">
            <v/>
          </cell>
          <cell r="BC4499" t="str">
            <v>3.2010</v>
          </cell>
        </row>
        <row r="4500">
          <cell r="AM4500">
            <v>2497587.81</v>
          </cell>
          <cell r="AQ4500">
            <v>10</v>
          </cell>
          <cell r="AT4500" t="str">
            <v>Перебазировка</v>
          </cell>
          <cell r="AW4500">
            <v>40535</v>
          </cell>
          <cell r="AZ4500" t="str">
            <v>12.2010</v>
          </cell>
          <cell r="BA4500" t="str">
            <v>12.2010</v>
          </cell>
          <cell r="BB4500" t="str">
            <v/>
          </cell>
          <cell r="BC4500" t="str">
            <v>4.2010</v>
          </cell>
        </row>
        <row r="4501">
          <cell r="AM4501">
            <v>860008.79</v>
          </cell>
          <cell r="AQ4501">
            <v>10</v>
          </cell>
          <cell r="AT4501" t="str">
            <v>Перебазировка</v>
          </cell>
          <cell r="AW4501">
            <v>40540</v>
          </cell>
          <cell r="AZ4501" t="str">
            <v>12.2010</v>
          </cell>
          <cell r="BA4501" t="str">
            <v>12.2010</v>
          </cell>
          <cell r="BB4501" t="str">
            <v/>
          </cell>
          <cell r="BC4501" t="str">
            <v>4.2010</v>
          </cell>
        </row>
        <row r="4502">
          <cell r="AM4502">
            <v>622834.31999999995</v>
          </cell>
          <cell r="AQ4502">
            <v>10</v>
          </cell>
          <cell r="AT4502" t="str">
            <v>Перебазировка</v>
          </cell>
          <cell r="AW4502">
            <v>40647</v>
          </cell>
          <cell r="AZ4502" t="str">
            <v>3.2011</v>
          </cell>
          <cell r="BA4502" t="str">
            <v>4.2011</v>
          </cell>
          <cell r="BB4502" t="str">
            <v>5.2011</v>
          </cell>
          <cell r="BC4502" t="str">
            <v>2.2011</v>
          </cell>
        </row>
        <row r="4503">
          <cell r="AM4503" t="str">
            <v/>
          </cell>
          <cell r="AQ4503" t="str">
            <v/>
          </cell>
          <cell r="AT4503" t="str">
            <v/>
          </cell>
          <cell r="AW4503" t="str">
            <v/>
          </cell>
          <cell r="AZ4503" t="str">
            <v/>
          </cell>
          <cell r="BA4503" t="str">
            <v/>
          </cell>
          <cell r="BB4503" t="str">
            <v/>
          </cell>
          <cell r="BC4503" t="str">
            <v/>
          </cell>
        </row>
        <row r="4504">
          <cell r="AM4504">
            <v>6019449.8399999999</v>
          </cell>
          <cell r="AQ4504" t="str">
            <v/>
          </cell>
          <cell r="AT4504" t="str">
            <v>УУП</v>
          </cell>
          <cell r="AW4504">
            <v>40540</v>
          </cell>
          <cell r="AZ4504" t="str">
            <v>12.2010</v>
          </cell>
          <cell r="BA4504" t="str">
            <v>12.2010</v>
          </cell>
          <cell r="BB4504" t="str">
            <v/>
          </cell>
          <cell r="BC4504" t="str">
            <v>4.2010</v>
          </cell>
        </row>
        <row r="4505">
          <cell r="AM4505">
            <v>7667017.3200000003</v>
          </cell>
          <cell r="AQ4505" t="str">
            <v/>
          </cell>
          <cell r="AT4505" t="str">
            <v>УУП</v>
          </cell>
          <cell r="AW4505">
            <v>40541</v>
          </cell>
          <cell r="AZ4505" t="str">
            <v>12.2010</v>
          </cell>
          <cell r="BA4505" t="str">
            <v>12.2010</v>
          </cell>
          <cell r="BB4505" t="str">
            <v/>
          </cell>
          <cell r="BC4505" t="str">
            <v>4.2010</v>
          </cell>
        </row>
        <row r="4506">
          <cell r="AM4506">
            <v>4606583.33</v>
          </cell>
          <cell r="AQ4506" t="str">
            <v/>
          </cell>
          <cell r="AT4506" t="str">
            <v>УУП</v>
          </cell>
          <cell r="AW4506">
            <v>40540</v>
          </cell>
          <cell r="AZ4506" t="str">
            <v>12.2010</v>
          </cell>
          <cell r="BA4506" t="str">
            <v>12.2010</v>
          </cell>
          <cell r="BB4506" t="str">
            <v/>
          </cell>
          <cell r="BC4506" t="str">
            <v>4.2010</v>
          </cell>
        </row>
        <row r="4507">
          <cell r="AM4507">
            <v>974573.86</v>
          </cell>
          <cell r="AQ4507" t="str">
            <v/>
          </cell>
          <cell r="AT4507" t="str">
            <v>УУП</v>
          </cell>
          <cell r="AW4507">
            <v>40633</v>
          </cell>
          <cell r="AZ4507" t="str">
            <v>3.2011</v>
          </cell>
          <cell r="BA4507" t="str">
            <v>3.2011</v>
          </cell>
          <cell r="BB4507" t="str">
            <v>6.2011</v>
          </cell>
          <cell r="BC4507" t="str">
            <v>1.2011</v>
          </cell>
        </row>
        <row r="4508">
          <cell r="AM4508">
            <v>4534827.3099999996</v>
          </cell>
          <cell r="AQ4508" t="str">
            <v/>
          </cell>
          <cell r="AT4508" t="str">
            <v>УУП</v>
          </cell>
          <cell r="AW4508">
            <v>40540</v>
          </cell>
          <cell r="AZ4508" t="str">
            <v>12.2010</v>
          </cell>
          <cell r="BA4508" t="str">
            <v>12.2010</v>
          </cell>
          <cell r="BB4508" t="str">
            <v/>
          </cell>
          <cell r="BC4508" t="str">
            <v>4.2010</v>
          </cell>
        </row>
        <row r="4509">
          <cell r="AM4509">
            <v>25455482.379999999</v>
          </cell>
          <cell r="AQ4509" t="str">
            <v/>
          </cell>
          <cell r="AT4509" t="str">
            <v>УУП</v>
          </cell>
          <cell r="AW4509">
            <v>40540</v>
          </cell>
          <cell r="AZ4509" t="str">
            <v>12.2010</v>
          </cell>
          <cell r="BA4509" t="str">
            <v>12.2010</v>
          </cell>
          <cell r="BB4509" t="str">
            <v/>
          </cell>
          <cell r="BC4509" t="str">
            <v>4.2010</v>
          </cell>
        </row>
        <row r="4510">
          <cell r="AM4510">
            <v>35279540.899999999</v>
          </cell>
          <cell r="AQ4510" t="str">
            <v/>
          </cell>
          <cell r="AT4510" t="str">
            <v>УУП</v>
          </cell>
          <cell r="AW4510">
            <v>40576</v>
          </cell>
          <cell r="AZ4510" t="str">
            <v>1.2011</v>
          </cell>
          <cell r="BA4510" t="str">
            <v>2.2011</v>
          </cell>
          <cell r="BB4510" t="str">
            <v>2.2011</v>
          </cell>
          <cell r="BC4510" t="str">
            <v>1.2011</v>
          </cell>
        </row>
        <row r="4511">
          <cell r="AM4511">
            <v>3651799.1</v>
          </cell>
          <cell r="AQ4511" t="str">
            <v/>
          </cell>
          <cell r="AT4511" t="str">
            <v>УУП</v>
          </cell>
          <cell r="AW4511">
            <v>40633</v>
          </cell>
          <cell r="AZ4511" t="str">
            <v>3.2011</v>
          </cell>
          <cell r="BA4511" t="str">
            <v>3.2011</v>
          </cell>
          <cell r="BB4511" t="str">
            <v>6.2011</v>
          </cell>
          <cell r="BC4511" t="str">
            <v>1.2011</v>
          </cell>
        </row>
        <row r="4512">
          <cell r="AM4512">
            <v>62645772.729999997</v>
          </cell>
          <cell r="AQ4512" t="str">
            <v/>
          </cell>
          <cell r="AT4512" t="str">
            <v>УУП</v>
          </cell>
          <cell r="AW4512">
            <v>40633</v>
          </cell>
          <cell r="AZ4512" t="str">
            <v>3.2011</v>
          </cell>
          <cell r="BA4512" t="str">
            <v>3.2011</v>
          </cell>
          <cell r="BB4512" t="str">
            <v>6.2011</v>
          </cell>
          <cell r="BC4512" t="str">
            <v>1.2011</v>
          </cell>
        </row>
        <row r="4513">
          <cell r="AM4513">
            <v>56474649.030000001</v>
          </cell>
          <cell r="AQ4513" t="str">
            <v/>
          </cell>
          <cell r="AT4513" t="str">
            <v>УУП</v>
          </cell>
          <cell r="AW4513">
            <v>40655</v>
          </cell>
          <cell r="AZ4513" t="str">
            <v>4.2011</v>
          </cell>
          <cell r="BA4513" t="str">
            <v>4.2011</v>
          </cell>
          <cell r="BB4513" t="str">
            <v>1.1900</v>
          </cell>
          <cell r="BC4513" t="str">
            <v>2.2011</v>
          </cell>
        </row>
        <row r="4514">
          <cell r="AM4514">
            <v>22866022.050000001</v>
          </cell>
          <cell r="AQ4514" t="str">
            <v/>
          </cell>
          <cell r="AT4514" t="str">
            <v>УУП</v>
          </cell>
          <cell r="AW4514">
            <v>40695</v>
          </cell>
          <cell r="AZ4514" t="str">
            <v>5.2011</v>
          </cell>
          <cell r="BA4514" t="str">
            <v>6.2011</v>
          </cell>
          <cell r="BB4514" t="str">
            <v>1.1900</v>
          </cell>
          <cell r="BC4514" t="str">
            <v>2.2011</v>
          </cell>
        </row>
        <row r="4515">
          <cell r="AM4515" t="str">
            <v/>
          </cell>
          <cell r="AQ4515" t="str">
            <v/>
          </cell>
          <cell r="AT4515" t="str">
            <v/>
          </cell>
          <cell r="AW4515" t="str">
            <v/>
          </cell>
          <cell r="AZ4515" t="str">
            <v/>
          </cell>
          <cell r="BA4515" t="str">
            <v/>
          </cell>
          <cell r="BB4515" t="str">
            <v/>
          </cell>
          <cell r="BC4515" t="str">
            <v/>
          </cell>
        </row>
        <row r="4516">
          <cell r="AM4516" t="str">
            <v/>
          </cell>
          <cell r="AQ4516" t="str">
            <v/>
          </cell>
          <cell r="AT4516" t="str">
            <v/>
          </cell>
          <cell r="AW4516" t="str">
            <v/>
          </cell>
          <cell r="AZ4516" t="str">
            <v/>
          </cell>
          <cell r="BA4516" t="str">
            <v/>
          </cell>
          <cell r="BB4516" t="str">
            <v/>
          </cell>
          <cell r="BC4516" t="str">
            <v/>
          </cell>
        </row>
        <row r="4517">
          <cell r="AM4517" t="str">
            <v/>
          </cell>
          <cell r="AQ4517" t="str">
            <v/>
          </cell>
          <cell r="AT4517" t="str">
            <v/>
          </cell>
          <cell r="AW4517" t="str">
            <v/>
          </cell>
          <cell r="AZ4517" t="str">
            <v/>
          </cell>
          <cell r="BA4517" t="str">
            <v/>
          </cell>
          <cell r="BB4517" t="str">
            <v/>
          </cell>
          <cell r="BC4517" t="str">
            <v/>
          </cell>
        </row>
        <row r="4518">
          <cell r="AM4518" t="str">
            <v/>
          </cell>
          <cell r="AQ4518" t="str">
            <v/>
          </cell>
          <cell r="AT4518" t="str">
            <v/>
          </cell>
          <cell r="AW4518" t="str">
            <v/>
          </cell>
          <cell r="AZ4518" t="str">
            <v/>
          </cell>
          <cell r="BA4518" t="str">
            <v/>
          </cell>
          <cell r="BB4518" t="str">
            <v/>
          </cell>
          <cell r="BC4518" t="str">
            <v/>
          </cell>
        </row>
        <row r="4519">
          <cell r="AM4519" t="str">
            <v/>
          </cell>
          <cell r="AQ4519" t="str">
            <v/>
          </cell>
          <cell r="AT4519" t="str">
            <v/>
          </cell>
          <cell r="AW4519" t="str">
            <v/>
          </cell>
          <cell r="AZ4519" t="str">
            <v/>
          </cell>
          <cell r="BA4519" t="str">
            <v/>
          </cell>
          <cell r="BB4519" t="str">
            <v/>
          </cell>
          <cell r="BC4519" t="str">
            <v/>
          </cell>
        </row>
        <row r="4520">
          <cell r="AM4520" t="str">
            <v/>
          </cell>
          <cell r="AQ4520" t="str">
            <v/>
          </cell>
          <cell r="AT4520" t="str">
            <v/>
          </cell>
          <cell r="AW4520" t="str">
            <v/>
          </cell>
          <cell r="AZ4520" t="str">
            <v/>
          </cell>
          <cell r="BA4520" t="str">
            <v/>
          </cell>
          <cell r="BB4520" t="str">
            <v/>
          </cell>
          <cell r="BC4520" t="str">
            <v/>
          </cell>
        </row>
        <row r="4521">
          <cell r="AM4521" t="str">
            <v/>
          </cell>
          <cell r="AQ4521" t="str">
            <v/>
          </cell>
          <cell r="AT4521" t="str">
            <v/>
          </cell>
          <cell r="AW4521" t="str">
            <v/>
          </cell>
          <cell r="AZ4521" t="str">
            <v/>
          </cell>
          <cell r="BA4521" t="str">
            <v/>
          </cell>
          <cell r="BB4521" t="str">
            <v/>
          </cell>
          <cell r="BC4521" t="str">
            <v/>
          </cell>
        </row>
        <row r="4522">
          <cell r="AM4522" t="str">
            <v/>
          </cell>
          <cell r="AQ4522" t="str">
            <v/>
          </cell>
          <cell r="AT4522" t="str">
            <v/>
          </cell>
          <cell r="AW4522" t="str">
            <v/>
          </cell>
          <cell r="AZ4522" t="str">
            <v/>
          </cell>
          <cell r="BA4522" t="str">
            <v/>
          </cell>
          <cell r="BB4522" t="str">
            <v/>
          </cell>
          <cell r="BC4522" t="str">
            <v/>
          </cell>
        </row>
        <row r="4523">
          <cell r="AM4523" t="str">
            <v/>
          </cell>
          <cell r="AQ4523" t="str">
            <v/>
          </cell>
          <cell r="AT4523" t="str">
            <v/>
          </cell>
          <cell r="AW4523" t="str">
            <v/>
          </cell>
          <cell r="AZ4523" t="str">
            <v/>
          </cell>
          <cell r="BA4523" t="str">
            <v/>
          </cell>
          <cell r="BB4523" t="str">
            <v/>
          </cell>
          <cell r="BC4523" t="str">
            <v/>
          </cell>
        </row>
        <row r="4524">
          <cell r="AM4524" t="str">
            <v/>
          </cell>
          <cell r="AQ4524" t="str">
            <v/>
          </cell>
          <cell r="AT4524" t="str">
            <v/>
          </cell>
          <cell r="AW4524" t="str">
            <v/>
          </cell>
          <cell r="AZ4524" t="str">
            <v/>
          </cell>
          <cell r="BA4524" t="str">
            <v/>
          </cell>
          <cell r="BB4524" t="str">
            <v/>
          </cell>
          <cell r="BC4524" t="str">
            <v/>
          </cell>
        </row>
        <row r="4525">
          <cell r="AM4525" t="str">
            <v/>
          </cell>
          <cell r="AQ4525" t="str">
            <v/>
          </cell>
          <cell r="AT4525" t="str">
            <v/>
          </cell>
          <cell r="AW4525" t="str">
            <v/>
          </cell>
          <cell r="AZ4525" t="str">
            <v/>
          </cell>
          <cell r="BA4525" t="str">
            <v/>
          </cell>
          <cell r="BB4525" t="str">
            <v/>
          </cell>
          <cell r="BC4525" t="str">
            <v/>
          </cell>
        </row>
        <row r="4526">
          <cell r="AM4526" t="str">
            <v/>
          </cell>
          <cell r="AQ4526" t="str">
            <v/>
          </cell>
          <cell r="AT4526" t="str">
            <v/>
          </cell>
          <cell r="AW4526" t="str">
            <v/>
          </cell>
          <cell r="AZ4526" t="str">
            <v/>
          </cell>
          <cell r="BA4526" t="str">
            <v/>
          </cell>
          <cell r="BB4526" t="str">
            <v/>
          </cell>
          <cell r="BC4526" t="str">
            <v/>
          </cell>
        </row>
        <row r="4527">
          <cell r="AM4527" t="str">
            <v/>
          </cell>
          <cell r="AQ4527" t="str">
            <v/>
          </cell>
          <cell r="AT4527" t="str">
            <v/>
          </cell>
          <cell r="AW4527" t="str">
            <v/>
          </cell>
          <cell r="AZ4527" t="str">
            <v/>
          </cell>
          <cell r="BA4527" t="str">
            <v/>
          </cell>
          <cell r="BB4527" t="str">
            <v/>
          </cell>
          <cell r="BC4527" t="str">
            <v/>
          </cell>
        </row>
        <row r="4528">
          <cell r="AM4528" t="str">
            <v/>
          </cell>
          <cell r="AQ4528" t="str">
            <v/>
          </cell>
          <cell r="AT4528" t="str">
            <v/>
          </cell>
          <cell r="AW4528" t="str">
            <v/>
          </cell>
          <cell r="AZ4528" t="str">
            <v/>
          </cell>
          <cell r="BA4528" t="str">
            <v/>
          </cell>
          <cell r="BB4528" t="str">
            <v/>
          </cell>
          <cell r="BC4528" t="str">
            <v/>
          </cell>
        </row>
        <row r="4529">
          <cell r="AM4529" t="str">
            <v/>
          </cell>
          <cell r="AQ4529" t="str">
            <v/>
          </cell>
          <cell r="AT4529" t="str">
            <v/>
          </cell>
          <cell r="AW4529" t="str">
            <v/>
          </cell>
          <cell r="AZ4529" t="str">
            <v/>
          </cell>
          <cell r="BA4529" t="str">
            <v/>
          </cell>
          <cell r="BB4529" t="str">
            <v/>
          </cell>
          <cell r="BC4529" t="str">
            <v/>
          </cell>
        </row>
        <row r="4530">
          <cell r="AM4530" t="str">
            <v/>
          </cell>
          <cell r="AQ4530" t="str">
            <v/>
          </cell>
          <cell r="AT4530" t="str">
            <v/>
          </cell>
          <cell r="AW4530" t="str">
            <v/>
          </cell>
          <cell r="AZ4530" t="str">
            <v/>
          </cell>
          <cell r="BA4530" t="str">
            <v/>
          </cell>
          <cell r="BB4530" t="str">
            <v/>
          </cell>
          <cell r="BC4530" t="str">
            <v/>
          </cell>
        </row>
        <row r="4531">
          <cell r="AM4531" t="str">
            <v/>
          </cell>
          <cell r="AQ4531" t="str">
            <v/>
          </cell>
          <cell r="AT4531" t="str">
            <v/>
          </cell>
          <cell r="AW4531" t="str">
            <v/>
          </cell>
          <cell r="AZ4531" t="str">
            <v/>
          </cell>
          <cell r="BA4531" t="str">
            <v/>
          </cell>
          <cell r="BB4531" t="str">
            <v/>
          </cell>
          <cell r="BC4531" t="str">
            <v/>
          </cell>
        </row>
        <row r="4532">
          <cell r="AM4532" t="str">
            <v/>
          </cell>
          <cell r="AQ4532" t="str">
            <v/>
          </cell>
          <cell r="AT4532" t="str">
            <v/>
          </cell>
          <cell r="AW4532" t="str">
            <v/>
          </cell>
          <cell r="AZ4532" t="str">
            <v/>
          </cell>
          <cell r="BA4532" t="str">
            <v/>
          </cell>
          <cell r="BB4532" t="str">
            <v/>
          </cell>
          <cell r="BC4532" t="str">
            <v/>
          </cell>
        </row>
        <row r="4533">
          <cell r="AM4533" t="str">
            <v/>
          </cell>
          <cell r="AQ4533" t="str">
            <v/>
          </cell>
          <cell r="AT4533" t="str">
            <v/>
          </cell>
          <cell r="AW4533" t="str">
            <v/>
          </cell>
          <cell r="AZ4533" t="str">
            <v/>
          </cell>
          <cell r="BA4533" t="str">
            <v/>
          </cell>
          <cell r="BB4533" t="str">
            <v/>
          </cell>
          <cell r="BC4533" t="str">
            <v/>
          </cell>
        </row>
        <row r="4534">
          <cell r="AM4534">
            <v>17000000</v>
          </cell>
          <cell r="AQ4534" t="str">
            <v/>
          </cell>
          <cell r="AT4534" t="str">
            <v>ПИР</v>
          </cell>
          <cell r="AW4534">
            <v>40164</v>
          </cell>
          <cell r="AZ4534" t="str">
            <v>12.2009</v>
          </cell>
          <cell r="BA4534" t="str">
            <v>12.2009</v>
          </cell>
          <cell r="BB4534" t="str">
            <v/>
          </cell>
          <cell r="BC4534" t="str">
            <v>4.2009</v>
          </cell>
        </row>
        <row r="4535">
          <cell r="AM4535">
            <v>16000000</v>
          </cell>
          <cell r="AQ4535" t="str">
            <v/>
          </cell>
          <cell r="AT4535" t="str">
            <v>ПИР</v>
          </cell>
          <cell r="AW4535">
            <v>40164</v>
          </cell>
          <cell r="AZ4535" t="str">
            <v>12.2009</v>
          </cell>
          <cell r="BA4535" t="str">
            <v>12.2009</v>
          </cell>
          <cell r="BB4535" t="str">
            <v/>
          </cell>
          <cell r="BC4535" t="str">
            <v>4.2009</v>
          </cell>
        </row>
        <row r="4536">
          <cell r="AM4536">
            <v>4000000</v>
          </cell>
          <cell r="AQ4536" t="str">
            <v/>
          </cell>
          <cell r="AT4536" t="str">
            <v>ПИР</v>
          </cell>
          <cell r="AW4536">
            <v>40164</v>
          </cell>
          <cell r="AZ4536" t="str">
            <v>12.2009</v>
          </cell>
          <cell r="BA4536" t="str">
            <v>12.2009</v>
          </cell>
          <cell r="BB4536" t="str">
            <v/>
          </cell>
          <cell r="BC4536" t="str">
            <v>4.2009</v>
          </cell>
        </row>
        <row r="4537">
          <cell r="AM4537">
            <v>2100000</v>
          </cell>
          <cell r="AQ4537" t="str">
            <v/>
          </cell>
          <cell r="AT4537" t="str">
            <v>ПИР</v>
          </cell>
          <cell r="AW4537">
            <v>40164</v>
          </cell>
          <cell r="AZ4537" t="str">
            <v>12.2009</v>
          </cell>
          <cell r="BA4537" t="str">
            <v>12.2009</v>
          </cell>
          <cell r="BB4537" t="str">
            <v/>
          </cell>
          <cell r="BC4537" t="str">
            <v>4.2009</v>
          </cell>
        </row>
        <row r="4538">
          <cell r="AM4538">
            <v>2300000</v>
          </cell>
          <cell r="AQ4538" t="str">
            <v/>
          </cell>
          <cell r="AT4538" t="str">
            <v>ПИР</v>
          </cell>
          <cell r="AW4538">
            <v>40164</v>
          </cell>
          <cell r="AZ4538" t="str">
            <v>12.2009</v>
          </cell>
          <cell r="BA4538" t="str">
            <v>12.2009</v>
          </cell>
          <cell r="BB4538" t="str">
            <v/>
          </cell>
          <cell r="BC4538" t="str">
            <v>4.2009</v>
          </cell>
        </row>
        <row r="4539">
          <cell r="AM4539">
            <v>2000000</v>
          </cell>
          <cell r="AQ4539" t="str">
            <v/>
          </cell>
          <cell r="AT4539" t="str">
            <v>ПИР</v>
          </cell>
          <cell r="AW4539">
            <v>40164</v>
          </cell>
          <cell r="AZ4539" t="str">
            <v>12.2009</v>
          </cell>
          <cell r="BA4539" t="str">
            <v>12.2009</v>
          </cell>
          <cell r="BB4539" t="str">
            <v/>
          </cell>
          <cell r="BC4539" t="str">
            <v>4.2009</v>
          </cell>
        </row>
        <row r="4540">
          <cell r="AM4540">
            <v>1800000</v>
          </cell>
          <cell r="AQ4540" t="str">
            <v/>
          </cell>
          <cell r="AT4540" t="str">
            <v>ПИР</v>
          </cell>
          <cell r="AW4540">
            <v>40164</v>
          </cell>
          <cell r="AZ4540" t="str">
            <v>12.2009</v>
          </cell>
          <cell r="BA4540" t="str">
            <v>12.2009</v>
          </cell>
          <cell r="BB4540" t="str">
            <v/>
          </cell>
          <cell r="BC4540" t="str">
            <v>4.2009</v>
          </cell>
        </row>
        <row r="4541">
          <cell r="AM4541">
            <v>2000000</v>
          </cell>
          <cell r="AQ4541" t="str">
            <v/>
          </cell>
          <cell r="AT4541" t="str">
            <v>ПИР</v>
          </cell>
          <cell r="AW4541">
            <v>40164</v>
          </cell>
          <cell r="AZ4541" t="str">
            <v>12.2009</v>
          </cell>
          <cell r="BA4541" t="str">
            <v>12.2009</v>
          </cell>
          <cell r="BB4541" t="str">
            <v/>
          </cell>
          <cell r="BC4541" t="str">
            <v>4.2009</v>
          </cell>
        </row>
        <row r="4542">
          <cell r="AM4542">
            <v>2800000</v>
          </cell>
          <cell r="AQ4542" t="str">
            <v/>
          </cell>
          <cell r="AT4542" t="str">
            <v>ПИР</v>
          </cell>
          <cell r="AW4542">
            <v>40164</v>
          </cell>
          <cell r="AZ4542" t="str">
            <v>12.2009</v>
          </cell>
          <cell r="BA4542" t="str">
            <v>12.2009</v>
          </cell>
          <cell r="BB4542" t="str">
            <v/>
          </cell>
          <cell r="BC4542" t="str">
            <v>4.2009</v>
          </cell>
        </row>
        <row r="4543">
          <cell r="AM4543" t="str">
            <v/>
          </cell>
          <cell r="AQ4543" t="str">
            <v/>
          </cell>
          <cell r="AT4543" t="str">
            <v/>
          </cell>
          <cell r="AW4543" t="str">
            <v/>
          </cell>
          <cell r="AZ4543" t="str">
            <v/>
          </cell>
          <cell r="BA4543" t="str">
            <v/>
          </cell>
          <cell r="BB4543" t="str">
            <v/>
          </cell>
          <cell r="BC4543" t="str">
            <v/>
          </cell>
        </row>
        <row r="4544">
          <cell r="AM4544">
            <v>14396453.09</v>
          </cell>
          <cell r="AQ4544" t="str">
            <v/>
          </cell>
          <cell r="AT4544" t="str">
            <v>ПИР</v>
          </cell>
          <cell r="AW4544">
            <v>40156</v>
          </cell>
          <cell r="AZ4544" t="str">
            <v>12.2009</v>
          </cell>
          <cell r="BA4544" t="str">
            <v>12.2009</v>
          </cell>
          <cell r="BB4544" t="str">
            <v/>
          </cell>
          <cell r="BC4544" t="str">
            <v>4.2009</v>
          </cell>
        </row>
        <row r="4545">
          <cell r="AM4545">
            <v>25821024.780000001</v>
          </cell>
          <cell r="AQ4545" t="str">
            <v/>
          </cell>
          <cell r="AT4545" t="str">
            <v>ПИР</v>
          </cell>
          <cell r="AW4545">
            <v>40156</v>
          </cell>
          <cell r="AZ4545" t="str">
            <v>12.2009</v>
          </cell>
          <cell r="BA4545" t="str">
            <v>12.2009</v>
          </cell>
          <cell r="BB4545" t="str">
            <v/>
          </cell>
          <cell r="BC4545" t="str">
            <v>4.2009</v>
          </cell>
        </row>
        <row r="4546">
          <cell r="AM4546">
            <v>38363.03</v>
          </cell>
          <cell r="AQ4546" t="str">
            <v/>
          </cell>
          <cell r="AT4546" t="str">
            <v>ПИР</v>
          </cell>
          <cell r="AW4546">
            <v>40156</v>
          </cell>
          <cell r="AZ4546" t="str">
            <v>12.2009</v>
          </cell>
          <cell r="BA4546" t="str">
            <v>12.2009</v>
          </cell>
          <cell r="BB4546" t="str">
            <v/>
          </cell>
          <cell r="BC4546" t="str">
            <v>4.2009</v>
          </cell>
        </row>
        <row r="4547">
          <cell r="AM4547">
            <v>39067.370000000003</v>
          </cell>
          <cell r="AQ4547" t="str">
            <v/>
          </cell>
          <cell r="AT4547" t="str">
            <v>ПИР</v>
          </cell>
          <cell r="AW4547">
            <v>40172</v>
          </cell>
          <cell r="AZ4547" t="str">
            <v>12.2009</v>
          </cell>
          <cell r="BA4547" t="str">
            <v>12.2009</v>
          </cell>
          <cell r="BB4547" t="str">
            <v/>
          </cell>
          <cell r="BC4547" t="str">
            <v>4.2009</v>
          </cell>
        </row>
        <row r="4548">
          <cell r="AM4548">
            <v>3221342.92</v>
          </cell>
          <cell r="AQ4548" t="str">
            <v/>
          </cell>
          <cell r="AT4548" t="str">
            <v>ПИР</v>
          </cell>
          <cell r="AW4548">
            <v>40172</v>
          </cell>
          <cell r="AZ4548" t="str">
            <v>12.2009</v>
          </cell>
          <cell r="BA4548" t="str">
            <v>12.2009</v>
          </cell>
          <cell r="BB4548" t="str">
            <v/>
          </cell>
          <cell r="BC4548" t="str">
            <v>4.2009</v>
          </cell>
        </row>
        <row r="4549">
          <cell r="AM4549">
            <v>992061.24</v>
          </cell>
          <cell r="AQ4549" t="str">
            <v/>
          </cell>
          <cell r="AT4549" t="str">
            <v>ПИР</v>
          </cell>
          <cell r="AW4549">
            <v>40172</v>
          </cell>
          <cell r="AZ4549" t="str">
            <v>12.2009</v>
          </cell>
          <cell r="BA4549" t="str">
            <v>12.2009</v>
          </cell>
          <cell r="BB4549" t="str">
            <v/>
          </cell>
          <cell r="BC4549" t="str">
            <v>4.2009</v>
          </cell>
        </row>
        <row r="4550">
          <cell r="AM4550">
            <v>99491687.569999993</v>
          </cell>
          <cell r="AQ4550" t="str">
            <v/>
          </cell>
          <cell r="AT4550" t="str">
            <v>ПИР</v>
          </cell>
          <cell r="AW4550">
            <v>40268</v>
          </cell>
          <cell r="AZ4550" t="str">
            <v>3.2010</v>
          </cell>
          <cell r="BA4550" t="str">
            <v>3.2010</v>
          </cell>
          <cell r="BB4550" t="str">
            <v/>
          </cell>
          <cell r="BC4550" t="str">
            <v>1.2010</v>
          </cell>
        </row>
        <row r="4551">
          <cell r="AM4551" t="str">
            <v/>
          </cell>
          <cell r="AQ4551" t="str">
            <v/>
          </cell>
          <cell r="AT4551" t="str">
            <v/>
          </cell>
          <cell r="AW4551" t="str">
            <v/>
          </cell>
          <cell r="AZ4551" t="str">
            <v/>
          </cell>
          <cell r="BA4551" t="str">
            <v/>
          </cell>
          <cell r="BB4551" t="str">
            <v/>
          </cell>
          <cell r="BC4551" t="str">
            <v/>
          </cell>
        </row>
        <row r="4552">
          <cell r="AM4552">
            <v>14100000</v>
          </cell>
          <cell r="AQ4552" t="str">
            <v/>
          </cell>
          <cell r="AT4552" t="str">
            <v>ПИР</v>
          </cell>
          <cell r="AW4552">
            <v>40409</v>
          </cell>
          <cell r="AZ4552" t="str">
            <v>8.2010</v>
          </cell>
          <cell r="BA4552" t="str">
            <v>8.2010</v>
          </cell>
          <cell r="BB4552" t="str">
            <v/>
          </cell>
          <cell r="BC4552" t="str">
            <v>3.2010</v>
          </cell>
        </row>
        <row r="4553">
          <cell r="AM4553">
            <v>15000000</v>
          </cell>
          <cell r="AQ4553" t="str">
            <v/>
          </cell>
          <cell r="AT4553" t="str">
            <v>ПИР</v>
          </cell>
          <cell r="AW4553">
            <v>40409</v>
          </cell>
          <cell r="AZ4553" t="str">
            <v>8.2010</v>
          </cell>
          <cell r="BA4553" t="str">
            <v>8.2010</v>
          </cell>
          <cell r="BB4553" t="str">
            <v/>
          </cell>
          <cell r="BC4553" t="str">
            <v>3.2010</v>
          </cell>
        </row>
        <row r="4554">
          <cell r="AM4554">
            <v>14000000</v>
          </cell>
          <cell r="AQ4554" t="str">
            <v/>
          </cell>
          <cell r="AT4554" t="str">
            <v>ПИР</v>
          </cell>
          <cell r="AW4554">
            <v>40476</v>
          </cell>
          <cell r="AZ4554" t="str">
            <v>9.2010</v>
          </cell>
          <cell r="BA4554" t="str">
            <v>10.2010</v>
          </cell>
          <cell r="BB4554" t="str">
            <v/>
          </cell>
          <cell r="BC4554" t="str">
            <v>4.2010</v>
          </cell>
        </row>
        <row r="4555">
          <cell r="AM4555">
            <v>9000000</v>
          </cell>
          <cell r="AQ4555" t="str">
            <v/>
          </cell>
          <cell r="AT4555" t="str">
            <v>ПИР</v>
          </cell>
          <cell r="AW4555">
            <v>40476</v>
          </cell>
          <cell r="AZ4555" t="str">
            <v>9.2010</v>
          </cell>
          <cell r="BA4555" t="str">
            <v>10.2010</v>
          </cell>
          <cell r="BB4555" t="str">
            <v/>
          </cell>
          <cell r="BC4555" t="str">
            <v>4.2010</v>
          </cell>
        </row>
        <row r="4556">
          <cell r="AM4556" t="str">
            <v/>
          </cell>
          <cell r="AQ4556" t="str">
            <v/>
          </cell>
          <cell r="AT4556" t="str">
            <v/>
          </cell>
          <cell r="AW4556" t="str">
            <v/>
          </cell>
          <cell r="AZ4556" t="str">
            <v/>
          </cell>
          <cell r="BA4556" t="str">
            <v/>
          </cell>
          <cell r="BB4556" t="str">
            <v/>
          </cell>
          <cell r="BC4556" t="str">
            <v/>
          </cell>
        </row>
        <row r="4557">
          <cell r="AM4557" t="str">
            <v/>
          </cell>
          <cell r="AQ4557" t="str">
            <v/>
          </cell>
          <cell r="AT4557" t="str">
            <v/>
          </cell>
          <cell r="AW4557" t="str">
            <v/>
          </cell>
          <cell r="AZ4557" t="str">
            <v/>
          </cell>
          <cell r="BA4557" t="str">
            <v/>
          </cell>
          <cell r="BB4557" t="str">
            <v/>
          </cell>
          <cell r="BC4557" t="str">
            <v/>
          </cell>
        </row>
        <row r="4558">
          <cell r="AM4558" t="str">
            <v/>
          </cell>
          <cell r="AQ4558" t="str">
            <v/>
          </cell>
          <cell r="AT4558" t="str">
            <v/>
          </cell>
          <cell r="AW4558" t="str">
            <v/>
          </cell>
          <cell r="AZ4558" t="str">
            <v/>
          </cell>
          <cell r="BA4558" t="str">
            <v/>
          </cell>
          <cell r="BB4558" t="str">
            <v/>
          </cell>
          <cell r="BC4558" t="str">
            <v/>
          </cell>
        </row>
        <row r="4559">
          <cell r="AM4559">
            <v>500000</v>
          </cell>
          <cell r="AQ4559" t="str">
            <v/>
          </cell>
          <cell r="AT4559" t="str">
            <v>ПИР</v>
          </cell>
          <cell r="AW4559">
            <v>40442</v>
          </cell>
          <cell r="AZ4559" t="str">
            <v>8.2010</v>
          </cell>
          <cell r="BA4559" t="str">
            <v>9.2010</v>
          </cell>
          <cell r="BB4559" t="str">
            <v/>
          </cell>
          <cell r="BC4559" t="str">
            <v>3.2010</v>
          </cell>
        </row>
        <row r="4560">
          <cell r="AM4560">
            <v>350000</v>
          </cell>
          <cell r="AQ4560" t="str">
            <v/>
          </cell>
          <cell r="AT4560" t="str">
            <v>ПИР</v>
          </cell>
          <cell r="AW4560">
            <v>40442</v>
          </cell>
          <cell r="AZ4560" t="str">
            <v>8.2010</v>
          </cell>
          <cell r="BA4560" t="str">
            <v>9.2010</v>
          </cell>
          <cell r="BB4560" t="str">
            <v/>
          </cell>
          <cell r="BC4560" t="str">
            <v>3.2010</v>
          </cell>
        </row>
        <row r="4561">
          <cell r="AM4561">
            <v>325500</v>
          </cell>
          <cell r="AQ4561" t="str">
            <v/>
          </cell>
          <cell r="AT4561" t="str">
            <v>ПИР</v>
          </cell>
          <cell r="AW4561">
            <v>40480</v>
          </cell>
          <cell r="AZ4561" t="str">
            <v>10.2010</v>
          </cell>
          <cell r="BA4561" t="str">
            <v>10.2010</v>
          </cell>
          <cell r="BB4561" t="str">
            <v/>
          </cell>
          <cell r="BC4561" t="str">
            <v>4.2010</v>
          </cell>
        </row>
        <row r="4562">
          <cell r="AM4562" t="str">
            <v/>
          </cell>
          <cell r="AQ4562" t="str">
            <v/>
          </cell>
          <cell r="AT4562" t="str">
            <v/>
          </cell>
          <cell r="AW4562" t="str">
            <v/>
          </cell>
          <cell r="AZ4562" t="str">
            <v/>
          </cell>
          <cell r="BA4562" t="str">
            <v/>
          </cell>
          <cell r="BB4562" t="str">
            <v/>
          </cell>
          <cell r="BC4562" t="str">
            <v/>
          </cell>
        </row>
        <row r="4563">
          <cell r="AM4563">
            <v>579000</v>
          </cell>
          <cell r="AQ4563" t="str">
            <v/>
          </cell>
          <cell r="AT4563" t="str">
            <v>ПИР</v>
          </cell>
          <cell r="AW4563">
            <v>40540</v>
          </cell>
          <cell r="AZ4563" t="str">
            <v>12.2010</v>
          </cell>
          <cell r="BA4563" t="str">
            <v>12.2010</v>
          </cell>
          <cell r="BB4563" t="str">
            <v/>
          </cell>
          <cell r="BC4563" t="str">
            <v>4.2010</v>
          </cell>
        </row>
        <row r="4564">
          <cell r="AM4564">
            <v>232500</v>
          </cell>
          <cell r="AQ4564" t="str">
            <v/>
          </cell>
          <cell r="AT4564" t="str">
            <v>ПИР</v>
          </cell>
          <cell r="AW4564">
            <v>40616</v>
          </cell>
          <cell r="AZ4564" t="str">
            <v>3.2011</v>
          </cell>
          <cell r="BA4564" t="str">
            <v>3.2011</v>
          </cell>
          <cell r="BB4564" t="str">
            <v>3.2011</v>
          </cell>
          <cell r="BC4564" t="str">
            <v>1.2011</v>
          </cell>
        </row>
        <row r="4565">
          <cell r="AM4565">
            <v>139500</v>
          </cell>
          <cell r="AQ4565" t="str">
            <v/>
          </cell>
          <cell r="AT4565" t="str">
            <v>ПИР</v>
          </cell>
          <cell r="AW4565">
            <v>40591</v>
          </cell>
          <cell r="AZ4565" t="str">
            <v>2.2011</v>
          </cell>
          <cell r="BA4565" t="str">
            <v>2.2011</v>
          </cell>
          <cell r="BB4565" t="str">
            <v>3.2011</v>
          </cell>
          <cell r="BC4565" t="str">
            <v>1.2011</v>
          </cell>
        </row>
        <row r="4566">
          <cell r="AM4566">
            <v>186000</v>
          </cell>
          <cell r="AQ4566" t="str">
            <v/>
          </cell>
          <cell r="AT4566" t="str">
            <v>ПИР</v>
          </cell>
          <cell r="AW4566">
            <v>40540</v>
          </cell>
          <cell r="AZ4566" t="str">
            <v>12.2010</v>
          </cell>
          <cell r="BA4566" t="str">
            <v>12.2010</v>
          </cell>
          <cell r="BB4566" t="str">
            <v/>
          </cell>
          <cell r="BC4566" t="str">
            <v>4.2010</v>
          </cell>
        </row>
        <row r="4567">
          <cell r="AM4567">
            <v>46500</v>
          </cell>
          <cell r="AQ4567" t="str">
            <v/>
          </cell>
          <cell r="AT4567" t="str">
            <v>ПИР</v>
          </cell>
          <cell r="AW4567">
            <v>40624</v>
          </cell>
          <cell r="AZ4567" t="str">
            <v>3.2011</v>
          </cell>
          <cell r="BA4567" t="str">
            <v>3.2011</v>
          </cell>
          <cell r="BB4567" t="str">
            <v>4.2011</v>
          </cell>
          <cell r="BC4567" t="str">
            <v>1.2011</v>
          </cell>
        </row>
        <row r="4568">
          <cell r="AM4568">
            <v>186000</v>
          </cell>
          <cell r="AQ4568" t="str">
            <v/>
          </cell>
          <cell r="AT4568" t="str">
            <v>ПИР</v>
          </cell>
          <cell r="AW4568">
            <v>40591</v>
          </cell>
          <cell r="AZ4568" t="str">
            <v>2.2011</v>
          </cell>
          <cell r="BA4568" t="str">
            <v>2.2011</v>
          </cell>
          <cell r="BB4568" t="str">
            <v>3.2011</v>
          </cell>
          <cell r="BC4568" t="str">
            <v>1.2011</v>
          </cell>
        </row>
        <row r="4569">
          <cell r="AM4569">
            <v>232500</v>
          </cell>
          <cell r="AQ4569" t="str">
            <v/>
          </cell>
          <cell r="AT4569" t="str">
            <v>ПИР</v>
          </cell>
          <cell r="AW4569">
            <v>40540</v>
          </cell>
          <cell r="AZ4569" t="str">
            <v>12.2010</v>
          </cell>
          <cell r="BA4569" t="str">
            <v>12.2010</v>
          </cell>
          <cell r="BB4569" t="str">
            <v/>
          </cell>
          <cell r="BC4569" t="str">
            <v>4.2010</v>
          </cell>
        </row>
        <row r="4570">
          <cell r="AM4570">
            <v>139500</v>
          </cell>
          <cell r="AQ4570" t="str">
            <v/>
          </cell>
          <cell r="AT4570" t="str">
            <v>ПИР</v>
          </cell>
          <cell r="AW4570">
            <v>40633</v>
          </cell>
          <cell r="AZ4570" t="str">
            <v>3.2011</v>
          </cell>
          <cell r="BA4570" t="str">
            <v>3.2011</v>
          </cell>
          <cell r="BB4570" t="str">
            <v>4.2011</v>
          </cell>
          <cell r="BC4570" t="str">
            <v>1.2011</v>
          </cell>
        </row>
        <row r="4571">
          <cell r="AM4571">
            <v>93000</v>
          </cell>
          <cell r="AQ4571" t="str">
            <v/>
          </cell>
          <cell r="AT4571" t="str">
            <v>ПИР</v>
          </cell>
          <cell r="AW4571">
            <v>40633</v>
          </cell>
          <cell r="AZ4571" t="str">
            <v>3.2011</v>
          </cell>
          <cell r="BA4571" t="str">
            <v>3.2011</v>
          </cell>
          <cell r="BB4571" t="str">
            <v>4.2011</v>
          </cell>
          <cell r="BC4571" t="str">
            <v>1.2011</v>
          </cell>
        </row>
        <row r="4572">
          <cell r="AM4572">
            <v>46500</v>
          </cell>
          <cell r="AQ4572" t="str">
            <v/>
          </cell>
          <cell r="AT4572" t="str">
            <v>ПИР</v>
          </cell>
          <cell r="AW4572">
            <v>40655</v>
          </cell>
          <cell r="AZ4572" t="str">
            <v>4.2011</v>
          </cell>
          <cell r="BA4572" t="str">
            <v>4.2011</v>
          </cell>
          <cell r="BB4572" t="str">
            <v>5.2011</v>
          </cell>
          <cell r="BC4572" t="str">
            <v>2.2011</v>
          </cell>
        </row>
        <row r="4573">
          <cell r="AM4573" t="str">
            <v/>
          </cell>
          <cell r="AQ4573" t="str">
            <v/>
          </cell>
          <cell r="AT4573" t="str">
            <v/>
          </cell>
          <cell r="AW4573" t="str">
            <v/>
          </cell>
          <cell r="AZ4573" t="str">
            <v/>
          </cell>
          <cell r="BA4573" t="str">
            <v/>
          </cell>
          <cell r="BB4573" t="str">
            <v/>
          </cell>
          <cell r="BC4573" t="str">
            <v/>
          </cell>
        </row>
        <row r="4574">
          <cell r="AM4574" t="str">
            <v/>
          </cell>
          <cell r="AQ4574" t="str">
            <v/>
          </cell>
          <cell r="AT4574" t="str">
            <v/>
          </cell>
          <cell r="AW4574" t="str">
            <v/>
          </cell>
          <cell r="AZ4574" t="str">
            <v/>
          </cell>
          <cell r="BA4574" t="str">
            <v/>
          </cell>
          <cell r="BB4574" t="str">
            <v/>
          </cell>
          <cell r="BC4574" t="str">
            <v/>
          </cell>
        </row>
        <row r="4575">
          <cell r="AM4575" t="str">
            <v/>
          </cell>
          <cell r="AQ4575" t="str">
            <v/>
          </cell>
          <cell r="AT4575" t="str">
            <v/>
          </cell>
          <cell r="AW4575" t="str">
            <v/>
          </cell>
          <cell r="AZ4575" t="str">
            <v/>
          </cell>
          <cell r="BA4575" t="str">
            <v/>
          </cell>
          <cell r="BB4575" t="str">
            <v/>
          </cell>
          <cell r="BC4575" t="str">
            <v/>
          </cell>
        </row>
        <row r="4576">
          <cell r="AM4576">
            <v>93000</v>
          </cell>
          <cell r="AQ4576" t="str">
            <v/>
          </cell>
          <cell r="AT4576" t="str">
            <v>ПИР</v>
          </cell>
          <cell r="AW4576">
            <v>40688</v>
          </cell>
          <cell r="AZ4576" t="str">
            <v>5.2011</v>
          </cell>
          <cell r="BA4576" t="str">
            <v>5.2011</v>
          </cell>
          <cell r="BB4576" t="str">
            <v>6.2011</v>
          </cell>
          <cell r="BC4576" t="str">
            <v>2.2011</v>
          </cell>
        </row>
        <row r="4577">
          <cell r="AM4577" t="str">
            <v/>
          </cell>
          <cell r="AQ4577" t="str">
            <v/>
          </cell>
          <cell r="AT4577" t="str">
            <v/>
          </cell>
          <cell r="AW4577" t="str">
            <v/>
          </cell>
          <cell r="AZ4577" t="str">
            <v/>
          </cell>
          <cell r="BA4577" t="str">
            <v/>
          </cell>
          <cell r="BB4577" t="str">
            <v/>
          </cell>
          <cell r="BC4577" t="str">
            <v/>
          </cell>
        </row>
        <row r="4578">
          <cell r="AM4578" t="str">
            <v/>
          </cell>
          <cell r="AQ4578" t="str">
            <v/>
          </cell>
          <cell r="AT4578" t="str">
            <v/>
          </cell>
          <cell r="AW4578" t="str">
            <v/>
          </cell>
          <cell r="AZ4578" t="str">
            <v/>
          </cell>
          <cell r="BA4578" t="str">
            <v/>
          </cell>
          <cell r="BB4578" t="str">
            <v/>
          </cell>
          <cell r="BC4578" t="str">
            <v/>
          </cell>
        </row>
        <row r="4579">
          <cell r="AM4579" t="str">
            <v/>
          </cell>
          <cell r="AQ4579" t="str">
            <v/>
          </cell>
          <cell r="AT4579" t="str">
            <v/>
          </cell>
          <cell r="AW4579" t="str">
            <v/>
          </cell>
          <cell r="AZ4579" t="str">
            <v/>
          </cell>
          <cell r="BA4579" t="str">
            <v/>
          </cell>
          <cell r="BB4579" t="str">
            <v/>
          </cell>
          <cell r="BC4579" t="str">
            <v/>
          </cell>
        </row>
        <row r="4580">
          <cell r="AM4580">
            <v>100000</v>
          </cell>
          <cell r="AQ4580" t="str">
            <v/>
          </cell>
          <cell r="AT4580" t="str">
            <v>ПИР</v>
          </cell>
          <cell r="AW4580">
            <v>40409</v>
          </cell>
          <cell r="AZ4580" t="str">
            <v>8.2010</v>
          </cell>
          <cell r="BA4580" t="str">
            <v>8.2010</v>
          </cell>
          <cell r="BB4580" t="str">
            <v/>
          </cell>
          <cell r="BC4580" t="str">
            <v>3.2010</v>
          </cell>
        </row>
        <row r="4581">
          <cell r="AM4581">
            <v>480000</v>
          </cell>
          <cell r="AQ4581" t="str">
            <v/>
          </cell>
          <cell r="AT4581" t="str">
            <v>ПИР</v>
          </cell>
          <cell r="AW4581">
            <v>40442</v>
          </cell>
          <cell r="AZ4581" t="str">
            <v>8.2010</v>
          </cell>
          <cell r="BA4581" t="str">
            <v>9.2010</v>
          </cell>
          <cell r="BB4581" t="str">
            <v/>
          </cell>
          <cell r="BC4581" t="str">
            <v>3.2010</v>
          </cell>
        </row>
        <row r="4582">
          <cell r="AM4582">
            <v>93000</v>
          </cell>
          <cell r="AQ4582" t="str">
            <v/>
          </cell>
          <cell r="AT4582" t="str">
            <v>ПИР</v>
          </cell>
          <cell r="AW4582">
            <v>40520</v>
          </cell>
          <cell r="AZ4582" t="str">
            <v>11.2010</v>
          </cell>
          <cell r="BA4582" t="str">
            <v>12.2010</v>
          </cell>
          <cell r="BB4582" t="str">
            <v/>
          </cell>
          <cell r="BC4582" t="str">
            <v>4.2010</v>
          </cell>
        </row>
        <row r="4583">
          <cell r="AM4583">
            <v>418500</v>
          </cell>
          <cell r="AQ4583" t="str">
            <v/>
          </cell>
          <cell r="AT4583" t="str">
            <v>ПИР</v>
          </cell>
          <cell r="AW4583">
            <v>40520</v>
          </cell>
          <cell r="AZ4583" t="str">
            <v>11.2010</v>
          </cell>
          <cell r="BA4583" t="str">
            <v>12.2010</v>
          </cell>
          <cell r="BB4583" t="str">
            <v/>
          </cell>
          <cell r="BC4583" t="str">
            <v>4.2010</v>
          </cell>
        </row>
        <row r="4584">
          <cell r="AM4584">
            <v>325500</v>
          </cell>
          <cell r="AQ4584" t="str">
            <v/>
          </cell>
          <cell r="AT4584" t="str">
            <v>ПИР</v>
          </cell>
          <cell r="AW4584">
            <v>40480</v>
          </cell>
          <cell r="AZ4584" t="str">
            <v>10.2010</v>
          </cell>
          <cell r="BA4584" t="str">
            <v>10.2010</v>
          </cell>
          <cell r="BB4584" t="str">
            <v/>
          </cell>
          <cell r="BC4584" t="str">
            <v>4.2010</v>
          </cell>
        </row>
        <row r="4585">
          <cell r="AM4585">
            <v>379000</v>
          </cell>
          <cell r="AQ4585" t="str">
            <v/>
          </cell>
          <cell r="AT4585" t="str">
            <v>ПИР</v>
          </cell>
          <cell r="AW4585">
            <v>40540</v>
          </cell>
          <cell r="AZ4585" t="str">
            <v>12.2010</v>
          </cell>
          <cell r="BA4585" t="str">
            <v>12.2010</v>
          </cell>
          <cell r="BB4585" t="str">
            <v/>
          </cell>
          <cell r="BC4585" t="str">
            <v>4.2010</v>
          </cell>
        </row>
        <row r="4586">
          <cell r="AM4586">
            <v>446400</v>
          </cell>
          <cell r="AQ4586" t="str">
            <v/>
          </cell>
          <cell r="AT4586" t="str">
            <v>ПИР</v>
          </cell>
          <cell r="AW4586">
            <v>40616</v>
          </cell>
          <cell r="AZ4586" t="str">
            <v>3.2011</v>
          </cell>
          <cell r="BA4586" t="str">
            <v>3.2011</v>
          </cell>
          <cell r="BB4586" t="str">
            <v>3.2011</v>
          </cell>
          <cell r="BC4586" t="str">
            <v>1.2011</v>
          </cell>
        </row>
        <row r="4587">
          <cell r="AM4587">
            <v>260400</v>
          </cell>
          <cell r="AQ4587" t="str">
            <v/>
          </cell>
          <cell r="AT4587" t="str">
            <v>ПИР</v>
          </cell>
          <cell r="AW4587">
            <v>40616</v>
          </cell>
          <cell r="AZ4587" t="str">
            <v>3.2011</v>
          </cell>
          <cell r="BA4587" t="str">
            <v>3.2011</v>
          </cell>
          <cell r="BB4587" t="str">
            <v>3.2011</v>
          </cell>
          <cell r="BC4587" t="str">
            <v>1.2011</v>
          </cell>
        </row>
        <row r="4588">
          <cell r="AM4588">
            <v>260400</v>
          </cell>
          <cell r="AQ4588" t="str">
            <v/>
          </cell>
          <cell r="AT4588" t="str">
            <v>ПИР</v>
          </cell>
          <cell r="AW4588">
            <v>40616</v>
          </cell>
          <cell r="AZ4588" t="str">
            <v>3.2011</v>
          </cell>
          <cell r="BA4588" t="str">
            <v>3.2011</v>
          </cell>
          <cell r="BB4588" t="str">
            <v>3.2011</v>
          </cell>
          <cell r="BC4588" t="str">
            <v>1.2011</v>
          </cell>
        </row>
        <row r="4589">
          <cell r="AM4589">
            <v>139500</v>
          </cell>
          <cell r="AQ4589" t="str">
            <v/>
          </cell>
          <cell r="AT4589" t="str">
            <v>ПИР</v>
          </cell>
          <cell r="AW4589">
            <v>40633</v>
          </cell>
          <cell r="AZ4589" t="str">
            <v>3.2011</v>
          </cell>
          <cell r="BA4589" t="str">
            <v>3.2011</v>
          </cell>
          <cell r="BB4589" t="str">
            <v>4.2011</v>
          </cell>
          <cell r="BC4589" t="str">
            <v>1.2011</v>
          </cell>
        </row>
        <row r="4590">
          <cell r="AM4590">
            <v>139500</v>
          </cell>
          <cell r="AQ4590" t="str">
            <v/>
          </cell>
          <cell r="AT4590" t="str">
            <v>ПИР</v>
          </cell>
          <cell r="AW4590">
            <v>40633</v>
          </cell>
          <cell r="AZ4590" t="str">
            <v>3.2011</v>
          </cell>
          <cell r="BA4590" t="str">
            <v>3.2011</v>
          </cell>
          <cell r="BB4590" t="str">
            <v>4.2011</v>
          </cell>
          <cell r="BC4590" t="str">
            <v>1.2011</v>
          </cell>
        </row>
        <row r="4591">
          <cell r="AM4591">
            <v>279000</v>
          </cell>
          <cell r="AQ4591" t="str">
            <v/>
          </cell>
          <cell r="AT4591" t="str">
            <v>ПИР</v>
          </cell>
          <cell r="AW4591">
            <v>40624</v>
          </cell>
          <cell r="AZ4591" t="str">
            <v>3.2011</v>
          </cell>
          <cell r="BA4591" t="str">
            <v>3.2011</v>
          </cell>
          <cell r="BB4591" t="str">
            <v>4.2011</v>
          </cell>
          <cell r="BC4591" t="str">
            <v>1.2011</v>
          </cell>
        </row>
        <row r="4592">
          <cell r="AM4592">
            <v>348750</v>
          </cell>
          <cell r="AQ4592" t="str">
            <v/>
          </cell>
          <cell r="AT4592" t="str">
            <v>ПИР</v>
          </cell>
          <cell r="AW4592">
            <v>40633</v>
          </cell>
          <cell r="AZ4592" t="str">
            <v>3.2011</v>
          </cell>
          <cell r="BA4592" t="str">
            <v>3.2011</v>
          </cell>
          <cell r="BB4592" t="str">
            <v>4.2011</v>
          </cell>
          <cell r="BC4592" t="str">
            <v>1.2011</v>
          </cell>
        </row>
        <row r="4593">
          <cell r="AM4593">
            <v>279000</v>
          </cell>
          <cell r="AQ4593" t="str">
            <v/>
          </cell>
          <cell r="AT4593" t="str">
            <v>ПИР</v>
          </cell>
          <cell r="AW4593">
            <v>40624</v>
          </cell>
          <cell r="AZ4593" t="str">
            <v>3.2011</v>
          </cell>
          <cell r="BA4593" t="str">
            <v>3.2011</v>
          </cell>
          <cell r="BB4593" t="str">
            <v>4.2011</v>
          </cell>
          <cell r="BC4593" t="str">
            <v>1.2011</v>
          </cell>
        </row>
        <row r="4594">
          <cell r="AM4594">
            <v>260400</v>
          </cell>
          <cell r="AQ4594" t="str">
            <v/>
          </cell>
          <cell r="AT4594" t="str">
            <v>ПИР</v>
          </cell>
          <cell r="AW4594">
            <v>40655</v>
          </cell>
          <cell r="AZ4594" t="str">
            <v>4.2011</v>
          </cell>
          <cell r="BA4594" t="str">
            <v>4.2011</v>
          </cell>
          <cell r="BB4594" t="str">
            <v>5.2011</v>
          </cell>
          <cell r="BC4594" t="str">
            <v>2.2011</v>
          </cell>
        </row>
        <row r="4595">
          <cell r="AM4595">
            <v>348750</v>
          </cell>
          <cell r="AQ4595" t="str">
            <v/>
          </cell>
          <cell r="AT4595" t="str">
            <v>ПИР</v>
          </cell>
          <cell r="AW4595">
            <v>40582</v>
          </cell>
          <cell r="AZ4595" t="str">
            <v>1.2011</v>
          </cell>
          <cell r="BA4595" t="str">
            <v>2.2011</v>
          </cell>
          <cell r="BB4595" t="str">
            <v>2.2011</v>
          </cell>
          <cell r="BC4595" t="str">
            <v>1.2011</v>
          </cell>
        </row>
        <row r="4596">
          <cell r="AM4596">
            <v>120900</v>
          </cell>
          <cell r="AQ4596" t="str">
            <v/>
          </cell>
          <cell r="AT4596" t="str">
            <v>ПИР</v>
          </cell>
          <cell r="AW4596">
            <v>40520</v>
          </cell>
          <cell r="AZ4596" t="str">
            <v>11.2010</v>
          </cell>
          <cell r="BA4596" t="str">
            <v>12.2010</v>
          </cell>
          <cell r="BB4596" t="str">
            <v/>
          </cell>
          <cell r="BC4596" t="str">
            <v>4.2010</v>
          </cell>
        </row>
        <row r="4597">
          <cell r="AM4597">
            <v>546400</v>
          </cell>
          <cell r="AQ4597" t="str">
            <v/>
          </cell>
          <cell r="AT4597" t="str">
            <v>ПИР</v>
          </cell>
          <cell r="AW4597">
            <v>40540</v>
          </cell>
          <cell r="AZ4597" t="str">
            <v>12.2010</v>
          </cell>
          <cell r="BA4597" t="str">
            <v>12.2010</v>
          </cell>
          <cell r="BB4597" t="str">
            <v/>
          </cell>
          <cell r="BC4597" t="str">
            <v>4.2010</v>
          </cell>
        </row>
        <row r="4598">
          <cell r="AM4598">
            <v>546400</v>
          </cell>
          <cell r="AQ4598" t="str">
            <v/>
          </cell>
          <cell r="AT4598" t="str">
            <v>ПИР</v>
          </cell>
          <cell r="AW4598">
            <v>40540</v>
          </cell>
          <cell r="AZ4598" t="str">
            <v>12.2010</v>
          </cell>
          <cell r="BA4598" t="str">
            <v>12.2010</v>
          </cell>
          <cell r="BB4598" t="str">
            <v/>
          </cell>
          <cell r="BC4598" t="str">
            <v>4.2010</v>
          </cell>
        </row>
        <row r="4599">
          <cell r="AM4599">
            <v>119600</v>
          </cell>
          <cell r="AQ4599" t="str">
            <v/>
          </cell>
          <cell r="AT4599" t="str">
            <v>ПИР</v>
          </cell>
          <cell r="AW4599">
            <v>40591</v>
          </cell>
          <cell r="AZ4599" t="str">
            <v>2.2011</v>
          </cell>
          <cell r="BA4599" t="str">
            <v>2.2011</v>
          </cell>
          <cell r="BB4599" t="str">
            <v>3.2011</v>
          </cell>
          <cell r="BC4599" t="str">
            <v>1.2011</v>
          </cell>
        </row>
        <row r="4600">
          <cell r="AM4600">
            <v>138000</v>
          </cell>
          <cell r="AQ4600" t="str">
            <v/>
          </cell>
          <cell r="AT4600" t="str">
            <v>ПИР</v>
          </cell>
          <cell r="AW4600">
            <v>40655</v>
          </cell>
          <cell r="AZ4600" t="str">
            <v>4.2011</v>
          </cell>
          <cell r="BA4600" t="str">
            <v>4.2011</v>
          </cell>
          <cell r="BB4600" t="str">
            <v>5.2011</v>
          </cell>
          <cell r="BC4600" t="str">
            <v>2.2011</v>
          </cell>
        </row>
        <row r="4601">
          <cell r="AM4601">
            <v>92000</v>
          </cell>
          <cell r="AQ4601" t="str">
            <v/>
          </cell>
          <cell r="AT4601" t="str">
            <v>ПИР</v>
          </cell>
          <cell r="AW4601">
            <v>40655</v>
          </cell>
          <cell r="AZ4601" t="str">
            <v>4.2011</v>
          </cell>
          <cell r="BA4601" t="str">
            <v>4.2011</v>
          </cell>
          <cell r="BB4601" t="str">
            <v>5.2011</v>
          </cell>
          <cell r="BC4601" t="str">
            <v>2.2011</v>
          </cell>
        </row>
        <row r="4602">
          <cell r="AM4602" t="str">
            <v/>
          </cell>
          <cell r="AQ4602" t="str">
            <v/>
          </cell>
          <cell r="AT4602" t="str">
            <v/>
          </cell>
          <cell r="AW4602" t="str">
            <v/>
          </cell>
          <cell r="AZ4602" t="str">
            <v/>
          </cell>
          <cell r="BA4602" t="str">
            <v/>
          </cell>
          <cell r="BB4602" t="str">
            <v/>
          </cell>
          <cell r="BC4602" t="str">
            <v/>
          </cell>
        </row>
        <row r="4603">
          <cell r="AM4603" t="str">
            <v/>
          </cell>
          <cell r="AQ4603" t="str">
            <v/>
          </cell>
          <cell r="AT4603" t="str">
            <v/>
          </cell>
          <cell r="AW4603" t="str">
            <v/>
          </cell>
          <cell r="AZ4603" t="str">
            <v/>
          </cell>
          <cell r="BA4603" t="str">
            <v/>
          </cell>
          <cell r="BB4603" t="str">
            <v/>
          </cell>
          <cell r="BC4603" t="str">
            <v/>
          </cell>
        </row>
        <row r="4604">
          <cell r="AM4604" t="str">
            <v/>
          </cell>
          <cell r="AQ4604" t="str">
            <v/>
          </cell>
          <cell r="AT4604" t="str">
            <v/>
          </cell>
          <cell r="AW4604" t="str">
            <v/>
          </cell>
          <cell r="AZ4604" t="str">
            <v/>
          </cell>
          <cell r="BA4604" t="str">
            <v/>
          </cell>
          <cell r="BB4604" t="str">
            <v/>
          </cell>
          <cell r="BC4604" t="str">
            <v/>
          </cell>
        </row>
        <row r="4605">
          <cell r="AM4605" t="str">
            <v/>
          </cell>
          <cell r="AQ4605" t="str">
            <v/>
          </cell>
          <cell r="AT4605" t="str">
            <v/>
          </cell>
          <cell r="AW4605" t="str">
            <v/>
          </cell>
          <cell r="AZ4605" t="str">
            <v/>
          </cell>
          <cell r="BA4605" t="str">
            <v/>
          </cell>
          <cell r="BB4605" t="str">
            <v/>
          </cell>
          <cell r="BC4605" t="str">
            <v/>
          </cell>
        </row>
        <row r="4606">
          <cell r="AM4606">
            <v>257600</v>
          </cell>
          <cell r="AQ4606" t="str">
            <v/>
          </cell>
          <cell r="AT4606" t="str">
            <v>ПИР</v>
          </cell>
          <cell r="AW4606">
            <v>40591</v>
          </cell>
          <cell r="AZ4606" t="str">
            <v>2.2011</v>
          </cell>
          <cell r="BA4606" t="str">
            <v>2.2011</v>
          </cell>
          <cell r="BB4606" t="str">
            <v>3.2011</v>
          </cell>
          <cell r="BC4606" t="str">
            <v>1.2011</v>
          </cell>
        </row>
        <row r="4607">
          <cell r="AM4607" t="str">
            <v/>
          </cell>
          <cell r="AQ4607" t="str">
            <v/>
          </cell>
          <cell r="AT4607" t="str">
            <v/>
          </cell>
          <cell r="AW4607" t="str">
            <v/>
          </cell>
          <cell r="AZ4607" t="str">
            <v/>
          </cell>
          <cell r="BA4607" t="str">
            <v/>
          </cell>
          <cell r="BB4607" t="str">
            <v/>
          </cell>
          <cell r="BC4607" t="str">
            <v/>
          </cell>
        </row>
        <row r="4608">
          <cell r="AM4608" t="str">
            <v/>
          </cell>
          <cell r="AQ4608" t="str">
            <v/>
          </cell>
          <cell r="AT4608" t="str">
            <v/>
          </cell>
          <cell r="AW4608" t="str">
            <v/>
          </cell>
          <cell r="AZ4608" t="str">
            <v/>
          </cell>
          <cell r="BA4608" t="str">
            <v/>
          </cell>
          <cell r="BB4608" t="str">
            <v/>
          </cell>
          <cell r="BC4608" t="str">
            <v/>
          </cell>
        </row>
        <row r="4609">
          <cell r="AM4609" t="str">
            <v/>
          </cell>
          <cell r="AQ4609" t="str">
            <v/>
          </cell>
          <cell r="AT4609" t="str">
            <v/>
          </cell>
          <cell r="AW4609" t="str">
            <v/>
          </cell>
          <cell r="AZ4609" t="str">
            <v/>
          </cell>
          <cell r="BA4609" t="str">
            <v/>
          </cell>
          <cell r="BB4609" t="str">
            <v/>
          </cell>
          <cell r="BC4609" t="str">
            <v/>
          </cell>
        </row>
        <row r="4610">
          <cell r="AM4610" t="str">
            <v/>
          </cell>
          <cell r="AQ4610" t="str">
            <v/>
          </cell>
          <cell r="AT4610" t="str">
            <v/>
          </cell>
          <cell r="AW4610" t="str">
            <v/>
          </cell>
          <cell r="AZ4610" t="str">
            <v/>
          </cell>
          <cell r="BA4610" t="str">
            <v/>
          </cell>
          <cell r="BB4610" t="str">
            <v/>
          </cell>
          <cell r="BC4610" t="str">
            <v/>
          </cell>
        </row>
        <row r="4611">
          <cell r="AM4611" t="str">
            <v/>
          </cell>
          <cell r="AQ4611" t="str">
            <v/>
          </cell>
          <cell r="AT4611" t="str">
            <v/>
          </cell>
          <cell r="AW4611" t="str">
            <v/>
          </cell>
          <cell r="AZ4611" t="str">
            <v/>
          </cell>
          <cell r="BA4611" t="str">
            <v/>
          </cell>
          <cell r="BB4611" t="str">
            <v/>
          </cell>
          <cell r="BC4611" t="str">
            <v/>
          </cell>
        </row>
        <row r="4612">
          <cell r="AM4612">
            <v>2650000</v>
          </cell>
          <cell r="AQ4612" t="str">
            <v/>
          </cell>
          <cell r="AT4612" t="str">
            <v>ПИР</v>
          </cell>
          <cell r="AW4612">
            <v>40409</v>
          </cell>
          <cell r="AZ4612" t="str">
            <v>8.2010</v>
          </cell>
          <cell r="BA4612" t="str">
            <v>8.2010</v>
          </cell>
          <cell r="BB4612" t="str">
            <v/>
          </cell>
          <cell r="BC4612" t="str">
            <v>3.2010</v>
          </cell>
        </row>
        <row r="4613">
          <cell r="AM4613" t="str">
            <v/>
          </cell>
          <cell r="AQ4613" t="str">
            <v/>
          </cell>
          <cell r="AT4613" t="str">
            <v/>
          </cell>
          <cell r="AW4613" t="str">
            <v/>
          </cell>
          <cell r="AZ4613" t="str">
            <v/>
          </cell>
          <cell r="BA4613" t="str">
            <v/>
          </cell>
          <cell r="BB4613" t="str">
            <v/>
          </cell>
          <cell r="BC4613" t="str">
            <v/>
          </cell>
        </row>
        <row r="4614">
          <cell r="AM4614" t="str">
            <v/>
          </cell>
          <cell r="AQ4614" t="str">
            <v/>
          </cell>
          <cell r="AT4614" t="str">
            <v/>
          </cell>
          <cell r="AW4614" t="str">
            <v/>
          </cell>
          <cell r="AZ4614" t="str">
            <v/>
          </cell>
          <cell r="BA4614" t="str">
            <v/>
          </cell>
          <cell r="BB4614" t="str">
            <v/>
          </cell>
          <cell r="BC4614" t="str">
            <v/>
          </cell>
        </row>
        <row r="4615">
          <cell r="AM4615" t="str">
            <v/>
          </cell>
          <cell r="AQ4615" t="str">
            <v/>
          </cell>
          <cell r="AT4615" t="str">
            <v/>
          </cell>
          <cell r="AW4615" t="str">
            <v/>
          </cell>
          <cell r="AZ4615" t="str">
            <v/>
          </cell>
          <cell r="BA4615" t="str">
            <v/>
          </cell>
          <cell r="BB4615" t="str">
            <v/>
          </cell>
          <cell r="BC4615" t="str">
            <v/>
          </cell>
        </row>
        <row r="4616">
          <cell r="AM4616" t="str">
            <v/>
          </cell>
          <cell r="AQ4616" t="str">
            <v/>
          </cell>
          <cell r="AT4616" t="str">
            <v/>
          </cell>
          <cell r="AW4616" t="str">
            <v/>
          </cell>
          <cell r="AZ4616" t="str">
            <v/>
          </cell>
          <cell r="BA4616" t="str">
            <v/>
          </cell>
          <cell r="BB4616" t="str">
            <v/>
          </cell>
          <cell r="BC4616" t="str">
            <v/>
          </cell>
        </row>
        <row r="4617">
          <cell r="AM4617" t="str">
            <v/>
          </cell>
          <cell r="AQ4617" t="str">
            <v/>
          </cell>
          <cell r="AT4617" t="str">
            <v/>
          </cell>
          <cell r="AW4617" t="str">
            <v/>
          </cell>
          <cell r="AZ4617" t="str">
            <v/>
          </cell>
          <cell r="BA4617" t="str">
            <v/>
          </cell>
          <cell r="BB4617" t="str">
            <v/>
          </cell>
          <cell r="BC4617" t="str">
            <v/>
          </cell>
        </row>
        <row r="4618">
          <cell r="AM4618" t="str">
            <v/>
          </cell>
          <cell r="AQ4618" t="str">
            <v/>
          </cell>
          <cell r="AT4618" t="str">
            <v/>
          </cell>
          <cell r="AW4618" t="str">
            <v/>
          </cell>
          <cell r="AZ4618" t="str">
            <v/>
          </cell>
          <cell r="BA4618" t="str">
            <v/>
          </cell>
          <cell r="BB4618" t="str">
            <v/>
          </cell>
          <cell r="BC4618" t="str">
            <v/>
          </cell>
        </row>
        <row r="4619">
          <cell r="AM4619">
            <v>100000</v>
          </cell>
          <cell r="AQ4619" t="str">
            <v/>
          </cell>
          <cell r="AT4619" t="str">
            <v>ПИР</v>
          </cell>
          <cell r="AW4619">
            <v>40409</v>
          </cell>
          <cell r="AZ4619" t="str">
            <v>8.2010</v>
          </cell>
          <cell r="BA4619" t="str">
            <v>8.2010</v>
          </cell>
          <cell r="BB4619" t="str">
            <v/>
          </cell>
          <cell r="BC4619" t="str">
            <v>3.2010</v>
          </cell>
        </row>
        <row r="4620">
          <cell r="AM4620">
            <v>400000</v>
          </cell>
          <cell r="AQ4620" t="str">
            <v/>
          </cell>
          <cell r="AT4620" t="str">
            <v>ПИР</v>
          </cell>
          <cell r="AW4620">
            <v>40442</v>
          </cell>
          <cell r="AZ4620" t="str">
            <v>8.2010</v>
          </cell>
          <cell r="BA4620" t="str">
            <v>9.2010</v>
          </cell>
          <cell r="BB4620" t="str">
            <v/>
          </cell>
          <cell r="BC4620" t="str">
            <v>3.2010</v>
          </cell>
        </row>
        <row r="4621">
          <cell r="AM4621">
            <v>92000</v>
          </cell>
          <cell r="AQ4621" t="str">
            <v/>
          </cell>
          <cell r="AT4621" t="str">
            <v>ПИР</v>
          </cell>
          <cell r="AW4621">
            <v>40520</v>
          </cell>
          <cell r="AZ4621" t="str">
            <v>11.2010</v>
          </cell>
          <cell r="BA4621" t="str">
            <v>12.2010</v>
          </cell>
          <cell r="BB4621" t="str">
            <v/>
          </cell>
          <cell r="BC4621" t="str">
            <v>4.2010</v>
          </cell>
        </row>
        <row r="4622">
          <cell r="AM4622">
            <v>368000</v>
          </cell>
          <cell r="AQ4622" t="str">
            <v/>
          </cell>
          <cell r="AT4622" t="str">
            <v>ПИР</v>
          </cell>
          <cell r="AW4622">
            <v>40520</v>
          </cell>
          <cell r="AZ4622" t="str">
            <v>11.2010</v>
          </cell>
          <cell r="BA4622" t="str">
            <v>12.2010</v>
          </cell>
          <cell r="BB4622" t="str">
            <v/>
          </cell>
          <cell r="BC4622" t="str">
            <v>4.2010</v>
          </cell>
        </row>
        <row r="4623">
          <cell r="AM4623">
            <v>368000</v>
          </cell>
          <cell r="AQ4623" t="str">
            <v/>
          </cell>
          <cell r="AT4623" t="str">
            <v>ПИР</v>
          </cell>
          <cell r="AW4623">
            <v>40480</v>
          </cell>
          <cell r="AZ4623" t="str">
            <v>10.2010</v>
          </cell>
          <cell r="BA4623" t="str">
            <v>10.2010</v>
          </cell>
          <cell r="BB4623" t="str">
            <v/>
          </cell>
          <cell r="BC4623" t="str">
            <v>4.2010</v>
          </cell>
        </row>
        <row r="4624">
          <cell r="AM4624">
            <v>238000</v>
          </cell>
          <cell r="AQ4624" t="str">
            <v/>
          </cell>
          <cell r="AT4624" t="str">
            <v>ПИР</v>
          </cell>
          <cell r="AW4624">
            <v>40540</v>
          </cell>
          <cell r="AZ4624" t="str">
            <v>12.2010</v>
          </cell>
          <cell r="BA4624" t="str">
            <v>12.2010</v>
          </cell>
          <cell r="BB4624" t="str">
            <v/>
          </cell>
          <cell r="BC4624" t="str">
            <v>4.2010</v>
          </cell>
        </row>
        <row r="4625">
          <cell r="AM4625">
            <v>150400</v>
          </cell>
          <cell r="AQ4625" t="str">
            <v/>
          </cell>
          <cell r="AT4625" t="str">
            <v>ПИР</v>
          </cell>
          <cell r="AW4625">
            <v>40655</v>
          </cell>
          <cell r="AZ4625" t="str">
            <v>4.2011</v>
          </cell>
          <cell r="BA4625" t="str">
            <v>4.2011</v>
          </cell>
          <cell r="BB4625" t="str">
            <v>5.2011</v>
          </cell>
          <cell r="BC4625" t="str">
            <v>2.2011</v>
          </cell>
        </row>
        <row r="4626">
          <cell r="AM4626">
            <v>92000</v>
          </cell>
          <cell r="AQ4626" t="str">
            <v/>
          </cell>
          <cell r="AT4626" t="str">
            <v>ПИР</v>
          </cell>
          <cell r="AW4626">
            <v>40655</v>
          </cell>
          <cell r="AZ4626" t="str">
            <v>4.2011</v>
          </cell>
          <cell r="BA4626" t="str">
            <v>4.2011</v>
          </cell>
          <cell r="BB4626" t="str">
            <v>5.2011</v>
          </cell>
          <cell r="BC4626" t="str">
            <v>2.2011</v>
          </cell>
        </row>
        <row r="4627">
          <cell r="AM4627" t="str">
            <v/>
          </cell>
          <cell r="AQ4627" t="str">
            <v/>
          </cell>
          <cell r="AT4627" t="str">
            <v/>
          </cell>
          <cell r="AW4627" t="str">
            <v/>
          </cell>
          <cell r="AZ4627" t="str">
            <v/>
          </cell>
          <cell r="BA4627" t="str">
            <v/>
          </cell>
          <cell r="BB4627" t="str">
            <v/>
          </cell>
          <cell r="BC4627" t="str">
            <v/>
          </cell>
        </row>
        <row r="4628">
          <cell r="AM4628">
            <v>92000</v>
          </cell>
          <cell r="AQ4628" t="str">
            <v/>
          </cell>
          <cell r="AT4628" t="str">
            <v>ПИР</v>
          </cell>
          <cell r="AW4628">
            <v>40591</v>
          </cell>
          <cell r="AZ4628" t="str">
            <v>2.2011</v>
          </cell>
          <cell r="BA4628" t="str">
            <v>2.2011</v>
          </cell>
          <cell r="BB4628" t="str">
            <v>3.2011</v>
          </cell>
          <cell r="BC4628" t="str">
            <v>1.2011</v>
          </cell>
        </row>
        <row r="4629">
          <cell r="AM4629" t="str">
            <v/>
          </cell>
          <cell r="AQ4629" t="str">
            <v/>
          </cell>
          <cell r="AT4629" t="str">
            <v/>
          </cell>
          <cell r="AW4629" t="str">
            <v/>
          </cell>
          <cell r="AZ4629" t="str">
            <v/>
          </cell>
          <cell r="BA4629" t="str">
            <v/>
          </cell>
          <cell r="BB4629" t="str">
            <v/>
          </cell>
          <cell r="BC4629" t="str">
            <v/>
          </cell>
        </row>
        <row r="4630">
          <cell r="AM4630" t="str">
            <v/>
          </cell>
          <cell r="AQ4630" t="str">
            <v/>
          </cell>
          <cell r="AT4630" t="str">
            <v/>
          </cell>
          <cell r="AW4630" t="str">
            <v/>
          </cell>
          <cell r="AZ4630" t="str">
            <v/>
          </cell>
          <cell r="BA4630" t="str">
            <v/>
          </cell>
          <cell r="BB4630" t="str">
            <v/>
          </cell>
          <cell r="BC4630" t="str">
            <v/>
          </cell>
        </row>
        <row r="4631">
          <cell r="AM4631" t="str">
            <v/>
          </cell>
          <cell r="AQ4631" t="str">
            <v/>
          </cell>
          <cell r="AT4631" t="str">
            <v/>
          </cell>
          <cell r="AW4631" t="str">
            <v/>
          </cell>
          <cell r="AZ4631" t="str">
            <v/>
          </cell>
          <cell r="BA4631" t="str">
            <v/>
          </cell>
          <cell r="BB4631" t="str">
            <v/>
          </cell>
          <cell r="BC4631" t="str">
            <v/>
          </cell>
        </row>
        <row r="4632">
          <cell r="AM4632" t="str">
            <v/>
          </cell>
          <cell r="AQ4632" t="str">
            <v/>
          </cell>
          <cell r="AT4632" t="str">
            <v/>
          </cell>
          <cell r="AW4632" t="str">
            <v/>
          </cell>
          <cell r="AZ4632" t="str">
            <v/>
          </cell>
          <cell r="BA4632" t="str">
            <v/>
          </cell>
          <cell r="BB4632" t="str">
            <v/>
          </cell>
          <cell r="BC4632" t="str">
            <v/>
          </cell>
        </row>
        <row r="4633">
          <cell r="AM4633">
            <v>50000</v>
          </cell>
          <cell r="AQ4633" t="str">
            <v/>
          </cell>
          <cell r="AT4633" t="str">
            <v>ПИР</v>
          </cell>
          <cell r="AW4633">
            <v>40409</v>
          </cell>
          <cell r="AZ4633" t="str">
            <v>8.2010</v>
          </cell>
          <cell r="BA4633" t="str">
            <v>8.2010</v>
          </cell>
          <cell r="BB4633" t="str">
            <v/>
          </cell>
          <cell r="BC4633" t="str">
            <v>3.2010</v>
          </cell>
        </row>
        <row r="4634">
          <cell r="AM4634">
            <v>200000</v>
          </cell>
          <cell r="AQ4634" t="str">
            <v/>
          </cell>
          <cell r="AT4634" t="str">
            <v>ПИР</v>
          </cell>
          <cell r="AW4634">
            <v>40442</v>
          </cell>
          <cell r="AZ4634" t="str">
            <v>8.2010</v>
          </cell>
          <cell r="BA4634" t="str">
            <v>9.2010</v>
          </cell>
          <cell r="BB4634" t="str">
            <v/>
          </cell>
          <cell r="BC4634" t="str">
            <v>3.2010</v>
          </cell>
        </row>
        <row r="4635">
          <cell r="AM4635">
            <v>119600</v>
          </cell>
          <cell r="AQ4635" t="str">
            <v/>
          </cell>
          <cell r="AT4635" t="str">
            <v>ПИР</v>
          </cell>
          <cell r="AW4635">
            <v>40624</v>
          </cell>
          <cell r="AZ4635" t="str">
            <v>3.2011</v>
          </cell>
          <cell r="BA4635" t="str">
            <v>3.2011</v>
          </cell>
          <cell r="BB4635" t="str">
            <v>4.2011</v>
          </cell>
          <cell r="BC4635" t="str">
            <v>1.2011</v>
          </cell>
        </row>
        <row r="4636">
          <cell r="AM4636" t="str">
            <v/>
          </cell>
          <cell r="AQ4636" t="str">
            <v/>
          </cell>
          <cell r="AT4636" t="str">
            <v/>
          </cell>
          <cell r="AW4636" t="str">
            <v/>
          </cell>
          <cell r="AZ4636" t="str">
            <v/>
          </cell>
          <cell r="BA4636" t="str">
            <v/>
          </cell>
          <cell r="BB4636" t="str">
            <v/>
          </cell>
          <cell r="BC4636" t="str">
            <v/>
          </cell>
        </row>
        <row r="4637">
          <cell r="AM4637">
            <v>50000</v>
          </cell>
          <cell r="AQ4637" t="str">
            <v/>
          </cell>
          <cell r="AT4637" t="str">
            <v>ПИР</v>
          </cell>
          <cell r="AW4637">
            <v>40409</v>
          </cell>
          <cell r="AZ4637" t="str">
            <v>8.2010</v>
          </cell>
          <cell r="BA4637" t="str">
            <v>8.2010</v>
          </cell>
          <cell r="BB4637" t="str">
            <v/>
          </cell>
          <cell r="BC4637" t="str">
            <v>3.2010</v>
          </cell>
        </row>
        <row r="4638">
          <cell r="AM4638">
            <v>200000</v>
          </cell>
          <cell r="AQ4638" t="str">
            <v/>
          </cell>
          <cell r="AT4638" t="str">
            <v>ПИР</v>
          </cell>
          <cell r="AW4638">
            <v>40442</v>
          </cell>
          <cell r="AZ4638" t="str">
            <v>8.2010</v>
          </cell>
          <cell r="BA4638" t="str">
            <v>9.2010</v>
          </cell>
          <cell r="BB4638" t="str">
            <v/>
          </cell>
          <cell r="BC4638" t="str">
            <v>3.2010</v>
          </cell>
        </row>
        <row r="4639">
          <cell r="AM4639">
            <v>119600</v>
          </cell>
          <cell r="AQ4639" t="str">
            <v/>
          </cell>
          <cell r="AT4639" t="str">
            <v>ПИР</v>
          </cell>
          <cell r="AW4639">
            <v>40624</v>
          </cell>
          <cell r="AZ4639" t="str">
            <v>3.2011</v>
          </cell>
          <cell r="BA4639" t="str">
            <v>3.2011</v>
          </cell>
          <cell r="BB4639" t="str">
            <v>4.2011</v>
          </cell>
          <cell r="BC4639" t="str">
            <v>1.2011</v>
          </cell>
        </row>
        <row r="4640">
          <cell r="AM4640" t="str">
            <v/>
          </cell>
          <cell r="AQ4640" t="str">
            <v/>
          </cell>
          <cell r="AT4640" t="str">
            <v/>
          </cell>
          <cell r="AW4640" t="str">
            <v/>
          </cell>
          <cell r="AZ4640" t="str">
            <v/>
          </cell>
          <cell r="BA4640" t="str">
            <v/>
          </cell>
          <cell r="BB4640" t="str">
            <v/>
          </cell>
          <cell r="BC4640" t="str">
            <v/>
          </cell>
        </row>
        <row r="4641">
          <cell r="AM4641">
            <v>400000</v>
          </cell>
          <cell r="AQ4641" t="str">
            <v/>
          </cell>
          <cell r="AT4641" t="str">
            <v>ПИР</v>
          </cell>
          <cell r="AW4641">
            <v>40409</v>
          </cell>
          <cell r="AZ4641" t="str">
            <v>8.2010</v>
          </cell>
          <cell r="BA4641" t="str">
            <v>8.2010</v>
          </cell>
          <cell r="BB4641" t="str">
            <v/>
          </cell>
          <cell r="BC4641" t="str">
            <v>3.2010</v>
          </cell>
        </row>
        <row r="4642">
          <cell r="AM4642">
            <v>2200000</v>
          </cell>
          <cell r="AQ4642" t="str">
            <v/>
          </cell>
          <cell r="AT4642" t="str">
            <v>ПИР</v>
          </cell>
          <cell r="AW4642">
            <v>40442</v>
          </cell>
          <cell r="AZ4642" t="str">
            <v>8.2010</v>
          </cell>
          <cell r="BA4642" t="str">
            <v>9.2010</v>
          </cell>
          <cell r="BB4642" t="str">
            <v/>
          </cell>
          <cell r="BC4642" t="str">
            <v>3.2010</v>
          </cell>
        </row>
        <row r="4643">
          <cell r="AM4643">
            <v>1472000</v>
          </cell>
          <cell r="AQ4643" t="str">
            <v/>
          </cell>
          <cell r="AT4643" t="str">
            <v>ПИР</v>
          </cell>
          <cell r="AW4643">
            <v>40480</v>
          </cell>
          <cell r="AZ4643" t="str">
            <v>10.2010</v>
          </cell>
          <cell r="BA4643" t="str">
            <v>10.2010</v>
          </cell>
          <cell r="BB4643" t="str">
            <v/>
          </cell>
          <cell r="BC4643" t="str">
            <v>4.2010</v>
          </cell>
        </row>
        <row r="4644">
          <cell r="AM4644">
            <v>322000</v>
          </cell>
          <cell r="AQ4644" t="str">
            <v/>
          </cell>
          <cell r="AT4644" t="str">
            <v>ПИР</v>
          </cell>
          <cell r="AW4644">
            <v>40591</v>
          </cell>
          <cell r="AZ4644" t="str">
            <v>2.2011</v>
          </cell>
          <cell r="BA4644" t="str">
            <v>2.2011</v>
          </cell>
          <cell r="BB4644" t="str">
            <v>3.2011</v>
          </cell>
          <cell r="BC4644" t="str">
            <v>1.2011</v>
          </cell>
        </row>
        <row r="4645">
          <cell r="AM4645">
            <v>828000</v>
          </cell>
          <cell r="AQ4645" t="str">
            <v/>
          </cell>
          <cell r="AT4645" t="str">
            <v>ПИР</v>
          </cell>
          <cell r="AW4645">
            <v>40591</v>
          </cell>
          <cell r="AZ4645" t="str">
            <v>2.2011</v>
          </cell>
          <cell r="BA4645" t="str">
            <v>2.2011</v>
          </cell>
          <cell r="BB4645" t="str">
            <v>3.2011</v>
          </cell>
          <cell r="BC4645" t="str">
            <v>1.2011</v>
          </cell>
        </row>
        <row r="4646">
          <cell r="AM4646" t="str">
            <v/>
          </cell>
          <cell r="AQ4646" t="str">
            <v/>
          </cell>
          <cell r="AT4646" t="str">
            <v/>
          </cell>
          <cell r="AW4646" t="str">
            <v/>
          </cell>
          <cell r="AZ4646" t="str">
            <v/>
          </cell>
          <cell r="BA4646" t="str">
            <v/>
          </cell>
          <cell r="BB4646" t="str">
            <v/>
          </cell>
          <cell r="BC4646" t="str">
            <v/>
          </cell>
        </row>
        <row r="4647">
          <cell r="AM4647" t="str">
            <v/>
          </cell>
          <cell r="AQ4647" t="str">
            <v/>
          </cell>
          <cell r="AT4647" t="str">
            <v/>
          </cell>
          <cell r="AW4647" t="str">
            <v/>
          </cell>
          <cell r="AZ4647" t="str">
            <v/>
          </cell>
          <cell r="BA4647" t="str">
            <v/>
          </cell>
          <cell r="BB4647" t="str">
            <v/>
          </cell>
          <cell r="BC4647" t="str">
            <v/>
          </cell>
        </row>
        <row r="4648">
          <cell r="AM4648" t="str">
            <v/>
          </cell>
          <cell r="AQ4648" t="str">
            <v/>
          </cell>
          <cell r="AT4648" t="str">
            <v/>
          </cell>
          <cell r="AW4648" t="str">
            <v/>
          </cell>
          <cell r="AZ4648" t="str">
            <v/>
          </cell>
          <cell r="BA4648" t="str">
            <v/>
          </cell>
          <cell r="BB4648" t="str">
            <v/>
          </cell>
          <cell r="BC4648" t="str">
            <v/>
          </cell>
        </row>
        <row r="4649">
          <cell r="AM4649" t="str">
            <v/>
          </cell>
          <cell r="AQ4649" t="str">
            <v/>
          </cell>
          <cell r="AT4649" t="str">
            <v/>
          </cell>
          <cell r="AW4649" t="str">
            <v/>
          </cell>
          <cell r="AZ4649" t="str">
            <v/>
          </cell>
          <cell r="BA4649" t="str">
            <v/>
          </cell>
          <cell r="BB4649" t="str">
            <v/>
          </cell>
          <cell r="BC4649" t="str">
            <v/>
          </cell>
        </row>
        <row r="4650">
          <cell r="AM4650">
            <v>38333.33</v>
          </cell>
          <cell r="AQ4650" t="str">
            <v/>
          </cell>
          <cell r="AT4650" t="str">
            <v>ПИР</v>
          </cell>
          <cell r="AW4650">
            <v>40409</v>
          </cell>
          <cell r="AZ4650" t="str">
            <v>8.2010</v>
          </cell>
          <cell r="BA4650" t="str">
            <v>8.2010</v>
          </cell>
          <cell r="BB4650" t="str">
            <v/>
          </cell>
          <cell r="BC4650" t="str">
            <v>3.2010</v>
          </cell>
        </row>
        <row r="4651">
          <cell r="AM4651">
            <v>400000</v>
          </cell>
          <cell r="AQ4651" t="str">
            <v/>
          </cell>
          <cell r="AT4651" t="str">
            <v>ПИР</v>
          </cell>
          <cell r="AW4651">
            <v>40442</v>
          </cell>
          <cell r="AZ4651" t="str">
            <v>8.2010</v>
          </cell>
          <cell r="BA4651" t="str">
            <v>9.2010</v>
          </cell>
          <cell r="BB4651" t="str">
            <v/>
          </cell>
          <cell r="BC4651" t="str">
            <v>3.2010</v>
          </cell>
        </row>
        <row r="4652">
          <cell r="AM4652">
            <v>276000</v>
          </cell>
          <cell r="AQ4652" t="str">
            <v/>
          </cell>
          <cell r="AT4652" t="str">
            <v>ПИР</v>
          </cell>
          <cell r="AW4652">
            <v>40535</v>
          </cell>
          <cell r="AZ4652" t="str">
            <v>12.2010</v>
          </cell>
          <cell r="BA4652" t="str">
            <v>12.2010</v>
          </cell>
          <cell r="BB4652" t="str">
            <v/>
          </cell>
          <cell r="BC4652" t="str">
            <v>4.2010</v>
          </cell>
        </row>
        <row r="4653">
          <cell r="AM4653">
            <v>441600</v>
          </cell>
          <cell r="AQ4653" t="str">
            <v/>
          </cell>
          <cell r="AT4653" t="str">
            <v>ПИР</v>
          </cell>
          <cell r="AW4653">
            <v>40520</v>
          </cell>
          <cell r="AZ4653" t="str">
            <v>11.2010</v>
          </cell>
          <cell r="BA4653" t="str">
            <v>12.2010</v>
          </cell>
          <cell r="BB4653" t="str">
            <v/>
          </cell>
          <cell r="BC4653" t="str">
            <v>4.2010</v>
          </cell>
        </row>
        <row r="4654">
          <cell r="AM4654">
            <v>368000</v>
          </cell>
          <cell r="AQ4654" t="str">
            <v/>
          </cell>
          <cell r="AT4654" t="str">
            <v>ПИР</v>
          </cell>
          <cell r="AW4654">
            <v>40480</v>
          </cell>
          <cell r="AZ4654" t="str">
            <v>10.2010</v>
          </cell>
          <cell r="BA4654" t="str">
            <v>10.2010</v>
          </cell>
          <cell r="BB4654" t="str">
            <v/>
          </cell>
          <cell r="BC4654" t="str">
            <v>4.2010</v>
          </cell>
        </row>
        <row r="4655">
          <cell r="AM4655">
            <v>230000</v>
          </cell>
          <cell r="AQ4655" t="str">
            <v/>
          </cell>
          <cell r="AT4655" t="str">
            <v>ПИР</v>
          </cell>
          <cell r="AW4655">
            <v>40541</v>
          </cell>
          <cell r="AZ4655" t="str">
            <v>12.2010</v>
          </cell>
          <cell r="BA4655" t="str">
            <v>12.2010</v>
          </cell>
          <cell r="BB4655" t="str">
            <v/>
          </cell>
          <cell r="BC4655" t="str">
            <v>4.2010</v>
          </cell>
        </row>
        <row r="4656">
          <cell r="AM4656">
            <v>257000</v>
          </cell>
          <cell r="AQ4656" t="str">
            <v/>
          </cell>
          <cell r="AT4656" t="str">
            <v>ПИР</v>
          </cell>
          <cell r="AW4656">
            <v>40616</v>
          </cell>
          <cell r="AZ4656" t="str">
            <v>3.2011</v>
          </cell>
          <cell r="BA4656" t="str">
            <v>3.2011</v>
          </cell>
          <cell r="BB4656" t="str">
            <v>3.2011</v>
          </cell>
          <cell r="BC4656" t="str">
            <v>1.2011</v>
          </cell>
        </row>
        <row r="4657">
          <cell r="AM4657">
            <v>345000</v>
          </cell>
          <cell r="AQ4657" t="str">
            <v/>
          </cell>
          <cell r="AT4657" t="str">
            <v>ПИР</v>
          </cell>
          <cell r="AW4657">
            <v>40661</v>
          </cell>
          <cell r="AZ4657" t="str">
            <v>4.2011</v>
          </cell>
          <cell r="BA4657" t="str">
            <v>4.2011</v>
          </cell>
          <cell r="BB4657" t="str">
            <v>5.2011</v>
          </cell>
          <cell r="BC4657" t="str">
            <v>2.2011</v>
          </cell>
        </row>
        <row r="4658">
          <cell r="AM4658">
            <v>257600</v>
          </cell>
          <cell r="AQ4658" t="str">
            <v/>
          </cell>
          <cell r="AT4658" t="str">
            <v>ПИР</v>
          </cell>
          <cell r="AW4658">
            <v>40655</v>
          </cell>
          <cell r="AZ4658" t="str">
            <v>4.2011</v>
          </cell>
          <cell r="BA4658" t="str">
            <v>4.2011</v>
          </cell>
          <cell r="BB4658" t="str">
            <v>5.2011</v>
          </cell>
          <cell r="BC4658" t="str">
            <v>2.2011</v>
          </cell>
        </row>
        <row r="4659">
          <cell r="AM4659">
            <v>119600</v>
          </cell>
          <cell r="AQ4659" t="str">
            <v/>
          </cell>
          <cell r="AT4659" t="str">
            <v>ПИР</v>
          </cell>
          <cell r="AW4659">
            <v>40535</v>
          </cell>
          <cell r="AZ4659" t="str">
            <v>12.2010</v>
          </cell>
          <cell r="BA4659" t="str">
            <v>12.2010</v>
          </cell>
          <cell r="BB4659" t="str">
            <v/>
          </cell>
          <cell r="BC4659" t="str">
            <v>4.2010</v>
          </cell>
        </row>
        <row r="4660">
          <cell r="AM4660">
            <v>441600</v>
          </cell>
          <cell r="AQ4660" t="str">
            <v/>
          </cell>
          <cell r="AT4660" t="str">
            <v>ПИР</v>
          </cell>
          <cell r="AW4660">
            <v>40688</v>
          </cell>
          <cell r="AZ4660" t="str">
            <v>5.2011</v>
          </cell>
          <cell r="BA4660" t="str">
            <v>5.2011</v>
          </cell>
          <cell r="BB4660" t="str">
            <v>6.2011</v>
          </cell>
          <cell r="BC4660" t="str">
            <v>2.2011</v>
          </cell>
        </row>
        <row r="4661">
          <cell r="AM4661" t="str">
            <v/>
          </cell>
          <cell r="AQ4661" t="str">
            <v/>
          </cell>
          <cell r="AT4661" t="str">
            <v/>
          </cell>
          <cell r="AW4661" t="str">
            <v/>
          </cell>
          <cell r="AZ4661" t="str">
            <v/>
          </cell>
          <cell r="BA4661" t="str">
            <v/>
          </cell>
          <cell r="BB4661" t="str">
            <v/>
          </cell>
          <cell r="BC4661" t="str">
            <v/>
          </cell>
        </row>
        <row r="4662">
          <cell r="AM4662">
            <v>345000</v>
          </cell>
          <cell r="AQ4662" t="str">
            <v/>
          </cell>
          <cell r="AT4662" t="str">
            <v>ПИР</v>
          </cell>
          <cell r="AW4662">
            <v>40582</v>
          </cell>
          <cell r="AZ4662" t="str">
            <v>1.2011</v>
          </cell>
          <cell r="BA4662" t="str">
            <v>2.2011</v>
          </cell>
          <cell r="BB4662" t="str">
            <v>2.2011</v>
          </cell>
          <cell r="BC4662" t="str">
            <v>1.2011</v>
          </cell>
        </row>
        <row r="4663">
          <cell r="AM4663">
            <v>138000</v>
          </cell>
          <cell r="AQ4663" t="str">
            <v/>
          </cell>
          <cell r="AT4663" t="str">
            <v>ПИР</v>
          </cell>
          <cell r="AW4663">
            <v>40655</v>
          </cell>
          <cell r="AZ4663" t="str">
            <v>4.2011</v>
          </cell>
          <cell r="BA4663" t="str">
            <v>4.2011</v>
          </cell>
          <cell r="BB4663" t="str">
            <v>5.2011</v>
          </cell>
          <cell r="BC4663" t="str">
            <v>2.2011</v>
          </cell>
        </row>
        <row r="4664">
          <cell r="AM4664">
            <v>92000</v>
          </cell>
          <cell r="AQ4664" t="str">
            <v/>
          </cell>
          <cell r="AT4664" t="str">
            <v>ПИР</v>
          </cell>
          <cell r="AW4664">
            <v>40655</v>
          </cell>
          <cell r="AZ4664" t="str">
            <v>4.2011</v>
          </cell>
          <cell r="BA4664" t="str">
            <v>4.2011</v>
          </cell>
          <cell r="BB4664" t="str">
            <v>5.2011</v>
          </cell>
          <cell r="BC4664" t="str">
            <v>2.2011</v>
          </cell>
        </row>
        <row r="4665">
          <cell r="AM4665">
            <v>46000</v>
          </cell>
          <cell r="AQ4665" t="str">
            <v/>
          </cell>
          <cell r="AT4665" t="str">
            <v>ПИР</v>
          </cell>
          <cell r="AW4665">
            <v>40655</v>
          </cell>
          <cell r="AZ4665" t="str">
            <v>4.2011</v>
          </cell>
          <cell r="BA4665" t="str">
            <v>4.2011</v>
          </cell>
          <cell r="BB4665" t="str">
            <v>5.2011</v>
          </cell>
          <cell r="BC4665" t="str">
            <v>2.2011</v>
          </cell>
        </row>
        <row r="4666">
          <cell r="AM4666" t="str">
            <v/>
          </cell>
          <cell r="AQ4666" t="str">
            <v/>
          </cell>
          <cell r="AT4666" t="str">
            <v/>
          </cell>
          <cell r="AW4666" t="str">
            <v/>
          </cell>
          <cell r="AZ4666" t="str">
            <v/>
          </cell>
          <cell r="BA4666" t="str">
            <v/>
          </cell>
          <cell r="BB4666" t="str">
            <v/>
          </cell>
          <cell r="BC4666" t="str">
            <v/>
          </cell>
        </row>
        <row r="4667">
          <cell r="AM4667" t="str">
            <v/>
          </cell>
          <cell r="AQ4667" t="str">
            <v/>
          </cell>
          <cell r="AT4667" t="str">
            <v/>
          </cell>
          <cell r="AW4667" t="str">
            <v/>
          </cell>
          <cell r="AZ4667" t="str">
            <v/>
          </cell>
          <cell r="BA4667" t="str">
            <v/>
          </cell>
          <cell r="BB4667" t="str">
            <v/>
          </cell>
          <cell r="BC4667" t="str">
            <v/>
          </cell>
        </row>
        <row r="4668">
          <cell r="AM4668" t="str">
            <v/>
          </cell>
          <cell r="AQ4668" t="str">
            <v/>
          </cell>
          <cell r="AT4668" t="str">
            <v/>
          </cell>
          <cell r="AW4668" t="str">
            <v/>
          </cell>
          <cell r="AZ4668" t="str">
            <v/>
          </cell>
          <cell r="BA4668" t="str">
            <v/>
          </cell>
          <cell r="BB4668" t="str">
            <v/>
          </cell>
          <cell r="BC4668" t="str">
            <v/>
          </cell>
        </row>
        <row r="4669">
          <cell r="AM4669" t="str">
            <v/>
          </cell>
          <cell r="AQ4669" t="str">
            <v/>
          </cell>
          <cell r="AT4669" t="str">
            <v/>
          </cell>
          <cell r="AW4669" t="str">
            <v/>
          </cell>
          <cell r="AZ4669" t="str">
            <v/>
          </cell>
          <cell r="BA4669" t="str">
            <v/>
          </cell>
          <cell r="BB4669" t="str">
            <v/>
          </cell>
          <cell r="BC4669" t="str">
            <v/>
          </cell>
        </row>
        <row r="4670">
          <cell r="AM4670" t="str">
            <v/>
          </cell>
          <cell r="AQ4670" t="str">
            <v/>
          </cell>
          <cell r="AT4670" t="str">
            <v/>
          </cell>
          <cell r="AW4670" t="str">
            <v/>
          </cell>
          <cell r="AZ4670" t="str">
            <v/>
          </cell>
          <cell r="BA4670" t="str">
            <v/>
          </cell>
          <cell r="BB4670" t="str">
            <v/>
          </cell>
          <cell r="BC4670" t="str">
            <v/>
          </cell>
        </row>
        <row r="4671">
          <cell r="AM4671" t="str">
            <v/>
          </cell>
          <cell r="AQ4671" t="str">
            <v/>
          </cell>
          <cell r="AT4671" t="str">
            <v/>
          </cell>
          <cell r="AW4671" t="str">
            <v/>
          </cell>
          <cell r="AZ4671" t="str">
            <v/>
          </cell>
          <cell r="BA4671" t="str">
            <v/>
          </cell>
          <cell r="BB4671" t="str">
            <v/>
          </cell>
          <cell r="BC4671" t="str">
            <v/>
          </cell>
        </row>
        <row r="4672">
          <cell r="AM4672" t="str">
            <v/>
          </cell>
          <cell r="AQ4672" t="str">
            <v/>
          </cell>
          <cell r="AT4672" t="str">
            <v/>
          </cell>
          <cell r="AW4672" t="str">
            <v/>
          </cell>
          <cell r="AZ4672" t="str">
            <v/>
          </cell>
          <cell r="BA4672" t="str">
            <v/>
          </cell>
          <cell r="BB4672" t="str">
            <v/>
          </cell>
          <cell r="BC4672" t="str">
            <v/>
          </cell>
        </row>
        <row r="4673">
          <cell r="AM4673" t="str">
            <v/>
          </cell>
          <cell r="AQ4673" t="str">
            <v/>
          </cell>
          <cell r="AT4673" t="str">
            <v/>
          </cell>
          <cell r="AW4673" t="str">
            <v/>
          </cell>
          <cell r="AZ4673" t="str">
            <v/>
          </cell>
          <cell r="BA4673" t="str">
            <v/>
          </cell>
          <cell r="BB4673" t="str">
            <v/>
          </cell>
          <cell r="BC4673" t="str">
            <v/>
          </cell>
        </row>
        <row r="4674">
          <cell r="AM4674" t="str">
            <v/>
          </cell>
          <cell r="AQ4674" t="str">
            <v/>
          </cell>
          <cell r="AT4674" t="str">
            <v/>
          </cell>
          <cell r="AW4674" t="str">
            <v/>
          </cell>
          <cell r="AZ4674" t="str">
            <v/>
          </cell>
          <cell r="BA4674" t="str">
            <v/>
          </cell>
          <cell r="BB4674" t="str">
            <v/>
          </cell>
          <cell r="BC4674" t="str">
            <v/>
          </cell>
        </row>
        <row r="4675">
          <cell r="AM4675" t="str">
            <v/>
          </cell>
          <cell r="AQ4675" t="str">
            <v/>
          </cell>
          <cell r="AT4675" t="str">
            <v/>
          </cell>
          <cell r="AW4675" t="str">
            <v/>
          </cell>
          <cell r="AZ4675" t="str">
            <v/>
          </cell>
          <cell r="BA4675" t="str">
            <v/>
          </cell>
          <cell r="BB4675" t="str">
            <v/>
          </cell>
          <cell r="BC4675" t="str">
            <v/>
          </cell>
        </row>
        <row r="4676">
          <cell r="AM4676">
            <v>38333.33</v>
          </cell>
          <cell r="AQ4676" t="str">
            <v/>
          </cell>
          <cell r="AT4676" t="str">
            <v>ПИР</v>
          </cell>
          <cell r="AW4676">
            <v>40409</v>
          </cell>
          <cell r="AZ4676" t="str">
            <v>8.2010</v>
          </cell>
          <cell r="BA4676" t="str">
            <v>8.2010</v>
          </cell>
          <cell r="BB4676" t="str">
            <v/>
          </cell>
          <cell r="BC4676" t="str">
            <v>3.2010</v>
          </cell>
        </row>
        <row r="4677">
          <cell r="AM4677">
            <v>345000</v>
          </cell>
          <cell r="AQ4677" t="str">
            <v/>
          </cell>
          <cell r="AT4677" t="str">
            <v>ПИР</v>
          </cell>
          <cell r="AW4677">
            <v>40540</v>
          </cell>
          <cell r="AZ4677" t="str">
            <v>12.2010</v>
          </cell>
          <cell r="BA4677" t="str">
            <v>12.2010</v>
          </cell>
          <cell r="BB4677" t="str">
            <v/>
          </cell>
          <cell r="BC4677" t="str">
            <v>4.2010</v>
          </cell>
        </row>
        <row r="4678">
          <cell r="AM4678">
            <v>138000</v>
          </cell>
          <cell r="AQ4678" t="str">
            <v/>
          </cell>
          <cell r="AT4678" t="str">
            <v>ПИР</v>
          </cell>
          <cell r="AW4678">
            <v>40655</v>
          </cell>
          <cell r="AZ4678" t="str">
            <v>4.2011</v>
          </cell>
          <cell r="BA4678" t="str">
            <v>4.2011</v>
          </cell>
          <cell r="BB4678" t="str">
            <v>5.2011</v>
          </cell>
          <cell r="BC4678" t="str">
            <v>2.2011</v>
          </cell>
        </row>
        <row r="4679">
          <cell r="AM4679">
            <v>92000</v>
          </cell>
          <cell r="AQ4679" t="str">
            <v/>
          </cell>
          <cell r="AT4679" t="str">
            <v>ПИР</v>
          </cell>
          <cell r="AW4679">
            <v>40655</v>
          </cell>
          <cell r="AZ4679" t="str">
            <v>4.2011</v>
          </cell>
          <cell r="BA4679" t="str">
            <v>4.2011</v>
          </cell>
          <cell r="BB4679" t="str">
            <v>5.2011</v>
          </cell>
          <cell r="BC4679" t="str">
            <v>2.2011</v>
          </cell>
        </row>
        <row r="4680">
          <cell r="AM4680">
            <v>46000</v>
          </cell>
          <cell r="AQ4680" t="str">
            <v/>
          </cell>
          <cell r="AT4680" t="str">
            <v>ПИР</v>
          </cell>
          <cell r="AW4680">
            <v>40655</v>
          </cell>
          <cell r="AZ4680" t="str">
            <v>4.2011</v>
          </cell>
          <cell r="BA4680" t="str">
            <v>4.2011</v>
          </cell>
          <cell r="BB4680" t="str">
            <v>5.2011</v>
          </cell>
          <cell r="BC4680" t="str">
            <v>2.2011</v>
          </cell>
        </row>
        <row r="4681">
          <cell r="AM4681" t="str">
            <v/>
          </cell>
          <cell r="AQ4681" t="str">
            <v/>
          </cell>
          <cell r="AT4681" t="str">
            <v/>
          </cell>
          <cell r="AW4681" t="str">
            <v/>
          </cell>
          <cell r="AZ4681" t="str">
            <v/>
          </cell>
          <cell r="BA4681" t="str">
            <v/>
          </cell>
          <cell r="BB4681" t="str">
            <v/>
          </cell>
          <cell r="BC4681" t="str">
            <v/>
          </cell>
        </row>
        <row r="4682">
          <cell r="AM4682" t="str">
            <v/>
          </cell>
          <cell r="AQ4682" t="str">
            <v/>
          </cell>
          <cell r="AT4682" t="str">
            <v/>
          </cell>
          <cell r="AW4682" t="str">
            <v/>
          </cell>
          <cell r="AZ4682" t="str">
            <v/>
          </cell>
          <cell r="BA4682" t="str">
            <v/>
          </cell>
          <cell r="BB4682" t="str">
            <v/>
          </cell>
          <cell r="BC4682" t="str">
            <v/>
          </cell>
        </row>
        <row r="4683">
          <cell r="AM4683" t="str">
            <v/>
          </cell>
          <cell r="AQ4683" t="str">
            <v/>
          </cell>
          <cell r="AT4683" t="str">
            <v/>
          </cell>
          <cell r="AW4683" t="str">
            <v/>
          </cell>
          <cell r="AZ4683" t="str">
            <v/>
          </cell>
          <cell r="BA4683" t="str">
            <v/>
          </cell>
          <cell r="BB4683" t="str">
            <v/>
          </cell>
          <cell r="BC4683" t="str">
            <v/>
          </cell>
        </row>
        <row r="4684">
          <cell r="AM4684" t="str">
            <v/>
          </cell>
          <cell r="AQ4684" t="str">
            <v/>
          </cell>
          <cell r="AT4684" t="str">
            <v/>
          </cell>
          <cell r="AW4684" t="str">
            <v/>
          </cell>
          <cell r="AZ4684" t="str">
            <v/>
          </cell>
          <cell r="BA4684" t="str">
            <v/>
          </cell>
          <cell r="BB4684" t="str">
            <v/>
          </cell>
          <cell r="BC4684" t="str">
            <v/>
          </cell>
        </row>
        <row r="4685">
          <cell r="AM4685">
            <v>92000</v>
          </cell>
          <cell r="AQ4685" t="str">
            <v/>
          </cell>
          <cell r="AT4685" t="str">
            <v>ПИР</v>
          </cell>
          <cell r="AW4685">
            <v>40688</v>
          </cell>
          <cell r="AZ4685" t="str">
            <v>5.2011</v>
          </cell>
          <cell r="BA4685" t="str">
            <v>5.2011</v>
          </cell>
          <cell r="BB4685" t="str">
            <v>6.2011</v>
          </cell>
          <cell r="BC4685" t="str">
            <v>2.2011</v>
          </cell>
        </row>
        <row r="4686">
          <cell r="AM4686">
            <v>150000</v>
          </cell>
          <cell r="AQ4686" t="str">
            <v/>
          </cell>
          <cell r="AT4686" t="str">
            <v>ПИР</v>
          </cell>
          <cell r="AW4686">
            <v>40409</v>
          </cell>
          <cell r="AZ4686" t="str">
            <v>8.2010</v>
          </cell>
          <cell r="BA4686" t="str">
            <v>8.2010</v>
          </cell>
          <cell r="BB4686" t="str">
            <v/>
          </cell>
          <cell r="BC4686" t="str">
            <v>3.2010</v>
          </cell>
        </row>
        <row r="4687">
          <cell r="AM4687" t="str">
            <v/>
          </cell>
          <cell r="AQ4687" t="str">
            <v/>
          </cell>
          <cell r="AT4687" t="str">
            <v/>
          </cell>
          <cell r="AW4687" t="str">
            <v/>
          </cell>
          <cell r="AZ4687" t="str">
            <v/>
          </cell>
          <cell r="BA4687" t="str">
            <v/>
          </cell>
          <cell r="BB4687" t="str">
            <v/>
          </cell>
          <cell r="BC4687" t="str">
            <v/>
          </cell>
        </row>
        <row r="4688">
          <cell r="AM4688" t="str">
            <v/>
          </cell>
          <cell r="AQ4688" t="str">
            <v/>
          </cell>
          <cell r="AT4688" t="str">
            <v/>
          </cell>
          <cell r="AW4688" t="str">
            <v/>
          </cell>
          <cell r="AZ4688" t="str">
            <v/>
          </cell>
          <cell r="BA4688" t="str">
            <v/>
          </cell>
          <cell r="BB4688" t="str">
            <v/>
          </cell>
          <cell r="BC4688" t="str">
            <v/>
          </cell>
        </row>
        <row r="4689">
          <cell r="AM4689">
            <v>38333.33</v>
          </cell>
          <cell r="AQ4689" t="str">
            <v/>
          </cell>
          <cell r="AT4689" t="str">
            <v>ПИР</v>
          </cell>
          <cell r="AW4689">
            <v>40409</v>
          </cell>
          <cell r="AZ4689" t="str">
            <v>8.2010</v>
          </cell>
          <cell r="BA4689" t="str">
            <v>8.2010</v>
          </cell>
          <cell r="BB4689" t="str">
            <v/>
          </cell>
          <cell r="BC4689" t="str">
            <v>3.2010</v>
          </cell>
        </row>
        <row r="4690">
          <cell r="AM4690">
            <v>368000</v>
          </cell>
          <cell r="AQ4690" t="str">
            <v/>
          </cell>
          <cell r="AT4690" t="str">
            <v>ПИР</v>
          </cell>
          <cell r="AW4690">
            <v>40464</v>
          </cell>
          <cell r="AZ4690" t="str">
            <v>9.2010</v>
          </cell>
          <cell r="BA4690" t="str">
            <v>10.2010</v>
          </cell>
          <cell r="BB4690" t="str">
            <v/>
          </cell>
          <cell r="BC4690" t="str">
            <v>4.2010</v>
          </cell>
        </row>
        <row r="4691">
          <cell r="AM4691">
            <v>92000</v>
          </cell>
          <cell r="AQ4691" t="str">
            <v/>
          </cell>
          <cell r="AT4691" t="str">
            <v>ПИР</v>
          </cell>
          <cell r="AW4691">
            <v>40535</v>
          </cell>
          <cell r="AZ4691" t="str">
            <v>12.2010</v>
          </cell>
          <cell r="BA4691" t="str">
            <v>12.2010</v>
          </cell>
          <cell r="BB4691" t="str">
            <v/>
          </cell>
          <cell r="BC4691" t="str">
            <v>4.2010</v>
          </cell>
        </row>
        <row r="4692">
          <cell r="AM4692">
            <v>368000</v>
          </cell>
          <cell r="AQ4692" t="str">
            <v/>
          </cell>
          <cell r="AT4692" t="str">
            <v>ПИР</v>
          </cell>
          <cell r="AW4692">
            <v>40520</v>
          </cell>
          <cell r="AZ4692" t="str">
            <v>11.2010</v>
          </cell>
          <cell r="BA4692" t="str">
            <v>12.2010</v>
          </cell>
          <cell r="BB4692" t="str">
            <v/>
          </cell>
          <cell r="BC4692" t="str">
            <v>4.2010</v>
          </cell>
        </row>
        <row r="4693">
          <cell r="AM4693">
            <v>322000</v>
          </cell>
          <cell r="AQ4693" t="str">
            <v/>
          </cell>
          <cell r="AT4693" t="str">
            <v>ПИР</v>
          </cell>
          <cell r="AW4693">
            <v>40480</v>
          </cell>
          <cell r="AZ4693" t="str">
            <v>10.2010</v>
          </cell>
          <cell r="BA4693" t="str">
            <v>10.2010</v>
          </cell>
          <cell r="BB4693" t="str">
            <v/>
          </cell>
          <cell r="BC4693" t="str">
            <v>4.2010</v>
          </cell>
        </row>
        <row r="4694">
          <cell r="AM4694">
            <v>138000</v>
          </cell>
          <cell r="AQ4694" t="str">
            <v/>
          </cell>
          <cell r="AT4694" t="str">
            <v>ПИР</v>
          </cell>
          <cell r="AW4694">
            <v>40541</v>
          </cell>
          <cell r="AZ4694" t="str">
            <v>12.2010</v>
          </cell>
          <cell r="BA4694" t="str">
            <v>12.2010</v>
          </cell>
          <cell r="BB4694" t="str">
            <v/>
          </cell>
          <cell r="BC4694" t="str">
            <v>4.2010</v>
          </cell>
        </row>
        <row r="4695">
          <cell r="AM4695">
            <v>138000</v>
          </cell>
          <cell r="AQ4695" t="str">
            <v/>
          </cell>
          <cell r="AT4695" t="str">
            <v>ПИР</v>
          </cell>
          <cell r="AW4695">
            <v>40655</v>
          </cell>
          <cell r="AZ4695" t="str">
            <v>4.2011</v>
          </cell>
          <cell r="BA4695" t="str">
            <v>4.2011</v>
          </cell>
          <cell r="BB4695" t="str">
            <v>5.2011</v>
          </cell>
          <cell r="BC4695" t="str">
            <v>2.2011</v>
          </cell>
        </row>
        <row r="4696">
          <cell r="AM4696">
            <v>92000</v>
          </cell>
          <cell r="AQ4696" t="str">
            <v/>
          </cell>
          <cell r="AT4696" t="str">
            <v>ПИР</v>
          </cell>
          <cell r="AW4696">
            <v>40655</v>
          </cell>
          <cell r="AZ4696" t="str">
            <v>4.2011</v>
          </cell>
          <cell r="BA4696" t="str">
            <v>4.2011</v>
          </cell>
          <cell r="BB4696" t="str">
            <v>5.2011</v>
          </cell>
          <cell r="BC4696" t="str">
            <v>2.2011</v>
          </cell>
        </row>
        <row r="4697">
          <cell r="AM4697">
            <v>46000</v>
          </cell>
          <cell r="AQ4697" t="str">
            <v/>
          </cell>
          <cell r="AT4697" t="str">
            <v>ПИР</v>
          </cell>
          <cell r="AW4697">
            <v>40655</v>
          </cell>
          <cell r="AZ4697" t="str">
            <v>4.2011</v>
          </cell>
          <cell r="BA4697" t="str">
            <v>4.2011</v>
          </cell>
          <cell r="BB4697" t="str">
            <v>5.2011</v>
          </cell>
          <cell r="BC4697" t="str">
            <v>2.2011</v>
          </cell>
        </row>
        <row r="4698">
          <cell r="AM4698" t="str">
            <v/>
          </cell>
          <cell r="AQ4698" t="str">
            <v/>
          </cell>
          <cell r="AT4698" t="str">
            <v/>
          </cell>
          <cell r="AW4698" t="str">
            <v/>
          </cell>
          <cell r="AZ4698" t="str">
            <v/>
          </cell>
          <cell r="BA4698" t="str">
            <v/>
          </cell>
          <cell r="BB4698" t="str">
            <v/>
          </cell>
          <cell r="BC4698" t="str">
            <v/>
          </cell>
        </row>
        <row r="4699">
          <cell r="AM4699" t="str">
            <v/>
          </cell>
          <cell r="AQ4699" t="str">
            <v/>
          </cell>
          <cell r="AT4699" t="str">
            <v/>
          </cell>
          <cell r="AW4699" t="str">
            <v/>
          </cell>
          <cell r="AZ4699" t="str">
            <v/>
          </cell>
          <cell r="BA4699" t="str">
            <v/>
          </cell>
          <cell r="BB4699" t="str">
            <v/>
          </cell>
          <cell r="BC4699" t="str">
            <v/>
          </cell>
        </row>
        <row r="4700">
          <cell r="AM4700" t="str">
            <v/>
          </cell>
          <cell r="AQ4700" t="str">
            <v/>
          </cell>
          <cell r="AT4700" t="str">
            <v/>
          </cell>
          <cell r="AW4700" t="str">
            <v/>
          </cell>
          <cell r="AZ4700" t="str">
            <v/>
          </cell>
          <cell r="BA4700" t="str">
            <v/>
          </cell>
          <cell r="BB4700" t="str">
            <v/>
          </cell>
          <cell r="BC4700" t="str">
            <v/>
          </cell>
        </row>
        <row r="4701">
          <cell r="AM4701" t="str">
            <v/>
          </cell>
          <cell r="AQ4701" t="str">
            <v/>
          </cell>
          <cell r="AT4701" t="str">
            <v/>
          </cell>
          <cell r="AW4701" t="str">
            <v/>
          </cell>
          <cell r="AZ4701" t="str">
            <v/>
          </cell>
          <cell r="BA4701" t="str">
            <v/>
          </cell>
          <cell r="BB4701" t="str">
            <v/>
          </cell>
          <cell r="BC4701" t="str">
            <v/>
          </cell>
        </row>
        <row r="4702">
          <cell r="AM4702">
            <v>150000</v>
          </cell>
          <cell r="AQ4702" t="str">
            <v/>
          </cell>
          <cell r="AT4702" t="str">
            <v>ПИР</v>
          </cell>
          <cell r="AW4702">
            <v>40409</v>
          </cell>
          <cell r="AZ4702" t="str">
            <v>8.2010</v>
          </cell>
          <cell r="BA4702" t="str">
            <v>8.2010</v>
          </cell>
          <cell r="BB4702" t="str">
            <v/>
          </cell>
          <cell r="BC4702" t="str">
            <v>3.2010</v>
          </cell>
        </row>
        <row r="4703">
          <cell r="AM4703" t="str">
            <v/>
          </cell>
          <cell r="AQ4703" t="str">
            <v/>
          </cell>
          <cell r="AT4703" t="str">
            <v/>
          </cell>
          <cell r="AW4703" t="str">
            <v/>
          </cell>
          <cell r="AZ4703" t="str">
            <v/>
          </cell>
          <cell r="BA4703" t="str">
            <v/>
          </cell>
          <cell r="BB4703" t="str">
            <v/>
          </cell>
          <cell r="BC4703" t="str">
            <v/>
          </cell>
        </row>
        <row r="4704">
          <cell r="AM4704" t="str">
            <v/>
          </cell>
          <cell r="AQ4704" t="str">
            <v/>
          </cell>
          <cell r="AT4704" t="str">
            <v/>
          </cell>
          <cell r="AW4704" t="str">
            <v/>
          </cell>
          <cell r="AZ4704" t="str">
            <v/>
          </cell>
          <cell r="BA4704" t="str">
            <v/>
          </cell>
          <cell r="BB4704" t="str">
            <v/>
          </cell>
          <cell r="BC4704" t="str">
            <v/>
          </cell>
        </row>
        <row r="4705">
          <cell r="AM4705">
            <v>500000</v>
          </cell>
          <cell r="AQ4705" t="str">
            <v/>
          </cell>
          <cell r="AT4705" t="str">
            <v>ПИР</v>
          </cell>
          <cell r="AW4705">
            <v>40442</v>
          </cell>
          <cell r="AZ4705" t="str">
            <v>8.2010</v>
          </cell>
          <cell r="BA4705" t="str">
            <v>9.2010</v>
          </cell>
          <cell r="BB4705" t="str">
            <v/>
          </cell>
          <cell r="BC4705" t="str">
            <v>3.2010</v>
          </cell>
        </row>
        <row r="4706">
          <cell r="AM4706">
            <v>350000</v>
          </cell>
          <cell r="AQ4706" t="str">
            <v/>
          </cell>
          <cell r="AT4706" t="str">
            <v>ПИР</v>
          </cell>
          <cell r="AW4706">
            <v>40442</v>
          </cell>
          <cell r="AZ4706" t="str">
            <v>8.2010</v>
          </cell>
          <cell r="BA4706" t="str">
            <v>9.2010</v>
          </cell>
          <cell r="BB4706" t="str">
            <v/>
          </cell>
          <cell r="BC4706" t="str">
            <v>3.2010</v>
          </cell>
        </row>
        <row r="4707">
          <cell r="AM4707">
            <v>372000</v>
          </cell>
          <cell r="AQ4707" t="str">
            <v/>
          </cell>
          <cell r="AT4707" t="str">
            <v>ПИР</v>
          </cell>
          <cell r="AW4707">
            <v>40480</v>
          </cell>
          <cell r="AZ4707" t="str">
            <v>10.2010</v>
          </cell>
          <cell r="BA4707" t="str">
            <v>10.2010</v>
          </cell>
          <cell r="BB4707" t="str">
            <v/>
          </cell>
          <cell r="BC4707" t="str">
            <v>4.2010</v>
          </cell>
        </row>
        <row r="4708">
          <cell r="AM4708" t="str">
            <v/>
          </cell>
          <cell r="AQ4708" t="str">
            <v/>
          </cell>
          <cell r="AT4708" t="str">
            <v/>
          </cell>
          <cell r="AW4708" t="str">
            <v/>
          </cell>
          <cell r="AZ4708" t="str">
            <v/>
          </cell>
          <cell r="BA4708" t="str">
            <v/>
          </cell>
          <cell r="BB4708" t="str">
            <v/>
          </cell>
          <cell r="BC4708" t="str">
            <v/>
          </cell>
        </row>
        <row r="4709">
          <cell r="AM4709">
            <v>279000</v>
          </cell>
          <cell r="AQ4709" t="str">
            <v/>
          </cell>
          <cell r="AT4709" t="str">
            <v>ПИР</v>
          </cell>
          <cell r="AW4709">
            <v>40616</v>
          </cell>
          <cell r="AZ4709" t="str">
            <v>3.2011</v>
          </cell>
          <cell r="BA4709" t="str">
            <v>3.2011</v>
          </cell>
          <cell r="BB4709" t="str">
            <v>3.2011</v>
          </cell>
          <cell r="BC4709" t="str">
            <v>1.2011</v>
          </cell>
        </row>
        <row r="4710">
          <cell r="AM4710">
            <v>232500</v>
          </cell>
          <cell r="AQ4710" t="str">
            <v/>
          </cell>
          <cell r="AT4710" t="str">
            <v>ПИР</v>
          </cell>
          <cell r="AW4710">
            <v>40616</v>
          </cell>
          <cell r="AZ4710" t="str">
            <v>3.2011</v>
          </cell>
          <cell r="BA4710" t="str">
            <v>3.2011</v>
          </cell>
          <cell r="BB4710" t="str">
            <v>3.2011</v>
          </cell>
          <cell r="BC4710" t="str">
            <v>1.2011</v>
          </cell>
        </row>
        <row r="4711">
          <cell r="AM4711">
            <v>348750</v>
          </cell>
          <cell r="AQ4711" t="str">
            <v/>
          </cell>
          <cell r="AT4711" t="str">
            <v>ПИР</v>
          </cell>
          <cell r="AW4711">
            <v>40591</v>
          </cell>
          <cell r="AZ4711" t="str">
            <v>2.2011</v>
          </cell>
          <cell r="BA4711" t="str">
            <v>2.2011</v>
          </cell>
          <cell r="BB4711" t="str">
            <v>3.2011</v>
          </cell>
          <cell r="BC4711" t="str">
            <v>1.2011</v>
          </cell>
        </row>
        <row r="4712">
          <cell r="AM4712" t="str">
            <v/>
          </cell>
          <cell r="AQ4712" t="str">
            <v/>
          </cell>
          <cell r="AT4712" t="str">
            <v/>
          </cell>
          <cell r="AW4712" t="str">
            <v/>
          </cell>
          <cell r="AZ4712" t="str">
            <v/>
          </cell>
          <cell r="BA4712" t="str">
            <v/>
          </cell>
          <cell r="BB4712" t="str">
            <v/>
          </cell>
          <cell r="BC4712" t="str">
            <v/>
          </cell>
        </row>
        <row r="4713">
          <cell r="AM4713">
            <v>186000</v>
          </cell>
          <cell r="AQ4713" t="str">
            <v/>
          </cell>
          <cell r="AT4713" t="str">
            <v>ПИР</v>
          </cell>
          <cell r="AW4713">
            <v>40616</v>
          </cell>
          <cell r="AZ4713" t="str">
            <v>3.2011</v>
          </cell>
          <cell r="BA4713" t="str">
            <v>3.2011</v>
          </cell>
          <cell r="BB4713" t="str">
            <v>3.2011</v>
          </cell>
          <cell r="BC4713" t="str">
            <v>1.2011</v>
          </cell>
        </row>
        <row r="4714">
          <cell r="AM4714" t="str">
            <v/>
          </cell>
          <cell r="AQ4714" t="str">
            <v/>
          </cell>
          <cell r="AT4714" t="str">
            <v/>
          </cell>
          <cell r="AW4714" t="str">
            <v/>
          </cell>
          <cell r="AZ4714" t="str">
            <v/>
          </cell>
          <cell r="BA4714" t="str">
            <v/>
          </cell>
          <cell r="BB4714" t="str">
            <v/>
          </cell>
          <cell r="BC4714" t="str">
            <v/>
          </cell>
        </row>
        <row r="4715">
          <cell r="AM4715" t="str">
            <v/>
          </cell>
          <cell r="AQ4715" t="str">
            <v/>
          </cell>
          <cell r="AT4715" t="str">
            <v/>
          </cell>
          <cell r="AW4715" t="str">
            <v/>
          </cell>
          <cell r="AZ4715" t="str">
            <v/>
          </cell>
          <cell r="BA4715" t="str">
            <v/>
          </cell>
          <cell r="BB4715" t="str">
            <v/>
          </cell>
          <cell r="BC4715" t="str">
            <v/>
          </cell>
        </row>
        <row r="4716">
          <cell r="AM4716">
            <v>139500</v>
          </cell>
          <cell r="AQ4716" t="str">
            <v/>
          </cell>
          <cell r="AT4716" t="str">
            <v>ПИР</v>
          </cell>
          <cell r="AW4716">
            <v>40661</v>
          </cell>
          <cell r="AZ4716" t="str">
            <v>4.2011</v>
          </cell>
          <cell r="BA4716" t="str">
            <v>4.2011</v>
          </cell>
          <cell r="BB4716" t="str">
            <v>5.2011</v>
          </cell>
          <cell r="BC4716" t="str">
            <v>2.2011</v>
          </cell>
        </row>
        <row r="4717">
          <cell r="AM4717">
            <v>93000</v>
          </cell>
          <cell r="AQ4717" t="str">
            <v/>
          </cell>
          <cell r="AT4717" t="str">
            <v>ПИР</v>
          </cell>
          <cell r="AW4717">
            <v>40661</v>
          </cell>
          <cell r="AZ4717" t="str">
            <v>4.2011</v>
          </cell>
          <cell r="BA4717" t="str">
            <v>4.2011</v>
          </cell>
          <cell r="BB4717" t="str">
            <v>5.2011</v>
          </cell>
          <cell r="BC4717" t="str">
            <v>2.2011</v>
          </cell>
        </row>
        <row r="4718">
          <cell r="AM4718">
            <v>46500</v>
          </cell>
          <cell r="AQ4718" t="str">
            <v/>
          </cell>
          <cell r="AT4718" t="str">
            <v>ПИР</v>
          </cell>
          <cell r="AW4718" t="str">
            <v/>
          </cell>
          <cell r="AZ4718" t="str">
            <v/>
          </cell>
          <cell r="BA4718" t="str">
            <v/>
          </cell>
          <cell r="BB4718" t="str">
            <v/>
          </cell>
          <cell r="BC4718" t="str">
            <v/>
          </cell>
        </row>
        <row r="4719">
          <cell r="AM4719" t="str">
            <v/>
          </cell>
          <cell r="AQ4719" t="str">
            <v/>
          </cell>
          <cell r="AT4719" t="str">
            <v/>
          </cell>
          <cell r="AW4719" t="str">
            <v/>
          </cell>
          <cell r="AZ4719" t="str">
            <v/>
          </cell>
          <cell r="BA4719" t="str">
            <v/>
          </cell>
          <cell r="BB4719" t="str">
            <v/>
          </cell>
          <cell r="BC4719" t="str">
            <v/>
          </cell>
        </row>
        <row r="4720">
          <cell r="AM4720" t="str">
            <v/>
          </cell>
          <cell r="AQ4720" t="str">
            <v/>
          </cell>
          <cell r="AT4720" t="str">
            <v/>
          </cell>
          <cell r="AW4720" t="str">
            <v/>
          </cell>
          <cell r="AZ4720" t="str">
            <v/>
          </cell>
          <cell r="BA4720" t="str">
            <v/>
          </cell>
          <cell r="BB4720" t="str">
            <v/>
          </cell>
          <cell r="BC4720" t="str">
            <v/>
          </cell>
        </row>
        <row r="4721">
          <cell r="AM4721" t="str">
            <v/>
          </cell>
          <cell r="AQ4721" t="str">
            <v/>
          </cell>
          <cell r="AT4721" t="str">
            <v/>
          </cell>
          <cell r="AW4721" t="str">
            <v/>
          </cell>
          <cell r="AZ4721" t="str">
            <v/>
          </cell>
          <cell r="BA4721" t="str">
            <v/>
          </cell>
          <cell r="BB4721" t="str">
            <v/>
          </cell>
          <cell r="BC4721" t="str">
            <v/>
          </cell>
        </row>
        <row r="4722">
          <cell r="AM4722" t="str">
            <v/>
          </cell>
          <cell r="AQ4722" t="str">
            <v/>
          </cell>
          <cell r="AT4722" t="str">
            <v/>
          </cell>
          <cell r="AW4722" t="str">
            <v/>
          </cell>
          <cell r="AZ4722" t="str">
            <v/>
          </cell>
          <cell r="BA4722" t="str">
            <v/>
          </cell>
          <cell r="BB4722" t="str">
            <v/>
          </cell>
          <cell r="BC4722" t="str">
            <v/>
          </cell>
        </row>
        <row r="4723">
          <cell r="AM4723">
            <v>260400</v>
          </cell>
          <cell r="AQ4723" t="str">
            <v/>
          </cell>
          <cell r="AT4723" t="str">
            <v>ПИР</v>
          </cell>
          <cell r="AW4723">
            <v>40688</v>
          </cell>
          <cell r="AZ4723" t="str">
            <v>5.2011</v>
          </cell>
          <cell r="BA4723" t="str">
            <v>5.2011</v>
          </cell>
          <cell r="BB4723" t="str">
            <v>6.2011</v>
          </cell>
          <cell r="BC4723" t="str">
            <v>2.2011</v>
          </cell>
        </row>
        <row r="4724">
          <cell r="AM4724" t="str">
            <v/>
          </cell>
          <cell r="AQ4724" t="str">
            <v/>
          </cell>
          <cell r="AT4724" t="str">
            <v/>
          </cell>
          <cell r="AW4724" t="str">
            <v/>
          </cell>
          <cell r="AZ4724" t="str">
            <v/>
          </cell>
          <cell r="BA4724" t="str">
            <v/>
          </cell>
          <cell r="BB4724" t="str">
            <v/>
          </cell>
          <cell r="BC4724" t="str">
            <v/>
          </cell>
        </row>
        <row r="4725">
          <cell r="AM4725" t="str">
            <v/>
          </cell>
          <cell r="AQ4725" t="str">
            <v/>
          </cell>
          <cell r="AT4725" t="str">
            <v/>
          </cell>
          <cell r="AW4725" t="str">
            <v/>
          </cell>
          <cell r="AZ4725" t="str">
            <v/>
          </cell>
          <cell r="BA4725" t="str">
            <v/>
          </cell>
          <cell r="BB4725" t="str">
            <v/>
          </cell>
          <cell r="BC4725" t="str">
            <v/>
          </cell>
        </row>
        <row r="4726">
          <cell r="AM4726" t="str">
            <v/>
          </cell>
          <cell r="AQ4726" t="str">
            <v/>
          </cell>
          <cell r="AT4726" t="str">
            <v/>
          </cell>
          <cell r="AW4726" t="str">
            <v/>
          </cell>
          <cell r="AZ4726" t="str">
            <v/>
          </cell>
          <cell r="BA4726" t="str">
            <v/>
          </cell>
          <cell r="BB4726" t="str">
            <v/>
          </cell>
          <cell r="BC4726" t="str">
            <v/>
          </cell>
        </row>
        <row r="4727">
          <cell r="AM4727">
            <v>100000</v>
          </cell>
          <cell r="AQ4727" t="str">
            <v/>
          </cell>
          <cell r="AT4727" t="str">
            <v>ПИР</v>
          </cell>
          <cell r="AW4727">
            <v>40409</v>
          </cell>
          <cell r="AZ4727" t="str">
            <v>8.2010</v>
          </cell>
          <cell r="BA4727" t="str">
            <v>8.2010</v>
          </cell>
          <cell r="BB4727" t="str">
            <v/>
          </cell>
          <cell r="BC4727" t="str">
            <v>3.2010</v>
          </cell>
        </row>
        <row r="4728">
          <cell r="AM4728">
            <v>400000</v>
          </cell>
          <cell r="AQ4728" t="str">
            <v/>
          </cell>
          <cell r="AT4728" t="str">
            <v>ПИР</v>
          </cell>
          <cell r="AW4728">
            <v>40442</v>
          </cell>
          <cell r="AZ4728" t="str">
            <v>8.2010</v>
          </cell>
          <cell r="BA4728" t="str">
            <v>9.2010</v>
          </cell>
          <cell r="BB4728" t="str">
            <v/>
          </cell>
          <cell r="BC4728" t="str">
            <v>3.2010</v>
          </cell>
        </row>
        <row r="4729">
          <cell r="AM4729">
            <v>93000</v>
          </cell>
          <cell r="AQ4729" t="str">
            <v/>
          </cell>
          <cell r="AT4729" t="str">
            <v>ПИР</v>
          </cell>
          <cell r="AW4729">
            <v>40520</v>
          </cell>
          <cell r="AZ4729" t="str">
            <v>11.2010</v>
          </cell>
          <cell r="BA4729" t="str">
            <v>12.2010</v>
          </cell>
          <cell r="BB4729" t="str">
            <v/>
          </cell>
          <cell r="BC4729" t="str">
            <v>4.2010</v>
          </cell>
        </row>
        <row r="4730">
          <cell r="AM4730">
            <v>325500</v>
          </cell>
          <cell r="AQ4730" t="str">
            <v/>
          </cell>
          <cell r="AT4730" t="str">
            <v>ПИР</v>
          </cell>
          <cell r="AW4730">
            <v>40541</v>
          </cell>
          <cell r="AZ4730" t="str">
            <v>12.2010</v>
          </cell>
          <cell r="BA4730" t="str">
            <v>12.2010</v>
          </cell>
          <cell r="BB4730" t="str">
            <v/>
          </cell>
          <cell r="BC4730" t="str">
            <v>4.2010</v>
          </cell>
        </row>
        <row r="4731">
          <cell r="AM4731">
            <v>279000</v>
          </cell>
          <cell r="AQ4731" t="str">
            <v/>
          </cell>
          <cell r="AT4731" t="str">
            <v>ПИР</v>
          </cell>
          <cell r="AW4731">
            <v>40480</v>
          </cell>
          <cell r="AZ4731" t="str">
            <v>10.2010</v>
          </cell>
          <cell r="BA4731" t="str">
            <v>10.2010</v>
          </cell>
          <cell r="BB4731" t="str">
            <v/>
          </cell>
          <cell r="BC4731" t="str">
            <v>4.2010</v>
          </cell>
        </row>
        <row r="4732">
          <cell r="AM4732">
            <v>186000</v>
          </cell>
          <cell r="AQ4732" t="str">
            <v/>
          </cell>
          <cell r="AT4732" t="str">
            <v>ПИР</v>
          </cell>
          <cell r="AW4732">
            <v>40540</v>
          </cell>
          <cell r="AZ4732" t="str">
            <v>12.2010</v>
          </cell>
          <cell r="BA4732" t="str">
            <v>12.2010</v>
          </cell>
          <cell r="BB4732" t="str">
            <v/>
          </cell>
          <cell r="BC4732" t="str">
            <v>4.2010</v>
          </cell>
        </row>
        <row r="4733">
          <cell r="AM4733" t="str">
            <v/>
          </cell>
          <cell r="AQ4733" t="str">
            <v/>
          </cell>
          <cell r="AT4733" t="str">
            <v/>
          </cell>
          <cell r="AW4733" t="str">
            <v/>
          </cell>
          <cell r="AZ4733" t="str">
            <v/>
          </cell>
          <cell r="BA4733" t="str">
            <v/>
          </cell>
          <cell r="BB4733" t="str">
            <v/>
          </cell>
          <cell r="BC4733" t="str">
            <v/>
          </cell>
        </row>
        <row r="4734">
          <cell r="AM4734">
            <v>279000</v>
          </cell>
          <cell r="AQ4734" t="str">
            <v/>
          </cell>
          <cell r="AT4734" t="str">
            <v>ПИР</v>
          </cell>
          <cell r="AW4734">
            <v>40633</v>
          </cell>
          <cell r="AZ4734" t="str">
            <v>3.2011</v>
          </cell>
          <cell r="BA4734" t="str">
            <v>3.2011</v>
          </cell>
          <cell r="BB4734" t="str">
            <v>4.2011</v>
          </cell>
          <cell r="BC4734" t="str">
            <v>1.2011</v>
          </cell>
        </row>
        <row r="4735">
          <cell r="AM4735">
            <v>46500</v>
          </cell>
          <cell r="AQ4735" t="str">
            <v/>
          </cell>
          <cell r="AT4735" t="str">
            <v>ПИР</v>
          </cell>
          <cell r="AW4735">
            <v>40633</v>
          </cell>
          <cell r="AZ4735" t="str">
            <v>3.2011</v>
          </cell>
          <cell r="BA4735" t="str">
            <v>3.2011</v>
          </cell>
          <cell r="BB4735" t="str">
            <v>4.2011</v>
          </cell>
          <cell r="BC4735" t="str">
            <v>1.2011</v>
          </cell>
        </row>
        <row r="4736">
          <cell r="AM4736">
            <v>46500</v>
          </cell>
          <cell r="AQ4736" t="str">
            <v/>
          </cell>
          <cell r="AT4736" t="str">
            <v>ПИР</v>
          </cell>
          <cell r="AW4736">
            <v>40633</v>
          </cell>
          <cell r="AZ4736" t="str">
            <v>3.2011</v>
          </cell>
          <cell r="BA4736" t="str">
            <v>3.2011</v>
          </cell>
          <cell r="BB4736" t="str">
            <v>4.2011</v>
          </cell>
          <cell r="BC4736" t="str">
            <v>1.2011</v>
          </cell>
        </row>
        <row r="4737">
          <cell r="AM4737">
            <v>232500</v>
          </cell>
          <cell r="AQ4737" t="str">
            <v/>
          </cell>
          <cell r="AT4737" t="str">
            <v>ПИР</v>
          </cell>
          <cell r="AW4737">
            <v>40591</v>
          </cell>
          <cell r="AZ4737" t="str">
            <v>2.2011</v>
          </cell>
          <cell r="BA4737" t="str">
            <v>2.2011</v>
          </cell>
          <cell r="BB4737" t="str">
            <v>3.2011</v>
          </cell>
          <cell r="BC4737" t="str">
            <v>1.2011</v>
          </cell>
        </row>
        <row r="4738">
          <cell r="AM4738">
            <v>279000</v>
          </cell>
          <cell r="AQ4738" t="str">
            <v/>
          </cell>
          <cell r="AT4738" t="str">
            <v>ПИР</v>
          </cell>
          <cell r="AW4738">
            <v>40633</v>
          </cell>
          <cell r="AZ4738" t="str">
            <v>3.2011</v>
          </cell>
          <cell r="BA4738" t="str">
            <v>3.2011</v>
          </cell>
          <cell r="BB4738" t="str">
            <v>4.2011</v>
          </cell>
          <cell r="BC4738" t="str">
            <v>1.2011</v>
          </cell>
        </row>
        <row r="4739">
          <cell r="AM4739">
            <v>232500</v>
          </cell>
          <cell r="AQ4739" t="str">
            <v/>
          </cell>
          <cell r="AT4739" t="str">
            <v>ПИР</v>
          </cell>
          <cell r="AW4739">
            <v>40591</v>
          </cell>
          <cell r="AZ4739" t="str">
            <v>2.2011</v>
          </cell>
          <cell r="BA4739" t="str">
            <v>2.2011</v>
          </cell>
          <cell r="BB4739" t="str">
            <v>3.2011</v>
          </cell>
          <cell r="BC4739" t="str">
            <v>1.2011</v>
          </cell>
        </row>
        <row r="4740">
          <cell r="AM4740">
            <v>69750</v>
          </cell>
          <cell r="AQ4740" t="str">
            <v/>
          </cell>
          <cell r="AT4740" t="str">
            <v>ПИР</v>
          </cell>
          <cell r="AW4740">
            <v>40655</v>
          </cell>
          <cell r="AZ4740" t="str">
            <v>4.2011</v>
          </cell>
          <cell r="BA4740" t="str">
            <v>4.2011</v>
          </cell>
          <cell r="BB4740" t="str">
            <v>5.2011</v>
          </cell>
          <cell r="BC4740" t="str">
            <v>2.2011</v>
          </cell>
        </row>
        <row r="4741">
          <cell r="AM4741">
            <v>232500</v>
          </cell>
          <cell r="AQ4741" t="str">
            <v/>
          </cell>
          <cell r="AT4741" t="str">
            <v>ПИР</v>
          </cell>
          <cell r="AW4741">
            <v>40616</v>
          </cell>
          <cell r="AZ4741" t="str">
            <v>3.2011</v>
          </cell>
          <cell r="BA4741" t="str">
            <v>3.2011</v>
          </cell>
          <cell r="BB4741" t="str">
            <v>3.2011</v>
          </cell>
          <cell r="BC4741" t="str">
            <v>1.2011</v>
          </cell>
        </row>
        <row r="4742">
          <cell r="AM4742">
            <v>46500</v>
          </cell>
          <cell r="AQ4742" t="str">
            <v/>
          </cell>
          <cell r="AT4742" t="str">
            <v>ПИР</v>
          </cell>
          <cell r="AW4742">
            <v>40520</v>
          </cell>
          <cell r="AZ4742" t="str">
            <v>11.2010</v>
          </cell>
          <cell r="BA4742" t="str">
            <v>12.2010</v>
          </cell>
          <cell r="BB4742" t="str">
            <v/>
          </cell>
          <cell r="BC4742" t="str">
            <v>4.2010</v>
          </cell>
        </row>
        <row r="4743">
          <cell r="AM4743" t="str">
            <v/>
          </cell>
          <cell r="AQ4743" t="str">
            <v/>
          </cell>
          <cell r="AT4743" t="str">
            <v/>
          </cell>
          <cell r="AW4743" t="str">
            <v/>
          </cell>
          <cell r="AZ4743" t="str">
            <v/>
          </cell>
          <cell r="BA4743" t="str">
            <v/>
          </cell>
          <cell r="BB4743" t="str">
            <v/>
          </cell>
          <cell r="BC4743" t="str">
            <v/>
          </cell>
        </row>
        <row r="4744">
          <cell r="AM4744" t="str">
            <v/>
          </cell>
          <cell r="AQ4744" t="str">
            <v/>
          </cell>
          <cell r="AT4744" t="str">
            <v/>
          </cell>
          <cell r="AW4744" t="str">
            <v/>
          </cell>
          <cell r="AZ4744" t="str">
            <v/>
          </cell>
          <cell r="BA4744" t="str">
            <v/>
          </cell>
          <cell r="BB4744" t="str">
            <v/>
          </cell>
          <cell r="BC4744" t="str">
            <v/>
          </cell>
        </row>
        <row r="4745">
          <cell r="AM4745">
            <v>93000</v>
          </cell>
          <cell r="AQ4745" t="str">
            <v/>
          </cell>
          <cell r="AT4745" t="str">
            <v>ПИР</v>
          </cell>
          <cell r="AW4745">
            <v>40616</v>
          </cell>
          <cell r="AZ4745" t="str">
            <v>3.2011</v>
          </cell>
          <cell r="BA4745" t="str">
            <v>3.2011</v>
          </cell>
          <cell r="BB4745" t="str">
            <v>3.2011</v>
          </cell>
          <cell r="BC4745" t="str">
            <v>1.2011</v>
          </cell>
        </row>
        <row r="4746">
          <cell r="AM4746">
            <v>139500</v>
          </cell>
          <cell r="AQ4746" t="str">
            <v/>
          </cell>
          <cell r="AT4746" t="str">
            <v>ПИР</v>
          </cell>
          <cell r="AW4746">
            <v>40661</v>
          </cell>
          <cell r="AZ4746" t="str">
            <v>4.2011</v>
          </cell>
          <cell r="BA4746" t="str">
            <v>4.2011</v>
          </cell>
          <cell r="BB4746" t="str">
            <v>5.2011</v>
          </cell>
          <cell r="BC4746" t="str">
            <v>2.2011</v>
          </cell>
        </row>
        <row r="4747">
          <cell r="AM4747">
            <v>93000</v>
          </cell>
          <cell r="AQ4747" t="str">
            <v/>
          </cell>
          <cell r="AT4747" t="str">
            <v>ПИР</v>
          </cell>
          <cell r="AW4747">
            <v>40661</v>
          </cell>
          <cell r="AZ4747" t="str">
            <v>4.2011</v>
          </cell>
          <cell r="BA4747" t="str">
            <v>4.2011</v>
          </cell>
          <cell r="BB4747" t="str">
            <v>5.2011</v>
          </cell>
          <cell r="BC4747" t="str">
            <v>2.2011</v>
          </cell>
        </row>
        <row r="4748">
          <cell r="AM4748" t="str">
            <v/>
          </cell>
          <cell r="AQ4748" t="str">
            <v/>
          </cell>
          <cell r="AT4748" t="str">
            <v/>
          </cell>
          <cell r="AW4748" t="str">
            <v/>
          </cell>
          <cell r="AZ4748" t="str">
            <v/>
          </cell>
          <cell r="BA4748" t="str">
            <v/>
          </cell>
          <cell r="BB4748" t="str">
            <v/>
          </cell>
          <cell r="BC4748" t="str">
            <v/>
          </cell>
        </row>
        <row r="4749">
          <cell r="AM4749" t="str">
            <v/>
          </cell>
          <cell r="AQ4749" t="str">
            <v/>
          </cell>
          <cell r="AT4749" t="str">
            <v/>
          </cell>
          <cell r="AW4749" t="str">
            <v/>
          </cell>
          <cell r="AZ4749" t="str">
            <v/>
          </cell>
          <cell r="BA4749" t="str">
            <v/>
          </cell>
          <cell r="BB4749" t="str">
            <v/>
          </cell>
          <cell r="BC4749" t="str">
            <v/>
          </cell>
        </row>
        <row r="4750">
          <cell r="AM4750" t="str">
            <v/>
          </cell>
          <cell r="AQ4750" t="str">
            <v/>
          </cell>
          <cell r="AT4750" t="str">
            <v/>
          </cell>
          <cell r="AW4750" t="str">
            <v/>
          </cell>
          <cell r="AZ4750" t="str">
            <v/>
          </cell>
          <cell r="BA4750" t="str">
            <v/>
          </cell>
          <cell r="BB4750" t="str">
            <v/>
          </cell>
          <cell r="BC4750" t="str">
            <v/>
          </cell>
        </row>
        <row r="4751">
          <cell r="AM4751" t="str">
            <v/>
          </cell>
          <cell r="AQ4751" t="str">
            <v/>
          </cell>
          <cell r="AT4751" t="str">
            <v/>
          </cell>
          <cell r="AW4751" t="str">
            <v/>
          </cell>
          <cell r="AZ4751" t="str">
            <v/>
          </cell>
          <cell r="BA4751" t="str">
            <v/>
          </cell>
          <cell r="BB4751" t="str">
            <v/>
          </cell>
          <cell r="BC4751" t="str">
            <v/>
          </cell>
        </row>
        <row r="4752">
          <cell r="AM4752" t="str">
            <v/>
          </cell>
          <cell r="AQ4752" t="str">
            <v/>
          </cell>
          <cell r="AT4752" t="str">
            <v/>
          </cell>
          <cell r="AW4752" t="str">
            <v/>
          </cell>
          <cell r="AZ4752" t="str">
            <v/>
          </cell>
          <cell r="BA4752" t="str">
            <v/>
          </cell>
          <cell r="BB4752" t="str">
            <v/>
          </cell>
          <cell r="BC4752" t="str">
            <v/>
          </cell>
        </row>
        <row r="4753">
          <cell r="AM4753">
            <v>139500</v>
          </cell>
          <cell r="AQ4753" t="str">
            <v/>
          </cell>
          <cell r="AT4753" t="str">
            <v>ПИР</v>
          </cell>
          <cell r="AW4753">
            <v>40633</v>
          </cell>
          <cell r="AZ4753" t="str">
            <v>3.2011</v>
          </cell>
          <cell r="BA4753" t="str">
            <v>3.2011</v>
          </cell>
          <cell r="BB4753" t="str">
            <v>4.2011</v>
          </cell>
          <cell r="BC4753" t="str">
            <v>1.2011</v>
          </cell>
        </row>
        <row r="4754">
          <cell r="AM4754" t="str">
            <v/>
          </cell>
          <cell r="AQ4754" t="str">
            <v/>
          </cell>
          <cell r="AT4754" t="str">
            <v/>
          </cell>
          <cell r="AW4754" t="str">
            <v/>
          </cell>
          <cell r="AZ4754" t="str">
            <v/>
          </cell>
          <cell r="BA4754" t="str">
            <v/>
          </cell>
          <cell r="BB4754" t="str">
            <v/>
          </cell>
          <cell r="BC4754" t="str">
            <v/>
          </cell>
        </row>
        <row r="4755">
          <cell r="AM4755" t="str">
            <v/>
          </cell>
          <cell r="AQ4755" t="str">
            <v/>
          </cell>
          <cell r="AT4755" t="str">
            <v/>
          </cell>
          <cell r="AW4755" t="str">
            <v/>
          </cell>
          <cell r="AZ4755" t="str">
            <v/>
          </cell>
          <cell r="BA4755" t="str">
            <v/>
          </cell>
          <cell r="BB4755" t="str">
            <v/>
          </cell>
          <cell r="BC4755" t="str">
            <v/>
          </cell>
        </row>
        <row r="4756">
          <cell r="AM4756" t="str">
            <v/>
          </cell>
          <cell r="AQ4756" t="str">
            <v/>
          </cell>
          <cell r="AT4756" t="str">
            <v/>
          </cell>
          <cell r="AW4756" t="str">
            <v/>
          </cell>
          <cell r="AZ4756" t="str">
            <v/>
          </cell>
          <cell r="BA4756" t="str">
            <v/>
          </cell>
          <cell r="BB4756" t="str">
            <v/>
          </cell>
          <cell r="BC4756" t="str">
            <v/>
          </cell>
        </row>
        <row r="4757">
          <cell r="AM4757" t="str">
            <v/>
          </cell>
          <cell r="AQ4757" t="str">
            <v/>
          </cell>
          <cell r="AT4757" t="str">
            <v/>
          </cell>
          <cell r="AW4757" t="str">
            <v/>
          </cell>
          <cell r="AZ4757" t="str">
            <v/>
          </cell>
          <cell r="BA4757" t="str">
            <v/>
          </cell>
          <cell r="BB4757" t="str">
            <v/>
          </cell>
          <cell r="BC4757" t="str">
            <v/>
          </cell>
        </row>
        <row r="4758">
          <cell r="AM4758" t="str">
            <v/>
          </cell>
          <cell r="AQ4758" t="str">
            <v/>
          </cell>
          <cell r="AT4758" t="str">
            <v/>
          </cell>
          <cell r="AW4758" t="str">
            <v/>
          </cell>
          <cell r="AZ4758" t="str">
            <v/>
          </cell>
          <cell r="BA4758" t="str">
            <v/>
          </cell>
          <cell r="BB4758" t="str">
            <v/>
          </cell>
          <cell r="BC4758" t="str">
            <v/>
          </cell>
        </row>
        <row r="4759">
          <cell r="AM4759" t="str">
            <v/>
          </cell>
          <cell r="AQ4759" t="str">
            <v/>
          </cell>
          <cell r="AT4759" t="str">
            <v/>
          </cell>
          <cell r="AW4759" t="str">
            <v/>
          </cell>
          <cell r="AZ4759" t="str">
            <v/>
          </cell>
          <cell r="BA4759" t="str">
            <v/>
          </cell>
          <cell r="BB4759" t="str">
            <v/>
          </cell>
          <cell r="BC4759" t="str">
            <v/>
          </cell>
        </row>
        <row r="4760">
          <cell r="AM4760">
            <v>100000</v>
          </cell>
          <cell r="AQ4760" t="str">
            <v/>
          </cell>
          <cell r="AT4760" t="str">
            <v>ПИР</v>
          </cell>
          <cell r="AW4760">
            <v>40409</v>
          </cell>
          <cell r="AZ4760" t="str">
            <v>8.2010</v>
          </cell>
          <cell r="BA4760" t="str">
            <v>8.2010</v>
          </cell>
          <cell r="BB4760" t="str">
            <v/>
          </cell>
          <cell r="BC4760" t="str">
            <v>3.2010</v>
          </cell>
        </row>
        <row r="4761">
          <cell r="AM4761">
            <v>400000</v>
          </cell>
          <cell r="AQ4761" t="str">
            <v/>
          </cell>
          <cell r="AT4761" t="str">
            <v>ПИР</v>
          </cell>
          <cell r="AW4761">
            <v>40442</v>
          </cell>
          <cell r="AZ4761" t="str">
            <v>8.2010</v>
          </cell>
          <cell r="BA4761" t="str">
            <v>9.2010</v>
          </cell>
          <cell r="BB4761" t="str">
            <v/>
          </cell>
          <cell r="BC4761" t="str">
            <v>3.2010</v>
          </cell>
        </row>
        <row r="4762">
          <cell r="AM4762">
            <v>93000</v>
          </cell>
          <cell r="AQ4762" t="str">
            <v/>
          </cell>
          <cell r="AT4762" t="str">
            <v>ПИР</v>
          </cell>
          <cell r="AW4762">
            <v>40520</v>
          </cell>
          <cell r="AZ4762" t="str">
            <v>11.2010</v>
          </cell>
          <cell r="BA4762" t="str">
            <v>12.2010</v>
          </cell>
          <cell r="BB4762" t="str">
            <v/>
          </cell>
          <cell r="BC4762" t="str">
            <v>4.2010</v>
          </cell>
        </row>
        <row r="4763">
          <cell r="AM4763">
            <v>372000</v>
          </cell>
          <cell r="AQ4763" t="str">
            <v/>
          </cell>
          <cell r="AT4763" t="str">
            <v>ПИР</v>
          </cell>
          <cell r="AW4763">
            <v>40541</v>
          </cell>
          <cell r="AZ4763" t="str">
            <v>12.2010</v>
          </cell>
          <cell r="BA4763" t="str">
            <v>12.2010</v>
          </cell>
          <cell r="BB4763" t="str">
            <v/>
          </cell>
          <cell r="BC4763" t="str">
            <v>4.2010</v>
          </cell>
        </row>
        <row r="4764">
          <cell r="AM4764">
            <v>325500</v>
          </cell>
          <cell r="AQ4764" t="str">
            <v/>
          </cell>
          <cell r="AT4764" t="str">
            <v>ПИР</v>
          </cell>
          <cell r="AW4764">
            <v>40480</v>
          </cell>
          <cell r="AZ4764" t="str">
            <v>10.2010</v>
          </cell>
          <cell r="BA4764" t="str">
            <v>10.2010</v>
          </cell>
          <cell r="BB4764" t="str">
            <v/>
          </cell>
          <cell r="BC4764" t="str">
            <v>4.2010</v>
          </cell>
        </row>
        <row r="4765">
          <cell r="AM4765">
            <v>186000</v>
          </cell>
          <cell r="AQ4765" t="str">
            <v/>
          </cell>
          <cell r="AT4765" t="str">
            <v>ПИР</v>
          </cell>
          <cell r="AW4765">
            <v>40540</v>
          </cell>
          <cell r="AZ4765" t="str">
            <v>12.2010</v>
          </cell>
          <cell r="BA4765" t="str">
            <v>12.2010</v>
          </cell>
          <cell r="BB4765" t="str">
            <v/>
          </cell>
          <cell r="BC4765" t="str">
            <v>4.2010</v>
          </cell>
        </row>
        <row r="4766">
          <cell r="AM4766">
            <v>139500</v>
          </cell>
          <cell r="AQ4766" t="str">
            <v/>
          </cell>
          <cell r="AT4766" t="str">
            <v>ПИР</v>
          </cell>
          <cell r="AW4766">
            <v>40661</v>
          </cell>
          <cell r="AZ4766" t="str">
            <v>4.2011</v>
          </cell>
          <cell r="BA4766" t="str">
            <v>4.2011</v>
          </cell>
          <cell r="BB4766" t="str">
            <v>5.2011</v>
          </cell>
          <cell r="BC4766" t="str">
            <v>2.2011</v>
          </cell>
        </row>
        <row r="4767">
          <cell r="AM4767">
            <v>93000</v>
          </cell>
          <cell r="AQ4767" t="str">
            <v/>
          </cell>
          <cell r="AT4767" t="str">
            <v>ПИР</v>
          </cell>
          <cell r="AW4767">
            <v>40661</v>
          </cell>
          <cell r="AZ4767" t="str">
            <v>4.2011</v>
          </cell>
          <cell r="BA4767" t="str">
            <v>4.2011</v>
          </cell>
          <cell r="BB4767" t="str">
            <v>5.2011</v>
          </cell>
          <cell r="BC4767" t="str">
            <v>2.2011</v>
          </cell>
        </row>
        <row r="4768">
          <cell r="AM4768" t="str">
            <v/>
          </cell>
          <cell r="AQ4768" t="str">
            <v/>
          </cell>
          <cell r="AT4768" t="str">
            <v/>
          </cell>
          <cell r="AW4768" t="str">
            <v/>
          </cell>
          <cell r="AZ4768" t="str">
            <v/>
          </cell>
          <cell r="BA4768" t="str">
            <v/>
          </cell>
          <cell r="BB4768" t="str">
            <v/>
          </cell>
          <cell r="BC4768" t="str">
            <v/>
          </cell>
        </row>
        <row r="4769">
          <cell r="AM4769">
            <v>9300</v>
          </cell>
          <cell r="AQ4769" t="str">
            <v/>
          </cell>
          <cell r="AT4769" t="str">
            <v>ПИР</v>
          </cell>
          <cell r="AW4769">
            <v>40616</v>
          </cell>
          <cell r="AZ4769" t="str">
            <v>3.2011</v>
          </cell>
          <cell r="BA4769" t="str">
            <v>3.2011</v>
          </cell>
          <cell r="BB4769" t="str">
            <v>3.2011</v>
          </cell>
          <cell r="BC4769" t="str">
            <v>1.2011</v>
          </cell>
        </row>
        <row r="4770">
          <cell r="AM4770" t="str">
            <v/>
          </cell>
          <cell r="AQ4770" t="str">
            <v/>
          </cell>
          <cell r="AT4770" t="str">
            <v/>
          </cell>
          <cell r="AW4770" t="str">
            <v/>
          </cell>
          <cell r="AZ4770" t="str">
            <v/>
          </cell>
          <cell r="BA4770" t="str">
            <v/>
          </cell>
          <cell r="BB4770" t="str">
            <v/>
          </cell>
          <cell r="BC4770" t="str">
            <v/>
          </cell>
        </row>
        <row r="4771">
          <cell r="AM4771" t="str">
            <v/>
          </cell>
          <cell r="AQ4771" t="str">
            <v/>
          </cell>
          <cell r="AT4771" t="str">
            <v/>
          </cell>
          <cell r="AW4771" t="str">
            <v/>
          </cell>
          <cell r="AZ4771" t="str">
            <v/>
          </cell>
          <cell r="BA4771" t="str">
            <v/>
          </cell>
          <cell r="BB4771" t="str">
            <v/>
          </cell>
          <cell r="BC4771" t="str">
            <v/>
          </cell>
        </row>
        <row r="4772">
          <cell r="AM4772" t="str">
            <v/>
          </cell>
          <cell r="AQ4772" t="str">
            <v/>
          </cell>
          <cell r="AT4772" t="str">
            <v/>
          </cell>
          <cell r="AW4772" t="str">
            <v/>
          </cell>
          <cell r="AZ4772" t="str">
            <v/>
          </cell>
          <cell r="BA4772" t="str">
            <v/>
          </cell>
          <cell r="BB4772" t="str">
            <v/>
          </cell>
          <cell r="BC4772" t="str">
            <v/>
          </cell>
        </row>
        <row r="4773">
          <cell r="AM4773" t="str">
            <v/>
          </cell>
          <cell r="AQ4773" t="str">
            <v/>
          </cell>
          <cell r="AT4773" t="str">
            <v/>
          </cell>
          <cell r="AW4773" t="str">
            <v/>
          </cell>
          <cell r="AZ4773" t="str">
            <v/>
          </cell>
          <cell r="BA4773" t="str">
            <v/>
          </cell>
          <cell r="BB4773" t="str">
            <v/>
          </cell>
          <cell r="BC4773" t="str">
            <v/>
          </cell>
        </row>
        <row r="4774">
          <cell r="AM4774">
            <v>1488000</v>
          </cell>
          <cell r="AQ4774" t="str">
            <v/>
          </cell>
          <cell r="AT4774" t="str">
            <v>ПИР</v>
          </cell>
          <cell r="AW4774">
            <v>40480</v>
          </cell>
          <cell r="AZ4774" t="str">
            <v>10.2010</v>
          </cell>
          <cell r="BA4774" t="str">
            <v>10.2010</v>
          </cell>
          <cell r="BB4774" t="str">
            <v/>
          </cell>
          <cell r="BC4774" t="str">
            <v>4.2010</v>
          </cell>
        </row>
        <row r="4775">
          <cell r="AM4775">
            <v>279000</v>
          </cell>
          <cell r="AQ4775" t="str">
            <v/>
          </cell>
          <cell r="AT4775" t="str">
            <v>ПИР</v>
          </cell>
          <cell r="AW4775">
            <v>40624</v>
          </cell>
          <cell r="AZ4775" t="str">
            <v>3.2011</v>
          </cell>
          <cell r="BA4775" t="str">
            <v>3.2011</v>
          </cell>
          <cell r="BB4775" t="str">
            <v>4.2011</v>
          </cell>
          <cell r="BC4775" t="str">
            <v>1.2011</v>
          </cell>
        </row>
        <row r="4776">
          <cell r="AM4776" t="str">
            <v/>
          </cell>
          <cell r="AQ4776" t="str">
            <v/>
          </cell>
          <cell r="AT4776" t="str">
            <v/>
          </cell>
          <cell r="AW4776" t="str">
            <v/>
          </cell>
          <cell r="AZ4776" t="str">
            <v/>
          </cell>
          <cell r="BA4776" t="str">
            <v/>
          </cell>
          <cell r="BB4776" t="str">
            <v/>
          </cell>
          <cell r="BC4776" t="str">
            <v/>
          </cell>
        </row>
        <row r="4777">
          <cell r="AM4777" t="str">
            <v/>
          </cell>
          <cell r="AQ4777" t="str">
            <v/>
          </cell>
          <cell r="AT4777" t="str">
            <v/>
          </cell>
          <cell r="AW4777" t="str">
            <v/>
          </cell>
          <cell r="AZ4777" t="str">
            <v/>
          </cell>
          <cell r="BA4777" t="str">
            <v/>
          </cell>
          <cell r="BB4777" t="str">
            <v/>
          </cell>
          <cell r="BC4777" t="str">
            <v/>
          </cell>
        </row>
        <row r="4778">
          <cell r="AM4778" t="str">
            <v/>
          </cell>
          <cell r="AQ4778" t="str">
            <v/>
          </cell>
          <cell r="AT4778" t="str">
            <v/>
          </cell>
          <cell r="AW4778" t="str">
            <v/>
          </cell>
          <cell r="AZ4778" t="str">
            <v/>
          </cell>
          <cell r="BA4778" t="str">
            <v/>
          </cell>
          <cell r="BB4778" t="str">
            <v/>
          </cell>
          <cell r="BC4778" t="str">
            <v/>
          </cell>
        </row>
        <row r="4779">
          <cell r="AM4779" t="str">
            <v/>
          </cell>
          <cell r="AQ4779" t="str">
            <v/>
          </cell>
          <cell r="AT4779" t="str">
            <v/>
          </cell>
          <cell r="AW4779" t="str">
            <v/>
          </cell>
          <cell r="AZ4779" t="str">
            <v/>
          </cell>
          <cell r="BA4779" t="str">
            <v/>
          </cell>
          <cell r="BB4779" t="str">
            <v/>
          </cell>
          <cell r="BC4779" t="str">
            <v/>
          </cell>
        </row>
        <row r="4780">
          <cell r="AM4780">
            <v>38333.33</v>
          </cell>
          <cell r="AQ4780" t="str">
            <v/>
          </cell>
          <cell r="AT4780" t="str">
            <v>ПИР</v>
          </cell>
          <cell r="AW4780">
            <v>40409</v>
          </cell>
          <cell r="AZ4780" t="str">
            <v>8.2010</v>
          </cell>
          <cell r="BA4780" t="str">
            <v>8.2010</v>
          </cell>
          <cell r="BB4780" t="str">
            <v/>
          </cell>
          <cell r="BC4780" t="str">
            <v>3.2010</v>
          </cell>
        </row>
        <row r="4781">
          <cell r="AM4781">
            <v>400000</v>
          </cell>
          <cell r="AQ4781" t="str">
            <v/>
          </cell>
          <cell r="AT4781" t="str">
            <v>ПИР</v>
          </cell>
          <cell r="AW4781">
            <v>40442</v>
          </cell>
          <cell r="AZ4781" t="str">
            <v>8.2010</v>
          </cell>
          <cell r="BA4781" t="str">
            <v>9.2010</v>
          </cell>
          <cell r="BB4781" t="str">
            <v/>
          </cell>
          <cell r="BC4781" t="str">
            <v>3.2010</v>
          </cell>
        </row>
        <row r="4782">
          <cell r="AM4782">
            <v>93000</v>
          </cell>
          <cell r="AQ4782" t="str">
            <v/>
          </cell>
          <cell r="AT4782" t="str">
            <v>ПИР</v>
          </cell>
          <cell r="AW4782">
            <v>40535</v>
          </cell>
          <cell r="AZ4782" t="str">
            <v>12.2010</v>
          </cell>
          <cell r="BA4782" t="str">
            <v>12.2010</v>
          </cell>
          <cell r="BB4782" t="str">
            <v/>
          </cell>
          <cell r="BC4782" t="str">
            <v>4.2010</v>
          </cell>
        </row>
        <row r="4783">
          <cell r="AM4783">
            <v>372000</v>
          </cell>
          <cell r="AQ4783" t="str">
            <v/>
          </cell>
          <cell r="AT4783" t="str">
            <v>ПИР</v>
          </cell>
          <cell r="AW4783">
            <v>40540</v>
          </cell>
          <cell r="AZ4783" t="str">
            <v>12.2010</v>
          </cell>
          <cell r="BA4783" t="str">
            <v>12.2010</v>
          </cell>
          <cell r="BB4783" t="str">
            <v/>
          </cell>
          <cell r="BC4783" t="str">
            <v>4.2010</v>
          </cell>
        </row>
        <row r="4784">
          <cell r="AM4784">
            <v>325500</v>
          </cell>
          <cell r="AQ4784" t="str">
            <v/>
          </cell>
          <cell r="AT4784" t="str">
            <v>ПИР</v>
          </cell>
          <cell r="AW4784">
            <v>40480</v>
          </cell>
          <cell r="AZ4784" t="str">
            <v>10.2010</v>
          </cell>
          <cell r="BA4784" t="str">
            <v>10.2010</v>
          </cell>
          <cell r="BB4784" t="str">
            <v/>
          </cell>
          <cell r="BC4784" t="str">
            <v>4.2010</v>
          </cell>
        </row>
        <row r="4785">
          <cell r="AM4785">
            <v>186000</v>
          </cell>
          <cell r="AQ4785" t="str">
            <v/>
          </cell>
          <cell r="AT4785" t="str">
            <v>ПИР</v>
          </cell>
          <cell r="AW4785">
            <v>40541</v>
          </cell>
          <cell r="AZ4785" t="str">
            <v>12.2010</v>
          </cell>
          <cell r="BA4785" t="str">
            <v>12.2010</v>
          </cell>
          <cell r="BB4785" t="str">
            <v/>
          </cell>
          <cell r="BC4785" t="str">
            <v>4.2010</v>
          </cell>
        </row>
        <row r="4786">
          <cell r="AM4786" t="str">
            <v/>
          </cell>
          <cell r="AQ4786" t="str">
            <v/>
          </cell>
          <cell r="AT4786" t="str">
            <v/>
          </cell>
          <cell r="AW4786" t="str">
            <v/>
          </cell>
          <cell r="AZ4786" t="str">
            <v/>
          </cell>
          <cell r="BA4786" t="str">
            <v/>
          </cell>
          <cell r="BB4786" t="str">
            <v/>
          </cell>
          <cell r="BC4786" t="str">
            <v/>
          </cell>
        </row>
        <row r="4787">
          <cell r="AM4787" t="str">
            <v/>
          </cell>
          <cell r="AQ4787" t="str">
            <v/>
          </cell>
          <cell r="AT4787" t="str">
            <v/>
          </cell>
          <cell r="AW4787" t="str">
            <v/>
          </cell>
          <cell r="AZ4787" t="str">
            <v/>
          </cell>
          <cell r="BA4787" t="str">
            <v/>
          </cell>
          <cell r="BB4787" t="str">
            <v/>
          </cell>
          <cell r="BC4787" t="str">
            <v/>
          </cell>
        </row>
        <row r="4788">
          <cell r="AM4788" t="str">
            <v/>
          </cell>
          <cell r="AQ4788" t="str">
            <v/>
          </cell>
          <cell r="AT4788" t="str">
            <v/>
          </cell>
          <cell r="AW4788" t="str">
            <v/>
          </cell>
          <cell r="AZ4788" t="str">
            <v/>
          </cell>
          <cell r="BA4788" t="str">
            <v/>
          </cell>
          <cell r="BB4788" t="str">
            <v/>
          </cell>
          <cell r="BC4788" t="str">
            <v/>
          </cell>
        </row>
        <row r="4789">
          <cell r="AM4789">
            <v>46500</v>
          </cell>
          <cell r="AQ4789" t="str">
            <v/>
          </cell>
          <cell r="AT4789" t="str">
            <v>ПИР</v>
          </cell>
          <cell r="AW4789">
            <v>40541</v>
          </cell>
          <cell r="AZ4789" t="str">
            <v>12.2010</v>
          </cell>
          <cell r="BA4789" t="str">
            <v>12.2010</v>
          </cell>
          <cell r="BB4789" t="str">
            <v/>
          </cell>
          <cell r="BC4789" t="str">
            <v>4.2010</v>
          </cell>
        </row>
        <row r="4790">
          <cell r="AM4790">
            <v>279000</v>
          </cell>
          <cell r="AQ4790" t="str">
            <v/>
          </cell>
          <cell r="AT4790" t="str">
            <v>ПИР</v>
          </cell>
          <cell r="AW4790">
            <v>40688</v>
          </cell>
          <cell r="AZ4790" t="str">
            <v>5.2011</v>
          </cell>
          <cell r="BA4790" t="str">
            <v>5.2011</v>
          </cell>
          <cell r="BB4790" t="str">
            <v>6.2011</v>
          </cell>
          <cell r="BC4790" t="str">
            <v>2.2011</v>
          </cell>
        </row>
        <row r="4791">
          <cell r="AM4791" t="str">
            <v/>
          </cell>
          <cell r="AQ4791" t="str">
            <v/>
          </cell>
          <cell r="AT4791" t="str">
            <v/>
          </cell>
          <cell r="AW4791" t="str">
            <v/>
          </cell>
          <cell r="AZ4791" t="str">
            <v/>
          </cell>
          <cell r="BA4791" t="str">
            <v/>
          </cell>
          <cell r="BB4791" t="str">
            <v/>
          </cell>
          <cell r="BC4791" t="str">
            <v/>
          </cell>
        </row>
        <row r="4792">
          <cell r="AM4792">
            <v>322000</v>
          </cell>
          <cell r="AQ4792" t="str">
            <v/>
          </cell>
          <cell r="AT4792" t="str">
            <v>ПИР</v>
          </cell>
          <cell r="AW4792">
            <v>40688</v>
          </cell>
          <cell r="AZ4792" t="str">
            <v>5.2011</v>
          </cell>
          <cell r="BA4792" t="str">
            <v>5.2011</v>
          </cell>
          <cell r="BB4792" t="str">
            <v>6.2011</v>
          </cell>
          <cell r="BC4792" t="str">
            <v>2.2011</v>
          </cell>
        </row>
        <row r="4793">
          <cell r="AM4793">
            <v>138000</v>
          </cell>
          <cell r="AQ4793" t="str">
            <v/>
          </cell>
          <cell r="AT4793" t="str">
            <v>ПИР</v>
          </cell>
          <cell r="AW4793">
            <v>40661</v>
          </cell>
          <cell r="AZ4793" t="str">
            <v>4.2011</v>
          </cell>
          <cell r="BA4793" t="str">
            <v>4.2011</v>
          </cell>
          <cell r="BB4793" t="str">
            <v>5.2011</v>
          </cell>
          <cell r="BC4793" t="str">
            <v>2.2011</v>
          </cell>
        </row>
        <row r="4794">
          <cell r="AM4794">
            <v>92000</v>
          </cell>
          <cell r="AQ4794" t="str">
            <v/>
          </cell>
          <cell r="AT4794" t="str">
            <v>ПИР</v>
          </cell>
          <cell r="AW4794">
            <v>40661</v>
          </cell>
          <cell r="AZ4794" t="str">
            <v>4.2011</v>
          </cell>
          <cell r="BA4794" t="str">
            <v>4.2011</v>
          </cell>
          <cell r="BB4794" t="str">
            <v>5.2011</v>
          </cell>
          <cell r="BC4794" t="str">
            <v>2.2011</v>
          </cell>
        </row>
        <row r="4795">
          <cell r="AM4795" t="str">
            <v/>
          </cell>
          <cell r="AQ4795" t="str">
            <v/>
          </cell>
          <cell r="AT4795" t="str">
            <v/>
          </cell>
          <cell r="AW4795" t="str">
            <v/>
          </cell>
          <cell r="AZ4795" t="str">
            <v/>
          </cell>
          <cell r="BA4795" t="str">
            <v/>
          </cell>
          <cell r="BB4795" t="str">
            <v/>
          </cell>
          <cell r="BC4795" t="str">
            <v/>
          </cell>
        </row>
        <row r="4796">
          <cell r="AM4796" t="str">
            <v/>
          </cell>
          <cell r="AQ4796" t="str">
            <v/>
          </cell>
          <cell r="AT4796" t="str">
            <v/>
          </cell>
          <cell r="AW4796" t="str">
            <v/>
          </cell>
          <cell r="AZ4796" t="str">
            <v/>
          </cell>
          <cell r="BA4796" t="str">
            <v/>
          </cell>
          <cell r="BB4796" t="str">
            <v/>
          </cell>
          <cell r="BC4796" t="str">
            <v/>
          </cell>
        </row>
        <row r="4797">
          <cell r="AM4797" t="str">
            <v/>
          </cell>
          <cell r="AQ4797" t="str">
            <v/>
          </cell>
          <cell r="AT4797" t="str">
            <v/>
          </cell>
          <cell r="AW4797" t="str">
            <v/>
          </cell>
          <cell r="AZ4797" t="str">
            <v/>
          </cell>
          <cell r="BA4797" t="str">
            <v/>
          </cell>
          <cell r="BB4797" t="str">
            <v/>
          </cell>
          <cell r="BC4797" t="str">
            <v/>
          </cell>
        </row>
        <row r="4798">
          <cell r="AM4798" t="str">
            <v/>
          </cell>
          <cell r="AQ4798" t="str">
            <v/>
          </cell>
          <cell r="AT4798" t="str">
            <v/>
          </cell>
          <cell r="AW4798" t="str">
            <v/>
          </cell>
          <cell r="AZ4798" t="str">
            <v/>
          </cell>
          <cell r="BA4798" t="str">
            <v/>
          </cell>
          <cell r="BB4798" t="str">
            <v/>
          </cell>
          <cell r="BC4798" t="str">
            <v/>
          </cell>
        </row>
        <row r="4799">
          <cell r="AM4799" t="str">
            <v/>
          </cell>
          <cell r="AQ4799" t="str">
            <v/>
          </cell>
          <cell r="AT4799" t="str">
            <v/>
          </cell>
          <cell r="AW4799" t="str">
            <v/>
          </cell>
          <cell r="AZ4799" t="str">
            <v/>
          </cell>
          <cell r="BA4799" t="str">
            <v/>
          </cell>
          <cell r="BB4799" t="str">
            <v/>
          </cell>
          <cell r="BC4799" t="str">
            <v/>
          </cell>
        </row>
        <row r="4800">
          <cell r="AM4800" t="str">
            <v/>
          </cell>
          <cell r="AQ4800" t="str">
            <v/>
          </cell>
          <cell r="AT4800" t="str">
            <v/>
          </cell>
          <cell r="AW4800" t="str">
            <v/>
          </cell>
          <cell r="AZ4800" t="str">
            <v/>
          </cell>
          <cell r="BA4800" t="str">
            <v/>
          </cell>
          <cell r="BB4800" t="str">
            <v/>
          </cell>
          <cell r="BC4800" t="str">
            <v/>
          </cell>
        </row>
        <row r="4801">
          <cell r="AM4801" t="str">
            <v/>
          </cell>
          <cell r="AQ4801" t="str">
            <v/>
          </cell>
          <cell r="AT4801" t="str">
            <v/>
          </cell>
          <cell r="AW4801" t="str">
            <v/>
          </cell>
          <cell r="AZ4801" t="str">
            <v/>
          </cell>
          <cell r="BA4801" t="str">
            <v/>
          </cell>
          <cell r="BB4801" t="str">
            <v/>
          </cell>
          <cell r="BC4801" t="str">
            <v/>
          </cell>
        </row>
        <row r="4802">
          <cell r="AM4802" t="str">
            <v/>
          </cell>
          <cell r="AQ4802" t="str">
            <v/>
          </cell>
          <cell r="AT4802" t="str">
            <v/>
          </cell>
          <cell r="AW4802" t="str">
            <v/>
          </cell>
          <cell r="AZ4802" t="str">
            <v/>
          </cell>
          <cell r="BA4802" t="str">
            <v/>
          </cell>
          <cell r="BB4802" t="str">
            <v/>
          </cell>
          <cell r="BC4802" t="str">
            <v/>
          </cell>
        </row>
        <row r="4803">
          <cell r="AM4803" t="str">
            <v/>
          </cell>
          <cell r="AQ4803" t="str">
            <v/>
          </cell>
          <cell r="AT4803" t="str">
            <v/>
          </cell>
          <cell r="AW4803" t="str">
            <v/>
          </cell>
          <cell r="AZ4803" t="str">
            <v/>
          </cell>
          <cell r="BA4803" t="str">
            <v/>
          </cell>
          <cell r="BB4803" t="str">
            <v/>
          </cell>
          <cell r="BC4803" t="str">
            <v/>
          </cell>
        </row>
        <row r="4804">
          <cell r="AM4804" t="str">
            <v/>
          </cell>
          <cell r="AQ4804" t="str">
            <v/>
          </cell>
          <cell r="AT4804" t="str">
            <v/>
          </cell>
          <cell r="AW4804" t="str">
            <v/>
          </cell>
          <cell r="AZ4804" t="str">
            <v/>
          </cell>
          <cell r="BA4804" t="str">
            <v/>
          </cell>
          <cell r="BB4804" t="str">
            <v/>
          </cell>
          <cell r="BC4804" t="str">
            <v/>
          </cell>
        </row>
        <row r="4805">
          <cell r="AM4805" t="str">
            <v/>
          </cell>
          <cell r="AQ4805" t="str">
            <v/>
          </cell>
          <cell r="AT4805" t="str">
            <v/>
          </cell>
          <cell r="AW4805" t="str">
            <v/>
          </cell>
          <cell r="AZ4805" t="str">
            <v/>
          </cell>
          <cell r="BA4805" t="str">
            <v/>
          </cell>
          <cell r="BB4805" t="str">
            <v/>
          </cell>
          <cell r="BC4805" t="str">
            <v/>
          </cell>
        </row>
        <row r="4806">
          <cell r="AM4806">
            <v>150000</v>
          </cell>
          <cell r="AQ4806" t="str">
            <v/>
          </cell>
          <cell r="AT4806" t="str">
            <v>ПИР</v>
          </cell>
          <cell r="AW4806">
            <v>40409</v>
          </cell>
          <cell r="AZ4806" t="str">
            <v>8.2010</v>
          </cell>
          <cell r="BA4806" t="str">
            <v>8.2010</v>
          </cell>
          <cell r="BB4806" t="str">
            <v/>
          </cell>
          <cell r="BC4806" t="str">
            <v>3.2010</v>
          </cell>
        </row>
        <row r="4807">
          <cell r="AM4807" t="str">
            <v/>
          </cell>
          <cell r="AQ4807" t="str">
            <v/>
          </cell>
          <cell r="AT4807" t="str">
            <v/>
          </cell>
          <cell r="AW4807" t="str">
            <v/>
          </cell>
          <cell r="AZ4807" t="str">
            <v/>
          </cell>
          <cell r="BA4807" t="str">
            <v/>
          </cell>
          <cell r="BB4807" t="str">
            <v/>
          </cell>
          <cell r="BC4807" t="str">
            <v/>
          </cell>
        </row>
        <row r="4808">
          <cell r="AM4808" t="str">
            <v/>
          </cell>
          <cell r="AQ4808" t="str">
            <v/>
          </cell>
          <cell r="AT4808" t="str">
            <v/>
          </cell>
          <cell r="AW4808" t="str">
            <v/>
          </cell>
          <cell r="AZ4808" t="str">
            <v/>
          </cell>
          <cell r="BA4808" t="str">
            <v/>
          </cell>
          <cell r="BB4808" t="str">
            <v/>
          </cell>
          <cell r="BC4808" t="str">
            <v/>
          </cell>
        </row>
        <row r="4809">
          <cell r="AM4809">
            <v>38333.33</v>
          </cell>
          <cell r="AQ4809" t="str">
            <v/>
          </cell>
          <cell r="AT4809" t="str">
            <v>ПИР</v>
          </cell>
          <cell r="AW4809">
            <v>40409</v>
          </cell>
          <cell r="AZ4809" t="str">
            <v>8.2010</v>
          </cell>
          <cell r="BA4809" t="str">
            <v>8.2010</v>
          </cell>
          <cell r="BB4809" t="str">
            <v/>
          </cell>
          <cell r="BC4809" t="str">
            <v>3.2010</v>
          </cell>
        </row>
        <row r="4810">
          <cell r="AM4810">
            <v>400000</v>
          </cell>
          <cell r="AQ4810" t="str">
            <v/>
          </cell>
          <cell r="AT4810" t="str">
            <v>ПИР</v>
          </cell>
          <cell r="AW4810">
            <v>40442</v>
          </cell>
          <cell r="AZ4810" t="str">
            <v>8.2010</v>
          </cell>
          <cell r="BA4810" t="str">
            <v>9.2010</v>
          </cell>
          <cell r="BB4810" t="str">
            <v/>
          </cell>
          <cell r="BC4810" t="str">
            <v>3.2010</v>
          </cell>
        </row>
        <row r="4811">
          <cell r="AM4811">
            <v>92000</v>
          </cell>
          <cell r="AQ4811" t="str">
            <v/>
          </cell>
          <cell r="AT4811" t="str">
            <v>ПИР</v>
          </cell>
          <cell r="AW4811">
            <v>40535</v>
          </cell>
          <cell r="AZ4811" t="str">
            <v>12.2010</v>
          </cell>
          <cell r="BA4811" t="str">
            <v>12.2010</v>
          </cell>
          <cell r="BB4811" t="str">
            <v/>
          </cell>
          <cell r="BC4811" t="str">
            <v>4.2010</v>
          </cell>
        </row>
        <row r="4812">
          <cell r="AM4812">
            <v>322000</v>
          </cell>
          <cell r="AQ4812" t="str">
            <v/>
          </cell>
          <cell r="AT4812" t="str">
            <v>ПИР</v>
          </cell>
          <cell r="AW4812">
            <v>40540</v>
          </cell>
          <cell r="AZ4812" t="str">
            <v>12.2010</v>
          </cell>
          <cell r="BA4812" t="str">
            <v>12.2010</v>
          </cell>
          <cell r="BB4812" t="str">
            <v/>
          </cell>
          <cell r="BC4812" t="str">
            <v>4.2010</v>
          </cell>
        </row>
        <row r="4813">
          <cell r="AM4813">
            <v>276000</v>
          </cell>
          <cell r="AQ4813" t="str">
            <v/>
          </cell>
          <cell r="AT4813" t="str">
            <v>ПИР</v>
          </cell>
          <cell r="AW4813">
            <v>40480</v>
          </cell>
          <cell r="AZ4813" t="str">
            <v>10.2010</v>
          </cell>
          <cell r="BA4813" t="str">
            <v>10.2010</v>
          </cell>
          <cell r="BB4813" t="str">
            <v/>
          </cell>
          <cell r="BC4813" t="str">
            <v>4.2010</v>
          </cell>
        </row>
        <row r="4814">
          <cell r="AM4814">
            <v>184000</v>
          </cell>
          <cell r="AQ4814" t="str">
            <v/>
          </cell>
          <cell r="AT4814" t="str">
            <v>ПИР</v>
          </cell>
          <cell r="AW4814">
            <v>40541</v>
          </cell>
          <cell r="AZ4814" t="str">
            <v>12.2010</v>
          </cell>
          <cell r="BA4814" t="str">
            <v>12.2010</v>
          </cell>
          <cell r="BB4814" t="str">
            <v/>
          </cell>
          <cell r="BC4814" t="str">
            <v>4.2010</v>
          </cell>
        </row>
        <row r="4815">
          <cell r="AM4815">
            <v>138000</v>
          </cell>
          <cell r="AQ4815" t="str">
            <v/>
          </cell>
          <cell r="AT4815" t="str">
            <v>ПИР</v>
          </cell>
          <cell r="AW4815">
            <v>40661</v>
          </cell>
          <cell r="AZ4815" t="str">
            <v>4.2011</v>
          </cell>
          <cell r="BA4815" t="str">
            <v>4.2011</v>
          </cell>
          <cell r="BB4815" t="str">
            <v>5.2011</v>
          </cell>
          <cell r="BC4815" t="str">
            <v>2.2011</v>
          </cell>
        </row>
        <row r="4816">
          <cell r="AM4816">
            <v>92000</v>
          </cell>
          <cell r="AQ4816" t="str">
            <v/>
          </cell>
          <cell r="AT4816" t="str">
            <v>ПИР</v>
          </cell>
          <cell r="AW4816">
            <v>40661</v>
          </cell>
          <cell r="AZ4816" t="str">
            <v>4.2011</v>
          </cell>
          <cell r="BA4816" t="str">
            <v>4.2011</v>
          </cell>
          <cell r="BB4816" t="str">
            <v>5.2011</v>
          </cell>
          <cell r="BC4816" t="str">
            <v>2.2011</v>
          </cell>
        </row>
        <row r="4817">
          <cell r="AM4817" t="str">
            <v/>
          </cell>
          <cell r="AQ4817" t="str">
            <v/>
          </cell>
          <cell r="AT4817" t="str">
            <v/>
          </cell>
          <cell r="AW4817" t="str">
            <v/>
          </cell>
          <cell r="AZ4817" t="str">
            <v/>
          </cell>
          <cell r="BA4817" t="str">
            <v/>
          </cell>
          <cell r="BB4817" t="str">
            <v/>
          </cell>
          <cell r="BC4817" t="str">
            <v/>
          </cell>
        </row>
        <row r="4818">
          <cell r="AM4818" t="str">
            <v/>
          </cell>
          <cell r="AQ4818" t="str">
            <v/>
          </cell>
          <cell r="AT4818" t="str">
            <v/>
          </cell>
          <cell r="AW4818" t="str">
            <v/>
          </cell>
          <cell r="AZ4818" t="str">
            <v/>
          </cell>
          <cell r="BA4818" t="str">
            <v/>
          </cell>
          <cell r="BB4818" t="str">
            <v/>
          </cell>
          <cell r="BC4818" t="str">
            <v/>
          </cell>
        </row>
        <row r="4819">
          <cell r="AM4819" t="str">
            <v/>
          </cell>
          <cell r="AQ4819" t="str">
            <v/>
          </cell>
          <cell r="AT4819" t="str">
            <v/>
          </cell>
          <cell r="AW4819" t="str">
            <v/>
          </cell>
          <cell r="AZ4819" t="str">
            <v/>
          </cell>
          <cell r="BA4819" t="str">
            <v/>
          </cell>
          <cell r="BB4819" t="str">
            <v/>
          </cell>
          <cell r="BC4819" t="str">
            <v/>
          </cell>
        </row>
        <row r="4820">
          <cell r="AM4820" t="str">
            <v/>
          </cell>
          <cell r="AQ4820" t="str">
            <v/>
          </cell>
          <cell r="AT4820" t="str">
            <v/>
          </cell>
          <cell r="AW4820" t="str">
            <v/>
          </cell>
          <cell r="AZ4820" t="str">
            <v/>
          </cell>
          <cell r="BA4820" t="str">
            <v/>
          </cell>
          <cell r="BB4820" t="str">
            <v/>
          </cell>
          <cell r="BC4820" t="str">
            <v/>
          </cell>
        </row>
        <row r="4821">
          <cell r="AM4821" t="str">
            <v/>
          </cell>
          <cell r="AQ4821" t="str">
            <v/>
          </cell>
          <cell r="AT4821" t="str">
            <v/>
          </cell>
          <cell r="AW4821" t="str">
            <v/>
          </cell>
          <cell r="AZ4821" t="str">
            <v/>
          </cell>
          <cell r="BA4821" t="str">
            <v/>
          </cell>
          <cell r="BB4821" t="str">
            <v/>
          </cell>
          <cell r="BC4821" t="str">
            <v/>
          </cell>
        </row>
        <row r="4822">
          <cell r="AM4822" t="str">
            <v/>
          </cell>
          <cell r="AQ4822" t="str">
            <v/>
          </cell>
          <cell r="AT4822" t="str">
            <v/>
          </cell>
          <cell r="AW4822" t="str">
            <v/>
          </cell>
          <cell r="AZ4822" t="str">
            <v/>
          </cell>
          <cell r="BA4822" t="str">
            <v/>
          </cell>
          <cell r="BB4822" t="str">
            <v/>
          </cell>
          <cell r="BC4822" t="str">
            <v/>
          </cell>
        </row>
        <row r="4823">
          <cell r="AM4823" t="str">
            <v/>
          </cell>
          <cell r="AQ4823" t="str">
            <v/>
          </cell>
          <cell r="AT4823" t="str">
            <v/>
          </cell>
          <cell r="AW4823" t="str">
            <v/>
          </cell>
          <cell r="AZ4823" t="str">
            <v/>
          </cell>
          <cell r="BA4823" t="str">
            <v/>
          </cell>
          <cell r="BB4823" t="str">
            <v/>
          </cell>
          <cell r="BC4823" t="str">
            <v/>
          </cell>
        </row>
        <row r="4824">
          <cell r="AM4824" t="str">
            <v/>
          </cell>
          <cell r="AQ4824" t="str">
            <v/>
          </cell>
          <cell r="AT4824" t="str">
            <v/>
          </cell>
          <cell r="AW4824" t="str">
            <v/>
          </cell>
          <cell r="AZ4824" t="str">
            <v/>
          </cell>
          <cell r="BA4824" t="str">
            <v/>
          </cell>
          <cell r="BB4824" t="str">
            <v/>
          </cell>
          <cell r="BC4824" t="str">
            <v/>
          </cell>
        </row>
        <row r="4825">
          <cell r="AM4825">
            <v>38333.33</v>
          </cell>
          <cell r="AQ4825" t="str">
            <v/>
          </cell>
          <cell r="AT4825" t="str">
            <v>ПИР</v>
          </cell>
          <cell r="AW4825">
            <v>40409</v>
          </cell>
          <cell r="AZ4825" t="str">
            <v>8.2010</v>
          </cell>
          <cell r="BA4825" t="str">
            <v>8.2010</v>
          </cell>
          <cell r="BB4825" t="str">
            <v/>
          </cell>
          <cell r="BC4825" t="str">
            <v>3.2010</v>
          </cell>
        </row>
        <row r="4826">
          <cell r="AM4826">
            <v>276000</v>
          </cell>
          <cell r="AQ4826" t="str">
            <v/>
          </cell>
          <cell r="AT4826" t="str">
            <v>ПИР</v>
          </cell>
          <cell r="AW4826">
            <v>40540</v>
          </cell>
          <cell r="AZ4826" t="str">
            <v>12.2010</v>
          </cell>
          <cell r="BA4826" t="str">
            <v>12.2010</v>
          </cell>
          <cell r="BB4826" t="str">
            <v/>
          </cell>
          <cell r="BC4826" t="str">
            <v>4.2010</v>
          </cell>
        </row>
        <row r="4827">
          <cell r="AM4827">
            <v>138000</v>
          </cell>
          <cell r="AQ4827" t="str">
            <v/>
          </cell>
          <cell r="AT4827" t="str">
            <v>ПИР</v>
          </cell>
          <cell r="AW4827">
            <v>40661</v>
          </cell>
          <cell r="AZ4827" t="str">
            <v>4.2011</v>
          </cell>
          <cell r="BA4827" t="str">
            <v>4.2011</v>
          </cell>
          <cell r="BB4827" t="str">
            <v>5.2011</v>
          </cell>
          <cell r="BC4827" t="str">
            <v>2.2011</v>
          </cell>
        </row>
        <row r="4828">
          <cell r="AM4828">
            <v>92000</v>
          </cell>
          <cell r="AQ4828" t="str">
            <v/>
          </cell>
          <cell r="AT4828" t="str">
            <v>ПИР</v>
          </cell>
          <cell r="AW4828">
            <v>40661</v>
          </cell>
          <cell r="AZ4828" t="str">
            <v>4.2011</v>
          </cell>
          <cell r="BA4828" t="str">
            <v>4.2011</v>
          </cell>
          <cell r="BB4828" t="str">
            <v>5.2011</v>
          </cell>
          <cell r="BC4828" t="str">
            <v>2.2011</v>
          </cell>
        </row>
        <row r="4829">
          <cell r="AM4829" t="str">
            <v/>
          </cell>
          <cell r="AQ4829" t="str">
            <v/>
          </cell>
          <cell r="AT4829" t="str">
            <v/>
          </cell>
          <cell r="AW4829" t="str">
            <v/>
          </cell>
          <cell r="AZ4829" t="str">
            <v/>
          </cell>
          <cell r="BA4829" t="str">
            <v/>
          </cell>
          <cell r="BB4829" t="str">
            <v/>
          </cell>
          <cell r="BC4829" t="str">
            <v/>
          </cell>
        </row>
        <row r="4830">
          <cell r="AM4830" t="str">
            <v/>
          </cell>
          <cell r="AQ4830" t="str">
            <v/>
          </cell>
          <cell r="AT4830" t="str">
            <v/>
          </cell>
          <cell r="AW4830" t="str">
            <v/>
          </cell>
          <cell r="AZ4830" t="str">
            <v/>
          </cell>
          <cell r="BA4830" t="str">
            <v/>
          </cell>
          <cell r="BB4830" t="str">
            <v/>
          </cell>
          <cell r="BC4830" t="str">
            <v/>
          </cell>
        </row>
        <row r="4831">
          <cell r="AM4831" t="str">
            <v/>
          </cell>
          <cell r="AQ4831" t="str">
            <v/>
          </cell>
          <cell r="AT4831" t="str">
            <v/>
          </cell>
          <cell r="AW4831" t="str">
            <v/>
          </cell>
          <cell r="AZ4831" t="str">
            <v/>
          </cell>
          <cell r="BA4831" t="str">
            <v/>
          </cell>
          <cell r="BB4831" t="str">
            <v/>
          </cell>
          <cell r="BC4831" t="str">
            <v/>
          </cell>
        </row>
        <row r="4832">
          <cell r="AM4832" t="str">
            <v/>
          </cell>
          <cell r="AQ4832" t="str">
            <v/>
          </cell>
          <cell r="AT4832" t="str">
            <v/>
          </cell>
          <cell r="AW4832" t="str">
            <v/>
          </cell>
          <cell r="AZ4832" t="str">
            <v/>
          </cell>
          <cell r="BA4832" t="str">
            <v/>
          </cell>
          <cell r="BB4832" t="str">
            <v/>
          </cell>
          <cell r="BC4832" t="str">
            <v/>
          </cell>
        </row>
        <row r="4833">
          <cell r="AM4833" t="str">
            <v/>
          </cell>
          <cell r="AQ4833" t="str">
            <v/>
          </cell>
          <cell r="AT4833" t="str">
            <v/>
          </cell>
          <cell r="AW4833" t="str">
            <v/>
          </cell>
          <cell r="AZ4833" t="str">
            <v/>
          </cell>
          <cell r="BA4833" t="str">
            <v/>
          </cell>
          <cell r="BB4833" t="str">
            <v/>
          </cell>
          <cell r="BC4833" t="str">
            <v/>
          </cell>
        </row>
        <row r="4834">
          <cell r="AM4834" t="str">
            <v/>
          </cell>
          <cell r="AQ4834" t="str">
            <v/>
          </cell>
          <cell r="AT4834" t="str">
            <v/>
          </cell>
          <cell r="AW4834" t="str">
            <v/>
          </cell>
          <cell r="AZ4834" t="str">
            <v/>
          </cell>
          <cell r="BA4834" t="str">
            <v/>
          </cell>
          <cell r="BB4834" t="str">
            <v/>
          </cell>
          <cell r="BC4834" t="str">
            <v/>
          </cell>
        </row>
        <row r="4835">
          <cell r="AM4835">
            <v>150000</v>
          </cell>
          <cell r="AQ4835" t="str">
            <v/>
          </cell>
          <cell r="AT4835" t="str">
            <v>ПИР</v>
          </cell>
          <cell r="AW4835">
            <v>40409</v>
          </cell>
          <cell r="AZ4835" t="str">
            <v>8.2010</v>
          </cell>
          <cell r="BA4835" t="str">
            <v>8.2010</v>
          </cell>
          <cell r="BB4835" t="str">
            <v/>
          </cell>
          <cell r="BC4835" t="str">
            <v>3.2010</v>
          </cell>
        </row>
        <row r="4836">
          <cell r="AM4836">
            <v>2600000</v>
          </cell>
          <cell r="AQ4836" t="str">
            <v/>
          </cell>
          <cell r="AT4836" t="str">
            <v>ПИР</v>
          </cell>
          <cell r="AW4836">
            <v>40540</v>
          </cell>
          <cell r="AZ4836" t="str">
            <v>12.2010</v>
          </cell>
          <cell r="BA4836" t="str">
            <v>12.2010</v>
          </cell>
          <cell r="BB4836" t="str">
            <v/>
          </cell>
          <cell r="BC4836" t="str">
            <v>4.2010</v>
          </cell>
        </row>
        <row r="4837">
          <cell r="AM4837" t="str">
            <v/>
          </cell>
          <cell r="AQ4837" t="str">
            <v/>
          </cell>
          <cell r="AT4837" t="str">
            <v/>
          </cell>
          <cell r="AW4837" t="str">
            <v/>
          </cell>
          <cell r="AZ4837" t="str">
            <v/>
          </cell>
          <cell r="BA4837" t="str">
            <v/>
          </cell>
          <cell r="BB4837" t="str">
            <v/>
          </cell>
          <cell r="BC4837" t="str">
            <v/>
          </cell>
        </row>
        <row r="4838">
          <cell r="AM4838">
            <v>21250000</v>
          </cell>
          <cell r="AQ4838" t="str">
            <v/>
          </cell>
          <cell r="AT4838" t="str">
            <v>ПИР</v>
          </cell>
          <cell r="AW4838">
            <v>40409</v>
          </cell>
          <cell r="AZ4838" t="str">
            <v>8.2010</v>
          </cell>
          <cell r="BA4838" t="str">
            <v>8.2010</v>
          </cell>
          <cell r="BB4838" t="str">
            <v/>
          </cell>
          <cell r="BC4838" t="str">
            <v>3.2010</v>
          </cell>
        </row>
        <row r="4839">
          <cell r="AM4839">
            <v>368000</v>
          </cell>
          <cell r="AQ4839" t="str">
            <v/>
          </cell>
          <cell r="AT4839" t="str">
            <v>ПИР</v>
          </cell>
          <cell r="AW4839">
            <v>40480</v>
          </cell>
          <cell r="AZ4839" t="str">
            <v>10.2010</v>
          </cell>
          <cell r="BA4839" t="str">
            <v>10.2010</v>
          </cell>
          <cell r="BB4839" t="str">
            <v/>
          </cell>
          <cell r="BC4839" t="str">
            <v>4.2010</v>
          </cell>
        </row>
        <row r="4840">
          <cell r="AM4840">
            <v>350000</v>
          </cell>
          <cell r="AQ4840" t="str">
            <v/>
          </cell>
          <cell r="AT4840" t="str">
            <v>ПИР</v>
          </cell>
          <cell r="AW4840">
            <v>40442</v>
          </cell>
          <cell r="AZ4840" t="str">
            <v>8.2010</v>
          </cell>
          <cell r="BA4840" t="str">
            <v>9.2010</v>
          </cell>
          <cell r="BB4840" t="str">
            <v/>
          </cell>
          <cell r="BC4840" t="str">
            <v>3.2010</v>
          </cell>
        </row>
        <row r="4841">
          <cell r="AM4841">
            <v>350000</v>
          </cell>
          <cell r="AQ4841" t="str">
            <v/>
          </cell>
          <cell r="AT4841" t="str">
            <v>ПИР</v>
          </cell>
          <cell r="AW4841">
            <v>40442</v>
          </cell>
          <cell r="AZ4841" t="str">
            <v>8.2010</v>
          </cell>
          <cell r="BA4841" t="str">
            <v>9.2010</v>
          </cell>
          <cell r="BB4841" t="str">
            <v/>
          </cell>
          <cell r="BC4841" t="str">
            <v>3.2010</v>
          </cell>
        </row>
        <row r="4842">
          <cell r="AM4842">
            <v>552000</v>
          </cell>
          <cell r="AQ4842" t="str">
            <v/>
          </cell>
          <cell r="AT4842" t="str">
            <v>ПИР</v>
          </cell>
          <cell r="AW4842">
            <v>40480</v>
          </cell>
          <cell r="AZ4842" t="str">
            <v>10.2010</v>
          </cell>
          <cell r="BA4842" t="str">
            <v>10.2010</v>
          </cell>
          <cell r="BB4842" t="str">
            <v/>
          </cell>
          <cell r="BC4842" t="str">
            <v>4.2010</v>
          </cell>
        </row>
        <row r="4843">
          <cell r="AM4843">
            <v>276000</v>
          </cell>
          <cell r="AQ4843" t="str">
            <v/>
          </cell>
          <cell r="AT4843" t="str">
            <v>ПИР</v>
          </cell>
          <cell r="AW4843">
            <v>40480</v>
          </cell>
          <cell r="AZ4843" t="str">
            <v>10.2010</v>
          </cell>
          <cell r="BA4843" t="str">
            <v>10.2010</v>
          </cell>
          <cell r="BB4843" t="str">
            <v/>
          </cell>
          <cell r="BC4843" t="str">
            <v>4.2010</v>
          </cell>
        </row>
        <row r="4844">
          <cell r="AM4844">
            <v>600000</v>
          </cell>
          <cell r="AQ4844" t="str">
            <v/>
          </cell>
          <cell r="AT4844" t="str">
            <v>ПИР</v>
          </cell>
          <cell r="AW4844">
            <v>40442</v>
          </cell>
          <cell r="AZ4844" t="str">
            <v>8.2010</v>
          </cell>
          <cell r="BA4844" t="str">
            <v>9.2010</v>
          </cell>
          <cell r="BB4844" t="str">
            <v/>
          </cell>
          <cell r="BC4844" t="str">
            <v>3.2010</v>
          </cell>
        </row>
        <row r="4845">
          <cell r="AM4845">
            <v>552000</v>
          </cell>
          <cell r="AQ4845" t="str">
            <v/>
          </cell>
          <cell r="AT4845" t="str">
            <v>ПИР</v>
          </cell>
          <cell r="AW4845">
            <v>40480</v>
          </cell>
          <cell r="AZ4845" t="str">
            <v>10.2010</v>
          </cell>
          <cell r="BA4845" t="str">
            <v>10.2010</v>
          </cell>
          <cell r="BB4845" t="str">
            <v/>
          </cell>
          <cell r="BC4845" t="str">
            <v>4.2010</v>
          </cell>
        </row>
        <row r="4846">
          <cell r="AM4846">
            <v>2576000</v>
          </cell>
          <cell r="AQ4846" t="str">
            <v/>
          </cell>
          <cell r="AT4846" t="str">
            <v>ПИР</v>
          </cell>
          <cell r="AW4846">
            <v>40624</v>
          </cell>
          <cell r="AZ4846" t="str">
            <v>3.2011</v>
          </cell>
          <cell r="BA4846" t="str">
            <v>3.2011</v>
          </cell>
          <cell r="BB4846" t="str">
            <v>4.2011</v>
          </cell>
          <cell r="BC4846" t="str">
            <v>1.2011</v>
          </cell>
        </row>
        <row r="4847">
          <cell r="AM4847">
            <v>349600</v>
          </cell>
          <cell r="AQ4847" t="str">
            <v/>
          </cell>
          <cell r="AT4847" t="str">
            <v>ПИР</v>
          </cell>
          <cell r="AW4847">
            <v>40480</v>
          </cell>
          <cell r="AZ4847" t="str">
            <v>10.2010</v>
          </cell>
          <cell r="BA4847" t="str">
            <v>10.2010</v>
          </cell>
          <cell r="BB4847" t="str">
            <v/>
          </cell>
          <cell r="BC4847" t="str">
            <v>4.2010</v>
          </cell>
        </row>
        <row r="4848">
          <cell r="AM4848">
            <v>441600</v>
          </cell>
          <cell r="AQ4848" t="str">
            <v/>
          </cell>
          <cell r="AT4848" t="str">
            <v>ПИР</v>
          </cell>
          <cell r="AW4848">
            <v>40480</v>
          </cell>
          <cell r="AZ4848" t="str">
            <v>10.2010</v>
          </cell>
          <cell r="BA4848" t="str">
            <v>10.2010</v>
          </cell>
          <cell r="BB4848" t="str">
            <v/>
          </cell>
          <cell r="BC4848" t="str">
            <v>4.2010</v>
          </cell>
        </row>
        <row r="4849">
          <cell r="AM4849">
            <v>257600</v>
          </cell>
          <cell r="AQ4849" t="str">
            <v/>
          </cell>
          <cell r="AT4849" t="str">
            <v>ПИР</v>
          </cell>
          <cell r="AW4849">
            <v>40480</v>
          </cell>
          <cell r="AZ4849" t="str">
            <v>10.2010</v>
          </cell>
          <cell r="BA4849" t="str">
            <v>10.2010</v>
          </cell>
          <cell r="BB4849" t="str">
            <v/>
          </cell>
          <cell r="BC4849" t="str">
            <v>4.2010</v>
          </cell>
        </row>
        <row r="4850">
          <cell r="AM4850">
            <v>552000</v>
          </cell>
          <cell r="AQ4850" t="str">
            <v/>
          </cell>
          <cell r="AT4850" t="str">
            <v>ПИР</v>
          </cell>
          <cell r="AW4850">
            <v>40541</v>
          </cell>
          <cell r="AZ4850" t="str">
            <v>12.2010</v>
          </cell>
          <cell r="BA4850" t="str">
            <v>12.2010</v>
          </cell>
          <cell r="BB4850" t="str">
            <v/>
          </cell>
          <cell r="BC4850" t="str">
            <v>4.2010</v>
          </cell>
        </row>
        <row r="4851">
          <cell r="AM4851" t="str">
            <v/>
          </cell>
          <cell r="AQ4851" t="str">
            <v/>
          </cell>
          <cell r="AT4851" t="str">
            <v/>
          </cell>
          <cell r="AW4851" t="str">
            <v/>
          </cell>
          <cell r="AZ4851" t="str">
            <v/>
          </cell>
          <cell r="BA4851" t="str">
            <v/>
          </cell>
          <cell r="BB4851" t="str">
            <v/>
          </cell>
          <cell r="BC4851" t="str">
            <v/>
          </cell>
        </row>
        <row r="4852">
          <cell r="AM4852">
            <v>119600</v>
          </cell>
          <cell r="AQ4852" t="str">
            <v/>
          </cell>
          <cell r="AT4852" t="str">
            <v>ПИР</v>
          </cell>
          <cell r="AW4852">
            <v>40540</v>
          </cell>
          <cell r="AZ4852" t="str">
            <v>12.2010</v>
          </cell>
          <cell r="BA4852" t="str">
            <v>12.2010</v>
          </cell>
          <cell r="BB4852" t="str">
            <v/>
          </cell>
          <cell r="BC4852" t="str">
            <v>4.2010</v>
          </cell>
        </row>
        <row r="4853">
          <cell r="AM4853" t="str">
            <v/>
          </cell>
          <cell r="AQ4853" t="str">
            <v/>
          </cell>
          <cell r="AT4853" t="str">
            <v/>
          </cell>
          <cell r="AW4853" t="str">
            <v/>
          </cell>
          <cell r="AZ4853" t="str">
            <v/>
          </cell>
          <cell r="BA4853" t="str">
            <v/>
          </cell>
          <cell r="BB4853" t="str">
            <v/>
          </cell>
          <cell r="BC4853" t="str">
            <v/>
          </cell>
        </row>
        <row r="4854">
          <cell r="AM4854" t="str">
            <v/>
          </cell>
          <cell r="AQ4854" t="str">
            <v/>
          </cell>
          <cell r="AT4854" t="str">
            <v/>
          </cell>
          <cell r="AW4854" t="str">
            <v/>
          </cell>
          <cell r="AZ4854" t="str">
            <v/>
          </cell>
          <cell r="BA4854" t="str">
            <v/>
          </cell>
          <cell r="BB4854" t="str">
            <v/>
          </cell>
          <cell r="BC4854" t="str">
            <v/>
          </cell>
        </row>
        <row r="4855">
          <cell r="AM4855" t="str">
            <v/>
          </cell>
          <cell r="AQ4855" t="str">
            <v/>
          </cell>
          <cell r="AT4855" t="str">
            <v/>
          </cell>
          <cell r="AW4855" t="str">
            <v/>
          </cell>
          <cell r="AZ4855" t="str">
            <v/>
          </cell>
          <cell r="BA4855" t="str">
            <v/>
          </cell>
          <cell r="BB4855" t="str">
            <v/>
          </cell>
          <cell r="BC4855" t="str">
            <v/>
          </cell>
        </row>
        <row r="4856">
          <cell r="AM4856">
            <v>276000</v>
          </cell>
          <cell r="AQ4856" t="str">
            <v/>
          </cell>
          <cell r="AT4856" t="str">
            <v>ПИР</v>
          </cell>
          <cell r="AW4856">
            <v>40480</v>
          </cell>
          <cell r="AZ4856" t="str">
            <v>10.2010</v>
          </cell>
          <cell r="BA4856" t="str">
            <v>10.2010</v>
          </cell>
          <cell r="BB4856" t="str">
            <v/>
          </cell>
          <cell r="BC4856" t="str">
            <v>4.2010</v>
          </cell>
        </row>
        <row r="4857">
          <cell r="AM4857">
            <v>240000</v>
          </cell>
          <cell r="AQ4857" t="str">
            <v/>
          </cell>
          <cell r="AT4857" t="str">
            <v>ПИР</v>
          </cell>
          <cell r="AW4857">
            <v>40464</v>
          </cell>
          <cell r="AZ4857" t="str">
            <v>9.2010</v>
          </cell>
          <cell r="BA4857" t="str">
            <v>10.2010</v>
          </cell>
          <cell r="BB4857" t="str">
            <v/>
          </cell>
          <cell r="BC4857" t="str">
            <v>4.2010</v>
          </cell>
        </row>
        <row r="4858">
          <cell r="AM4858">
            <v>285200</v>
          </cell>
          <cell r="AQ4858" t="str">
            <v/>
          </cell>
          <cell r="AT4858" t="str">
            <v>ПИР</v>
          </cell>
          <cell r="AW4858">
            <v>40535</v>
          </cell>
          <cell r="AZ4858" t="str">
            <v>12.2010</v>
          </cell>
          <cell r="BA4858" t="str">
            <v>12.2010</v>
          </cell>
          <cell r="BB4858" t="str">
            <v/>
          </cell>
          <cell r="BC4858" t="str">
            <v>4.2010</v>
          </cell>
        </row>
        <row r="4859">
          <cell r="AM4859">
            <v>220800</v>
          </cell>
          <cell r="AQ4859" t="str">
            <v/>
          </cell>
          <cell r="AT4859" t="str">
            <v>ПИР</v>
          </cell>
          <cell r="AW4859">
            <v>40535</v>
          </cell>
          <cell r="AZ4859" t="str">
            <v>12.2010</v>
          </cell>
          <cell r="BA4859" t="str">
            <v>12.2010</v>
          </cell>
          <cell r="BB4859" t="str">
            <v/>
          </cell>
          <cell r="BC4859" t="str">
            <v>4.2010</v>
          </cell>
        </row>
        <row r="4860">
          <cell r="AM4860">
            <v>220800</v>
          </cell>
          <cell r="AQ4860" t="str">
            <v/>
          </cell>
          <cell r="AT4860" t="str">
            <v>ПИР</v>
          </cell>
          <cell r="AW4860">
            <v>40591</v>
          </cell>
          <cell r="AZ4860" t="str">
            <v>2.2011</v>
          </cell>
          <cell r="BA4860" t="str">
            <v>2.2011</v>
          </cell>
          <cell r="BB4860" t="str">
            <v>3.2011</v>
          </cell>
          <cell r="BC4860" t="str">
            <v>1.2011</v>
          </cell>
        </row>
        <row r="4861">
          <cell r="AM4861" t="str">
            <v/>
          </cell>
          <cell r="AQ4861" t="str">
            <v/>
          </cell>
          <cell r="AT4861" t="str">
            <v/>
          </cell>
          <cell r="AW4861" t="str">
            <v/>
          </cell>
          <cell r="AZ4861" t="str">
            <v/>
          </cell>
          <cell r="BA4861" t="str">
            <v/>
          </cell>
          <cell r="BB4861" t="str">
            <v/>
          </cell>
          <cell r="BC4861" t="str">
            <v/>
          </cell>
        </row>
        <row r="4862">
          <cell r="AM4862">
            <v>276000</v>
          </cell>
          <cell r="AQ4862" t="str">
            <v/>
          </cell>
          <cell r="AT4862" t="str">
            <v>ПИР</v>
          </cell>
          <cell r="AW4862">
            <v>40480</v>
          </cell>
          <cell r="AZ4862" t="str">
            <v>10.2010</v>
          </cell>
          <cell r="BA4862" t="str">
            <v>10.2010</v>
          </cell>
          <cell r="BB4862" t="str">
            <v/>
          </cell>
          <cell r="BC4862" t="str">
            <v>4.2010</v>
          </cell>
        </row>
        <row r="4863">
          <cell r="AM4863">
            <v>240000</v>
          </cell>
          <cell r="AQ4863" t="str">
            <v/>
          </cell>
          <cell r="AT4863" t="str">
            <v>ПИР</v>
          </cell>
          <cell r="AW4863">
            <v>40464</v>
          </cell>
          <cell r="AZ4863" t="str">
            <v>9.2010</v>
          </cell>
          <cell r="BA4863" t="str">
            <v>10.2010</v>
          </cell>
          <cell r="BB4863" t="str">
            <v/>
          </cell>
          <cell r="BC4863" t="str">
            <v>4.2010</v>
          </cell>
        </row>
        <row r="4864">
          <cell r="AM4864">
            <v>285200</v>
          </cell>
          <cell r="AQ4864" t="str">
            <v/>
          </cell>
          <cell r="AT4864" t="str">
            <v>ПИР</v>
          </cell>
          <cell r="AW4864">
            <v>40535</v>
          </cell>
          <cell r="AZ4864" t="str">
            <v>12.2010</v>
          </cell>
          <cell r="BA4864" t="str">
            <v>12.2010</v>
          </cell>
          <cell r="BB4864" t="str">
            <v/>
          </cell>
          <cell r="BC4864" t="str">
            <v>4.2010</v>
          </cell>
        </row>
        <row r="4865">
          <cell r="AM4865">
            <v>220800</v>
          </cell>
          <cell r="AQ4865" t="str">
            <v/>
          </cell>
          <cell r="AT4865" t="str">
            <v>ПИР</v>
          </cell>
          <cell r="AW4865">
            <v>40535</v>
          </cell>
          <cell r="AZ4865" t="str">
            <v>12.2010</v>
          </cell>
          <cell r="BA4865" t="str">
            <v>12.2010</v>
          </cell>
          <cell r="BB4865" t="str">
            <v/>
          </cell>
          <cell r="BC4865" t="str">
            <v>4.2010</v>
          </cell>
        </row>
        <row r="4866">
          <cell r="AM4866">
            <v>220800</v>
          </cell>
          <cell r="AQ4866" t="str">
            <v/>
          </cell>
          <cell r="AT4866" t="str">
            <v>ПИР</v>
          </cell>
          <cell r="AW4866">
            <v>40591</v>
          </cell>
          <cell r="AZ4866" t="str">
            <v>2.2011</v>
          </cell>
          <cell r="BA4866" t="str">
            <v>2.2011</v>
          </cell>
          <cell r="BB4866" t="str">
            <v>3.2011</v>
          </cell>
          <cell r="BC4866" t="str">
            <v>1.2011</v>
          </cell>
        </row>
        <row r="4867">
          <cell r="AM4867" t="str">
            <v/>
          </cell>
          <cell r="AQ4867" t="str">
            <v/>
          </cell>
          <cell r="AT4867" t="str">
            <v/>
          </cell>
          <cell r="AW4867" t="str">
            <v/>
          </cell>
          <cell r="AZ4867" t="str">
            <v/>
          </cell>
          <cell r="BA4867" t="str">
            <v/>
          </cell>
          <cell r="BB4867" t="str">
            <v/>
          </cell>
          <cell r="BC4867" t="str">
            <v/>
          </cell>
        </row>
        <row r="4868">
          <cell r="AM4868" t="str">
            <v/>
          </cell>
          <cell r="AQ4868" t="str">
            <v/>
          </cell>
          <cell r="AT4868" t="str">
            <v/>
          </cell>
          <cell r="AW4868" t="str">
            <v/>
          </cell>
          <cell r="AZ4868" t="str">
            <v/>
          </cell>
          <cell r="BA4868" t="str">
            <v/>
          </cell>
          <cell r="BB4868" t="str">
            <v/>
          </cell>
          <cell r="BC4868" t="str">
            <v/>
          </cell>
        </row>
        <row r="4869">
          <cell r="AM4869">
            <v>119600</v>
          </cell>
          <cell r="AQ4869" t="str">
            <v/>
          </cell>
          <cell r="AT4869" t="str">
            <v>ПИР</v>
          </cell>
          <cell r="AW4869">
            <v>40688</v>
          </cell>
          <cell r="AZ4869" t="str">
            <v>5.2011</v>
          </cell>
          <cell r="BA4869" t="str">
            <v>5.2011</v>
          </cell>
          <cell r="BB4869" t="str">
            <v>6.2011</v>
          </cell>
          <cell r="BC4869" t="str">
            <v>2.2011</v>
          </cell>
        </row>
        <row r="4870">
          <cell r="AM4870">
            <v>570400</v>
          </cell>
          <cell r="AQ4870" t="str">
            <v/>
          </cell>
          <cell r="AT4870" t="str">
            <v>ПИР</v>
          </cell>
          <cell r="AW4870">
            <v>40688</v>
          </cell>
          <cell r="AZ4870" t="str">
            <v>5.2011</v>
          </cell>
          <cell r="BA4870" t="str">
            <v>5.2011</v>
          </cell>
          <cell r="BB4870" t="str">
            <v>6.2011</v>
          </cell>
          <cell r="BC4870" t="str">
            <v>2.2011</v>
          </cell>
        </row>
        <row r="4871">
          <cell r="AM4871">
            <v>257600</v>
          </cell>
          <cell r="AQ4871" t="str">
            <v/>
          </cell>
          <cell r="AT4871" t="str">
            <v>ПИР</v>
          </cell>
          <cell r="AW4871">
            <v>40616</v>
          </cell>
          <cell r="AZ4871" t="str">
            <v>3.2011</v>
          </cell>
          <cell r="BA4871" t="str">
            <v>3.2011</v>
          </cell>
          <cell r="BB4871" t="str">
            <v>3.2011</v>
          </cell>
          <cell r="BC4871" t="str">
            <v>1.2011</v>
          </cell>
        </row>
        <row r="4872">
          <cell r="AM4872" t="str">
            <v/>
          </cell>
          <cell r="AQ4872" t="str">
            <v/>
          </cell>
          <cell r="AT4872" t="str">
            <v/>
          </cell>
          <cell r="AW4872" t="str">
            <v/>
          </cell>
          <cell r="AZ4872" t="str">
            <v/>
          </cell>
          <cell r="BA4872" t="str">
            <v/>
          </cell>
          <cell r="BB4872" t="str">
            <v/>
          </cell>
          <cell r="BC4872" t="str">
            <v/>
          </cell>
        </row>
        <row r="4873">
          <cell r="AM4873">
            <v>345000</v>
          </cell>
          <cell r="AQ4873" t="str">
            <v/>
          </cell>
          <cell r="AT4873" t="str">
            <v>ПИР</v>
          </cell>
          <cell r="AW4873">
            <v>40655</v>
          </cell>
          <cell r="AZ4873" t="str">
            <v>4.2011</v>
          </cell>
          <cell r="BA4873" t="str">
            <v>4.2011</v>
          </cell>
          <cell r="BB4873" t="str">
            <v>5.2011</v>
          </cell>
          <cell r="BC4873" t="str">
            <v>2.2011</v>
          </cell>
        </row>
        <row r="4874">
          <cell r="AM4874">
            <v>441600</v>
          </cell>
          <cell r="AQ4874" t="str">
            <v/>
          </cell>
          <cell r="AT4874" t="str">
            <v>ПИР</v>
          </cell>
          <cell r="AW4874">
            <v>40582</v>
          </cell>
          <cell r="AZ4874" t="str">
            <v>1.2011</v>
          </cell>
          <cell r="BA4874" t="str">
            <v>2.2011</v>
          </cell>
          <cell r="BB4874" t="str">
            <v>2.2011</v>
          </cell>
          <cell r="BC4874" t="str">
            <v>1.2011</v>
          </cell>
        </row>
        <row r="4875">
          <cell r="AM4875">
            <v>257600</v>
          </cell>
          <cell r="AQ4875" t="str">
            <v/>
          </cell>
          <cell r="AT4875" t="str">
            <v>ПИР</v>
          </cell>
          <cell r="AW4875">
            <v>40616</v>
          </cell>
          <cell r="AZ4875" t="str">
            <v>3.2011</v>
          </cell>
          <cell r="BA4875" t="str">
            <v>3.2011</v>
          </cell>
          <cell r="BB4875" t="str">
            <v>3.2011</v>
          </cell>
          <cell r="BC4875" t="str">
            <v>1.2011</v>
          </cell>
        </row>
        <row r="4876">
          <cell r="AM4876">
            <v>257600</v>
          </cell>
          <cell r="AQ4876" t="str">
            <v/>
          </cell>
          <cell r="AT4876" t="str">
            <v>ПИР</v>
          </cell>
          <cell r="AW4876">
            <v>40633</v>
          </cell>
          <cell r="AZ4876" t="str">
            <v>3.2011</v>
          </cell>
          <cell r="BA4876" t="str">
            <v>3.2011</v>
          </cell>
          <cell r="BB4876" t="str">
            <v>4.2011</v>
          </cell>
          <cell r="BC4876" t="str">
            <v>1.2011</v>
          </cell>
        </row>
        <row r="4877">
          <cell r="AM4877">
            <v>119600</v>
          </cell>
          <cell r="AQ4877" t="str">
            <v/>
          </cell>
          <cell r="AT4877" t="str">
            <v>ПИР</v>
          </cell>
          <cell r="AW4877">
            <v>40616</v>
          </cell>
          <cell r="AZ4877" t="str">
            <v>3.2011</v>
          </cell>
          <cell r="BA4877" t="str">
            <v>3.2011</v>
          </cell>
          <cell r="BB4877" t="str">
            <v>3.2011</v>
          </cell>
          <cell r="BC4877" t="str">
            <v>1.2011</v>
          </cell>
        </row>
        <row r="4878">
          <cell r="AM4878">
            <v>348750</v>
          </cell>
          <cell r="AQ4878" t="str">
            <v/>
          </cell>
          <cell r="AT4878" t="str">
            <v>ПИР</v>
          </cell>
          <cell r="AW4878">
            <v>40616</v>
          </cell>
          <cell r="AZ4878" t="str">
            <v>3.2011</v>
          </cell>
          <cell r="BA4878" t="str">
            <v>3.2011</v>
          </cell>
          <cell r="BB4878" t="str">
            <v>3.2011</v>
          </cell>
          <cell r="BC4878" t="str">
            <v>1.2011</v>
          </cell>
        </row>
        <row r="4879">
          <cell r="AM4879" t="str">
            <v/>
          </cell>
          <cell r="AQ4879" t="str">
            <v/>
          </cell>
          <cell r="AT4879" t="str">
            <v/>
          </cell>
          <cell r="AW4879" t="str">
            <v/>
          </cell>
          <cell r="AZ4879" t="str">
            <v/>
          </cell>
          <cell r="BA4879" t="str">
            <v/>
          </cell>
          <cell r="BB4879" t="str">
            <v/>
          </cell>
          <cell r="BC4879" t="str">
            <v/>
          </cell>
        </row>
        <row r="4880">
          <cell r="AM4880">
            <v>446400</v>
          </cell>
          <cell r="AQ4880" t="str">
            <v/>
          </cell>
          <cell r="AT4880" t="str">
            <v>ПИР</v>
          </cell>
          <cell r="AW4880" t="str">
            <v/>
          </cell>
          <cell r="AZ4880" t="str">
            <v/>
          </cell>
          <cell r="BA4880" t="str">
            <v/>
          </cell>
          <cell r="BB4880" t="str">
            <v/>
          </cell>
          <cell r="BC4880" t="str">
            <v/>
          </cell>
        </row>
        <row r="4881">
          <cell r="AM4881" t="str">
            <v/>
          </cell>
          <cell r="AQ4881" t="str">
            <v/>
          </cell>
          <cell r="AT4881" t="str">
            <v/>
          </cell>
          <cell r="AW4881" t="str">
            <v/>
          </cell>
          <cell r="AZ4881" t="str">
            <v/>
          </cell>
          <cell r="BA4881" t="str">
            <v/>
          </cell>
          <cell r="BB4881" t="str">
            <v/>
          </cell>
          <cell r="BC4881" t="str">
            <v/>
          </cell>
        </row>
        <row r="4882">
          <cell r="AM4882" t="str">
            <v/>
          </cell>
          <cell r="AQ4882" t="str">
            <v/>
          </cell>
          <cell r="AT4882" t="str">
            <v/>
          </cell>
          <cell r="AW4882" t="str">
            <v/>
          </cell>
          <cell r="AZ4882" t="str">
            <v/>
          </cell>
          <cell r="BA4882" t="str">
            <v/>
          </cell>
          <cell r="BB4882" t="str">
            <v/>
          </cell>
          <cell r="BC4882" t="str">
            <v/>
          </cell>
        </row>
        <row r="4883">
          <cell r="AM4883">
            <v>260400</v>
          </cell>
          <cell r="AQ4883" t="str">
            <v/>
          </cell>
          <cell r="AT4883" t="str">
            <v>ПИР</v>
          </cell>
          <cell r="AW4883">
            <v>40661</v>
          </cell>
          <cell r="AZ4883" t="str">
            <v>4.2011</v>
          </cell>
          <cell r="BA4883" t="str">
            <v>4.2011</v>
          </cell>
          <cell r="BB4883" t="str">
            <v>5.2011</v>
          </cell>
          <cell r="BC4883" t="str">
            <v>2.2011</v>
          </cell>
        </row>
        <row r="4884">
          <cell r="AM4884">
            <v>260400</v>
          </cell>
          <cell r="AQ4884" t="str">
            <v/>
          </cell>
          <cell r="AT4884" t="str">
            <v>ПИР</v>
          </cell>
          <cell r="AW4884">
            <v>40661</v>
          </cell>
          <cell r="AZ4884" t="str">
            <v>4.2011</v>
          </cell>
          <cell r="BA4884" t="str">
            <v>4.2011</v>
          </cell>
          <cell r="BB4884" t="str">
            <v>5.2011</v>
          </cell>
          <cell r="BC4884" t="str">
            <v>2.2011</v>
          </cell>
        </row>
        <row r="4885">
          <cell r="AM4885">
            <v>348750</v>
          </cell>
          <cell r="AQ4885" t="str">
            <v/>
          </cell>
          <cell r="AT4885" t="str">
            <v>ПИР</v>
          </cell>
          <cell r="AW4885" t="str">
            <v/>
          </cell>
          <cell r="AZ4885" t="str">
            <v/>
          </cell>
          <cell r="BA4885" t="str">
            <v/>
          </cell>
          <cell r="BB4885" t="str">
            <v/>
          </cell>
          <cell r="BC4885" t="str">
            <v/>
          </cell>
        </row>
        <row r="4886">
          <cell r="AM4886" t="str">
            <v/>
          </cell>
          <cell r="AQ4886" t="str">
            <v/>
          </cell>
          <cell r="AT4886" t="str">
            <v/>
          </cell>
          <cell r="AW4886" t="str">
            <v/>
          </cell>
          <cell r="AZ4886" t="str">
            <v/>
          </cell>
          <cell r="BA4886" t="str">
            <v/>
          </cell>
          <cell r="BB4886" t="str">
            <v/>
          </cell>
          <cell r="BC4886" t="str">
            <v/>
          </cell>
        </row>
        <row r="4887">
          <cell r="AM4887">
            <v>744000</v>
          </cell>
          <cell r="AQ4887" t="str">
            <v/>
          </cell>
          <cell r="AT4887" t="str">
            <v>ПИР</v>
          </cell>
          <cell r="AW4887">
            <v>40591</v>
          </cell>
          <cell r="AZ4887" t="str">
            <v>2.2011</v>
          </cell>
          <cell r="BA4887" t="str">
            <v>2.2011</v>
          </cell>
          <cell r="BB4887" t="str">
            <v>3.2011</v>
          </cell>
          <cell r="BC4887" t="str">
            <v>1.2011</v>
          </cell>
        </row>
        <row r="4888">
          <cell r="AM4888">
            <v>446400</v>
          </cell>
          <cell r="AQ4888" t="str">
            <v/>
          </cell>
          <cell r="AT4888" t="str">
            <v>ПИР</v>
          </cell>
          <cell r="AW4888">
            <v>40616</v>
          </cell>
          <cell r="AZ4888" t="str">
            <v>3.2011</v>
          </cell>
          <cell r="BA4888" t="str">
            <v>3.2011</v>
          </cell>
          <cell r="BB4888" t="str">
            <v>3.2011</v>
          </cell>
          <cell r="BC4888" t="str">
            <v>1.2011</v>
          </cell>
        </row>
        <row r="4889">
          <cell r="AM4889">
            <v>446400</v>
          </cell>
          <cell r="AQ4889" t="str">
            <v/>
          </cell>
          <cell r="AT4889" t="str">
            <v>ПИР</v>
          </cell>
          <cell r="AW4889">
            <v>40616</v>
          </cell>
          <cell r="AZ4889" t="str">
            <v>3.2011</v>
          </cell>
          <cell r="BA4889" t="str">
            <v>3.2011</v>
          </cell>
          <cell r="BB4889" t="str">
            <v>3.2011</v>
          </cell>
          <cell r="BC4889" t="str">
            <v>1.2011</v>
          </cell>
        </row>
        <row r="4890">
          <cell r="AM4890">
            <v>120900</v>
          </cell>
          <cell r="AQ4890" t="str">
            <v/>
          </cell>
          <cell r="AT4890" t="str">
            <v>ПИР</v>
          </cell>
          <cell r="AW4890">
            <v>40661</v>
          </cell>
          <cell r="AZ4890" t="str">
            <v>4.2011</v>
          </cell>
          <cell r="BA4890" t="str">
            <v>4.2011</v>
          </cell>
          <cell r="BB4890" t="str">
            <v>5.2011</v>
          </cell>
          <cell r="BC4890" t="str">
            <v>2.2011</v>
          </cell>
        </row>
        <row r="4891">
          <cell r="AM4891">
            <v>348750</v>
          </cell>
          <cell r="AQ4891" t="str">
            <v/>
          </cell>
          <cell r="AT4891" t="str">
            <v>ПИР</v>
          </cell>
          <cell r="AW4891" t="str">
            <v/>
          </cell>
          <cell r="AZ4891" t="str">
            <v/>
          </cell>
          <cell r="BA4891" t="str">
            <v/>
          </cell>
          <cell r="BB4891" t="str">
            <v/>
          </cell>
          <cell r="BC4891" t="str">
            <v/>
          </cell>
        </row>
        <row r="4892">
          <cell r="AM4892" t="str">
            <v/>
          </cell>
          <cell r="AQ4892" t="str">
            <v/>
          </cell>
          <cell r="AT4892" t="str">
            <v/>
          </cell>
          <cell r="AW4892" t="str">
            <v/>
          </cell>
          <cell r="AZ4892" t="str">
            <v/>
          </cell>
          <cell r="BA4892" t="str">
            <v/>
          </cell>
          <cell r="BB4892" t="str">
            <v/>
          </cell>
          <cell r="BC4892" t="str">
            <v/>
          </cell>
        </row>
        <row r="4893">
          <cell r="AM4893" t="str">
            <v/>
          </cell>
          <cell r="AQ4893" t="str">
            <v/>
          </cell>
          <cell r="AT4893" t="str">
            <v/>
          </cell>
          <cell r="AW4893" t="str">
            <v/>
          </cell>
          <cell r="AZ4893" t="str">
            <v/>
          </cell>
          <cell r="BA4893" t="str">
            <v/>
          </cell>
          <cell r="BB4893" t="str">
            <v/>
          </cell>
          <cell r="BC4893" t="str">
            <v/>
          </cell>
        </row>
        <row r="4894">
          <cell r="AM4894" t="str">
            <v/>
          </cell>
          <cell r="AQ4894" t="str">
            <v/>
          </cell>
          <cell r="AT4894" t="str">
            <v/>
          </cell>
          <cell r="AW4894" t="str">
            <v/>
          </cell>
          <cell r="AZ4894" t="str">
            <v/>
          </cell>
          <cell r="BA4894" t="str">
            <v/>
          </cell>
          <cell r="BB4894" t="str">
            <v/>
          </cell>
          <cell r="BC4894" t="str">
            <v/>
          </cell>
        </row>
        <row r="4895">
          <cell r="AM4895" t="str">
            <v/>
          </cell>
          <cell r="AQ4895" t="str">
            <v/>
          </cell>
          <cell r="AT4895" t="str">
            <v/>
          </cell>
          <cell r="AW4895" t="str">
            <v/>
          </cell>
          <cell r="AZ4895" t="str">
            <v/>
          </cell>
          <cell r="BA4895" t="str">
            <v/>
          </cell>
          <cell r="BB4895" t="str">
            <v/>
          </cell>
          <cell r="BC4895" t="str">
            <v/>
          </cell>
        </row>
        <row r="4896">
          <cell r="AM4896">
            <v>120900</v>
          </cell>
          <cell r="AQ4896" t="str">
            <v/>
          </cell>
          <cell r="AT4896" t="str">
            <v>ПИР</v>
          </cell>
          <cell r="AW4896">
            <v>40661</v>
          </cell>
          <cell r="AZ4896" t="str">
            <v>4.2011</v>
          </cell>
          <cell r="BA4896" t="str">
            <v>4.2011</v>
          </cell>
          <cell r="BB4896" t="str">
            <v>5.2011</v>
          </cell>
          <cell r="BC4896" t="str">
            <v>2.2011</v>
          </cell>
        </row>
        <row r="4897">
          <cell r="AM4897" t="str">
            <v/>
          </cell>
          <cell r="AQ4897" t="str">
            <v/>
          </cell>
          <cell r="AT4897" t="str">
            <v/>
          </cell>
          <cell r="AW4897" t="str">
            <v/>
          </cell>
          <cell r="AZ4897" t="str">
            <v/>
          </cell>
          <cell r="BA4897" t="str">
            <v/>
          </cell>
          <cell r="BB4897" t="str">
            <v/>
          </cell>
          <cell r="BC4897" t="str">
            <v/>
          </cell>
        </row>
        <row r="4898">
          <cell r="AM4898">
            <v>446400</v>
          </cell>
          <cell r="AQ4898" t="str">
            <v/>
          </cell>
          <cell r="AT4898" t="str">
            <v>ПИР</v>
          </cell>
          <cell r="AW4898" t="str">
            <v/>
          </cell>
          <cell r="AZ4898" t="str">
            <v/>
          </cell>
          <cell r="BA4898" t="str">
            <v/>
          </cell>
          <cell r="BB4898" t="str">
            <v/>
          </cell>
          <cell r="BC4898" t="str">
            <v/>
          </cell>
        </row>
        <row r="4899">
          <cell r="AM4899">
            <v>260400</v>
          </cell>
          <cell r="AQ4899" t="str">
            <v/>
          </cell>
          <cell r="AT4899" t="str">
            <v>ПИР</v>
          </cell>
          <cell r="AW4899">
            <v>40655</v>
          </cell>
          <cell r="AZ4899" t="str">
            <v>4.2011</v>
          </cell>
          <cell r="BA4899" t="str">
            <v>4.2011</v>
          </cell>
          <cell r="BB4899" t="str">
            <v>5.2011</v>
          </cell>
          <cell r="BC4899" t="str">
            <v>2.2011</v>
          </cell>
        </row>
        <row r="4900">
          <cell r="AM4900">
            <v>260400</v>
          </cell>
          <cell r="AQ4900" t="str">
            <v/>
          </cell>
          <cell r="AT4900" t="str">
            <v>ПИР</v>
          </cell>
          <cell r="AW4900">
            <v>40655</v>
          </cell>
          <cell r="AZ4900" t="str">
            <v>4.2011</v>
          </cell>
          <cell r="BA4900" t="str">
            <v>4.2011</v>
          </cell>
          <cell r="BB4900" t="str">
            <v>5.2011</v>
          </cell>
          <cell r="BC4900" t="str">
            <v>2.2011</v>
          </cell>
        </row>
        <row r="4901">
          <cell r="AM4901" t="str">
            <v/>
          </cell>
          <cell r="AQ4901" t="str">
            <v/>
          </cell>
          <cell r="AT4901" t="str">
            <v/>
          </cell>
          <cell r="AW4901" t="str">
            <v/>
          </cell>
          <cell r="AZ4901" t="str">
            <v/>
          </cell>
          <cell r="BA4901" t="str">
            <v/>
          </cell>
          <cell r="BB4901" t="str">
            <v/>
          </cell>
          <cell r="BC4901" t="str">
            <v/>
          </cell>
        </row>
        <row r="4902">
          <cell r="AM4902" t="str">
            <v/>
          </cell>
          <cell r="AQ4902" t="str">
            <v/>
          </cell>
          <cell r="AT4902" t="str">
            <v/>
          </cell>
          <cell r="AW4902" t="str">
            <v/>
          </cell>
          <cell r="AZ4902" t="str">
            <v/>
          </cell>
          <cell r="BA4902" t="str">
            <v/>
          </cell>
          <cell r="BB4902" t="str">
            <v/>
          </cell>
          <cell r="BC4902" t="str">
            <v/>
          </cell>
        </row>
        <row r="4903">
          <cell r="AM4903">
            <v>446400</v>
          </cell>
          <cell r="AQ4903" t="str">
            <v/>
          </cell>
          <cell r="AT4903" t="str">
            <v>ПИР</v>
          </cell>
          <cell r="AW4903">
            <v>40591</v>
          </cell>
          <cell r="AZ4903" t="str">
            <v>2.2011</v>
          </cell>
          <cell r="BA4903" t="str">
            <v>2.2011</v>
          </cell>
          <cell r="BB4903" t="str">
            <v>3.2011</v>
          </cell>
          <cell r="BC4903" t="str">
            <v>1.2011</v>
          </cell>
        </row>
        <row r="4904">
          <cell r="AM4904">
            <v>348750</v>
          </cell>
          <cell r="AQ4904" t="str">
            <v/>
          </cell>
          <cell r="AT4904" t="str">
            <v>ПИР</v>
          </cell>
          <cell r="AW4904">
            <v>40633</v>
          </cell>
          <cell r="AZ4904" t="str">
            <v>3.2011</v>
          </cell>
          <cell r="BA4904" t="str">
            <v>3.2011</v>
          </cell>
          <cell r="BB4904" t="str">
            <v>4.2011</v>
          </cell>
          <cell r="BC4904" t="str">
            <v>1.2011</v>
          </cell>
        </row>
        <row r="4905">
          <cell r="AM4905" t="str">
            <v/>
          </cell>
          <cell r="AQ4905" t="str">
            <v/>
          </cell>
          <cell r="AT4905" t="str">
            <v/>
          </cell>
          <cell r="AW4905" t="str">
            <v/>
          </cell>
          <cell r="AZ4905" t="str">
            <v/>
          </cell>
          <cell r="BA4905" t="str">
            <v/>
          </cell>
          <cell r="BB4905" t="str">
            <v/>
          </cell>
          <cell r="BC4905" t="str">
            <v/>
          </cell>
        </row>
        <row r="4906">
          <cell r="AM4906">
            <v>446400</v>
          </cell>
          <cell r="AQ4906" t="str">
            <v/>
          </cell>
          <cell r="AT4906" t="str">
            <v>ПИР</v>
          </cell>
          <cell r="AW4906">
            <v>40616</v>
          </cell>
          <cell r="AZ4906" t="str">
            <v>3.2011</v>
          </cell>
          <cell r="BA4906" t="str">
            <v>3.2011</v>
          </cell>
          <cell r="BB4906" t="str">
            <v>3.2011</v>
          </cell>
          <cell r="BC4906" t="str">
            <v>1.2011</v>
          </cell>
        </row>
        <row r="4907">
          <cell r="AM4907" t="str">
            <v/>
          </cell>
          <cell r="AQ4907" t="str">
            <v/>
          </cell>
          <cell r="AT4907" t="str">
            <v/>
          </cell>
          <cell r="AW4907" t="str">
            <v/>
          </cell>
          <cell r="AZ4907" t="str">
            <v/>
          </cell>
          <cell r="BA4907" t="str">
            <v/>
          </cell>
          <cell r="BB4907" t="str">
            <v/>
          </cell>
          <cell r="BC4907" t="str">
            <v/>
          </cell>
        </row>
        <row r="4908">
          <cell r="AM4908" t="str">
            <v/>
          </cell>
          <cell r="AQ4908" t="str">
            <v/>
          </cell>
          <cell r="AT4908" t="str">
            <v/>
          </cell>
          <cell r="AW4908" t="str">
            <v/>
          </cell>
          <cell r="AZ4908" t="str">
            <v/>
          </cell>
          <cell r="BA4908" t="str">
            <v/>
          </cell>
          <cell r="BB4908" t="str">
            <v/>
          </cell>
          <cell r="BC4908" t="str">
            <v/>
          </cell>
        </row>
        <row r="4909">
          <cell r="AM4909" t="str">
            <v/>
          </cell>
          <cell r="AQ4909" t="str">
            <v/>
          </cell>
          <cell r="AT4909" t="str">
            <v/>
          </cell>
          <cell r="AW4909" t="str">
            <v/>
          </cell>
          <cell r="AZ4909" t="str">
            <v/>
          </cell>
          <cell r="BA4909" t="str">
            <v/>
          </cell>
          <cell r="BB4909" t="str">
            <v/>
          </cell>
          <cell r="BC4909" t="str">
            <v/>
          </cell>
        </row>
        <row r="4910">
          <cell r="AM4910" t="str">
            <v/>
          </cell>
          <cell r="AQ4910" t="str">
            <v/>
          </cell>
          <cell r="AT4910" t="str">
            <v/>
          </cell>
          <cell r="AW4910" t="str">
            <v/>
          </cell>
          <cell r="AZ4910" t="str">
            <v/>
          </cell>
          <cell r="BA4910" t="str">
            <v/>
          </cell>
          <cell r="BB4910" t="str">
            <v/>
          </cell>
          <cell r="BC4910" t="str">
            <v/>
          </cell>
        </row>
        <row r="4911">
          <cell r="AM4911" t="str">
            <v/>
          </cell>
          <cell r="AQ4911" t="str">
            <v/>
          </cell>
          <cell r="AT4911" t="str">
            <v/>
          </cell>
          <cell r="AW4911" t="str">
            <v/>
          </cell>
          <cell r="AZ4911" t="str">
            <v/>
          </cell>
          <cell r="BA4911" t="str">
            <v/>
          </cell>
          <cell r="BB4911" t="str">
            <v/>
          </cell>
          <cell r="BC4911" t="str">
            <v/>
          </cell>
        </row>
        <row r="4912">
          <cell r="AM4912" t="str">
            <v/>
          </cell>
          <cell r="AQ4912" t="str">
            <v/>
          </cell>
          <cell r="AT4912" t="str">
            <v/>
          </cell>
          <cell r="AW4912" t="str">
            <v/>
          </cell>
          <cell r="AZ4912" t="str">
            <v/>
          </cell>
          <cell r="BA4912" t="str">
            <v/>
          </cell>
          <cell r="BB4912" t="str">
            <v/>
          </cell>
          <cell r="BC4912" t="str">
            <v/>
          </cell>
        </row>
        <row r="4913">
          <cell r="AM4913" t="str">
            <v/>
          </cell>
          <cell r="AQ4913" t="str">
            <v/>
          </cell>
          <cell r="AT4913" t="str">
            <v/>
          </cell>
          <cell r="AW4913" t="str">
            <v/>
          </cell>
          <cell r="AZ4913" t="str">
            <v/>
          </cell>
          <cell r="BA4913" t="str">
            <v/>
          </cell>
          <cell r="BB4913" t="str">
            <v/>
          </cell>
          <cell r="BC4913" t="str">
            <v/>
          </cell>
        </row>
        <row r="4914">
          <cell r="AM4914">
            <v>302250</v>
          </cell>
          <cell r="AQ4914" t="str">
            <v/>
          </cell>
          <cell r="AT4914" t="str">
            <v>ПИР</v>
          </cell>
          <cell r="AW4914">
            <v>40541</v>
          </cell>
          <cell r="AZ4914" t="str">
            <v>12.2010</v>
          </cell>
          <cell r="BA4914" t="str">
            <v>12.2010</v>
          </cell>
          <cell r="BB4914" t="str">
            <v/>
          </cell>
          <cell r="BC4914" t="str">
            <v>4.2010</v>
          </cell>
        </row>
        <row r="4915">
          <cell r="AM4915">
            <v>260400</v>
          </cell>
          <cell r="AQ4915" t="str">
            <v/>
          </cell>
          <cell r="AT4915" t="str">
            <v>ПИР</v>
          </cell>
          <cell r="AW4915">
            <v>40541</v>
          </cell>
          <cell r="AZ4915" t="str">
            <v>12.2010</v>
          </cell>
          <cell r="BA4915" t="str">
            <v>12.2010</v>
          </cell>
          <cell r="BB4915" t="str">
            <v/>
          </cell>
          <cell r="BC4915" t="str">
            <v>4.2010</v>
          </cell>
        </row>
        <row r="4916">
          <cell r="AM4916">
            <v>186000</v>
          </cell>
          <cell r="AQ4916" t="str">
            <v/>
          </cell>
          <cell r="AT4916" t="str">
            <v>ПИР</v>
          </cell>
          <cell r="AW4916">
            <v>40616</v>
          </cell>
          <cell r="AZ4916" t="str">
            <v>3.2011</v>
          </cell>
          <cell r="BA4916" t="str">
            <v>3.2011</v>
          </cell>
          <cell r="BB4916" t="str">
            <v>3.2011</v>
          </cell>
          <cell r="BC4916" t="str">
            <v>1.2011</v>
          </cell>
        </row>
        <row r="4917">
          <cell r="AM4917" t="str">
            <v/>
          </cell>
          <cell r="AQ4917" t="str">
            <v/>
          </cell>
          <cell r="AT4917" t="str">
            <v/>
          </cell>
          <cell r="AW4917" t="str">
            <v/>
          </cell>
          <cell r="AZ4917" t="str">
            <v/>
          </cell>
          <cell r="BA4917" t="str">
            <v/>
          </cell>
          <cell r="BB4917" t="str">
            <v/>
          </cell>
          <cell r="BC4917" t="str">
            <v/>
          </cell>
        </row>
        <row r="4918">
          <cell r="AM4918" t="str">
            <v/>
          </cell>
          <cell r="AQ4918" t="str">
            <v/>
          </cell>
          <cell r="AT4918" t="str">
            <v/>
          </cell>
          <cell r="AW4918" t="str">
            <v/>
          </cell>
          <cell r="AZ4918" t="str">
            <v/>
          </cell>
          <cell r="BA4918" t="str">
            <v/>
          </cell>
          <cell r="BB4918" t="str">
            <v/>
          </cell>
          <cell r="BC4918" t="str">
            <v/>
          </cell>
        </row>
        <row r="4919">
          <cell r="AM4919" t="str">
            <v/>
          </cell>
          <cell r="AQ4919" t="str">
            <v/>
          </cell>
          <cell r="AT4919" t="str">
            <v/>
          </cell>
          <cell r="AW4919" t="str">
            <v/>
          </cell>
          <cell r="AZ4919" t="str">
            <v/>
          </cell>
          <cell r="BA4919" t="str">
            <v/>
          </cell>
          <cell r="BB4919" t="str">
            <v/>
          </cell>
          <cell r="BC4919" t="str">
            <v/>
          </cell>
        </row>
        <row r="4920">
          <cell r="AM4920" t="str">
            <v/>
          </cell>
          <cell r="AQ4920" t="str">
            <v/>
          </cell>
          <cell r="AT4920" t="str">
            <v/>
          </cell>
          <cell r="AW4920" t="str">
            <v/>
          </cell>
          <cell r="AZ4920" t="str">
            <v/>
          </cell>
          <cell r="BA4920" t="str">
            <v/>
          </cell>
          <cell r="BB4920" t="str">
            <v/>
          </cell>
          <cell r="BC4920" t="str">
            <v/>
          </cell>
        </row>
        <row r="4921">
          <cell r="AM4921" t="str">
            <v/>
          </cell>
          <cell r="AQ4921" t="str">
            <v/>
          </cell>
          <cell r="AT4921" t="str">
            <v/>
          </cell>
          <cell r="AW4921" t="str">
            <v/>
          </cell>
          <cell r="AZ4921" t="str">
            <v/>
          </cell>
          <cell r="BA4921" t="str">
            <v/>
          </cell>
          <cell r="BB4921" t="str">
            <v/>
          </cell>
          <cell r="BC4921" t="str">
            <v/>
          </cell>
        </row>
        <row r="4922">
          <cell r="AM4922" t="str">
            <v/>
          </cell>
          <cell r="AQ4922" t="str">
            <v/>
          </cell>
          <cell r="AT4922" t="str">
            <v/>
          </cell>
          <cell r="AW4922" t="str">
            <v/>
          </cell>
          <cell r="AZ4922" t="str">
            <v/>
          </cell>
          <cell r="BA4922" t="str">
            <v/>
          </cell>
          <cell r="BB4922" t="str">
            <v/>
          </cell>
          <cell r="BC4922" t="str">
            <v/>
          </cell>
        </row>
        <row r="4923">
          <cell r="AM4923" t="str">
            <v/>
          </cell>
          <cell r="AQ4923" t="str">
            <v/>
          </cell>
          <cell r="AT4923" t="str">
            <v/>
          </cell>
          <cell r="AW4923" t="str">
            <v/>
          </cell>
          <cell r="AZ4923" t="str">
            <v/>
          </cell>
          <cell r="BA4923" t="str">
            <v/>
          </cell>
          <cell r="BB4923" t="str">
            <v/>
          </cell>
          <cell r="BC4923" t="str">
            <v/>
          </cell>
        </row>
        <row r="4924">
          <cell r="AM4924" t="str">
            <v/>
          </cell>
          <cell r="AQ4924" t="str">
            <v/>
          </cell>
          <cell r="AT4924" t="str">
            <v/>
          </cell>
          <cell r="AW4924" t="str">
            <v/>
          </cell>
          <cell r="AZ4924" t="str">
            <v/>
          </cell>
          <cell r="BA4924" t="str">
            <v/>
          </cell>
          <cell r="BB4924" t="str">
            <v/>
          </cell>
          <cell r="BC4924" t="str">
            <v/>
          </cell>
        </row>
        <row r="4925">
          <cell r="AM4925" t="str">
            <v/>
          </cell>
          <cell r="AQ4925" t="str">
            <v/>
          </cell>
          <cell r="AT4925" t="str">
            <v/>
          </cell>
          <cell r="AW4925" t="str">
            <v/>
          </cell>
          <cell r="AZ4925" t="str">
            <v/>
          </cell>
          <cell r="BA4925" t="str">
            <v/>
          </cell>
          <cell r="BB4925" t="str">
            <v/>
          </cell>
          <cell r="BC4925" t="str">
            <v/>
          </cell>
        </row>
        <row r="4926">
          <cell r="AM4926">
            <v>348750</v>
          </cell>
          <cell r="AQ4926" t="str">
            <v/>
          </cell>
          <cell r="AT4926" t="str">
            <v>ПИР</v>
          </cell>
          <cell r="AW4926" t="str">
            <v/>
          </cell>
          <cell r="AZ4926" t="str">
            <v/>
          </cell>
          <cell r="BA4926" t="str">
            <v/>
          </cell>
          <cell r="BB4926" t="str">
            <v/>
          </cell>
          <cell r="BC4926" t="str">
            <v/>
          </cell>
        </row>
        <row r="4927">
          <cell r="AM4927" t="str">
            <v/>
          </cell>
          <cell r="AQ4927" t="str">
            <v/>
          </cell>
          <cell r="AT4927" t="str">
            <v/>
          </cell>
          <cell r="AW4927" t="str">
            <v/>
          </cell>
          <cell r="AZ4927" t="str">
            <v/>
          </cell>
          <cell r="BA4927" t="str">
            <v/>
          </cell>
          <cell r="BB4927" t="str">
            <v/>
          </cell>
          <cell r="BC4927" t="str">
            <v/>
          </cell>
        </row>
        <row r="4928">
          <cell r="AM4928">
            <v>260400</v>
          </cell>
          <cell r="AQ4928" t="str">
            <v/>
          </cell>
          <cell r="AT4928" t="str">
            <v>ПИР</v>
          </cell>
          <cell r="AW4928" t="str">
            <v/>
          </cell>
          <cell r="AZ4928" t="str">
            <v/>
          </cell>
          <cell r="BA4928" t="str">
            <v/>
          </cell>
          <cell r="BB4928" t="str">
            <v/>
          </cell>
          <cell r="BC4928" t="str">
            <v/>
          </cell>
        </row>
        <row r="4929">
          <cell r="AM4929" t="str">
            <v/>
          </cell>
          <cell r="AQ4929" t="str">
            <v/>
          </cell>
          <cell r="AT4929" t="str">
            <v/>
          </cell>
          <cell r="AW4929" t="str">
            <v/>
          </cell>
          <cell r="AZ4929" t="str">
            <v/>
          </cell>
          <cell r="BA4929" t="str">
            <v/>
          </cell>
          <cell r="BB4929" t="str">
            <v/>
          </cell>
          <cell r="BC4929" t="str">
            <v/>
          </cell>
        </row>
        <row r="4930">
          <cell r="AM4930" t="str">
            <v/>
          </cell>
          <cell r="AQ4930" t="str">
            <v/>
          </cell>
          <cell r="AT4930" t="str">
            <v/>
          </cell>
          <cell r="AW4930" t="str">
            <v/>
          </cell>
          <cell r="AZ4930" t="str">
            <v/>
          </cell>
          <cell r="BA4930" t="str">
            <v/>
          </cell>
          <cell r="BB4930" t="str">
            <v/>
          </cell>
          <cell r="BC4930" t="str">
            <v/>
          </cell>
        </row>
        <row r="4931">
          <cell r="AM4931" t="str">
            <v/>
          </cell>
          <cell r="AQ4931" t="str">
            <v/>
          </cell>
          <cell r="AT4931" t="str">
            <v/>
          </cell>
          <cell r="AW4931" t="str">
            <v/>
          </cell>
          <cell r="AZ4931" t="str">
            <v/>
          </cell>
          <cell r="BA4931" t="str">
            <v/>
          </cell>
          <cell r="BB4931" t="str">
            <v/>
          </cell>
          <cell r="BC4931" t="str">
            <v/>
          </cell>
        </row>
        <row r="4932">
          <cell r="AM4932" t="str">
            <v/>
          </cell>
          <cell r="AQ4932" t="str">
            <v/>
          </cell>
          <cell r="AT4932" t="str">
            <v/>
          </cell>
          <cell r="AW4932" t="str">
            <v/>
          </cell>
          <cell r="AZ4932" t="str">
            <v/>
          </cell>
          <cell r="BA4932" t="str">
            <v/>
          </cell>
          <cell r="BB4932" t="str">
            <v/>
          </cell>
          <cell r="BC4932" t="str">
            <v/>
          </cell>
        </row>
        <row r="4933">
          <cell r="AM4933" t="str">
            <v/>
          </cell>
          <cell r="AQ4933" t="str">
            <v/>
          </cell>
          <cell r="AT4933" t="str">
            <v/>
          </cell>
          <cell r="AW4933" t="str">
            <v/>
          </cell>
          <cell r="AZ4933" t="str">
            <v/>
          </cell>
          <cell r="BA4933" t="str">
            <v/>
          </cell>
          <cell r="BB4933" t="str">
            <v/>
          </cell>
          <cell r="BC4933" t="str">
            <v/>
          </cell>
        </row>
        <row r="4934">
          <cell r="AM4934" t="str">
            <v/>
          </cell>
          <cell r="AQ4934" t="str">
            <v/>
          </cell>
          <cell r="AT4934" t="str">
            <v/>
          </cell>
          <cell r="AW4934" t="str">
            <v/>
          </cell>
          <cell r="AZ4934" t="str">
            <v/>
          </cell>
          <cell r="BA4934" t="str">
            <v/>
          </cell>
          <cell r="BB4934" t="str">
            <v/>
          </cell>
          <cell r="BC4934" t="str">
            <v/>
          </cell>
        </row>
        <row r="4935">
          <cell r="AM4935" t="str">
            <v/>
          </cell>
          <cell r="AQ4935" t="str">
            <v/>
          </cell>
          <cell r="AT4935" t="str">
            <v/>
          </cell>
          <cell r="AW4935" t="str">
            <v/>
          </cell>
          <cell r="AZ4935" t="str">
            <v/>
          </cell>
          <cell r="BA4935" t="str">
            <v/>
          </cell>
          <cell r="BB4935" t="str">
            <v/>
          </cell>
          <cell r="BC4935" t="str">
            <v/>
          </cell>
        </row>
        <row r="4936">
          <cell r="AM4936" t="str">
            <v/>
          </cell>
          <cell r="AQ4936" t="str">
            <v/>
          </cell>
          <cell r="AT4936" t="str">
            <v/>
          </cell>
          <cell r="AW4936" t="str">
            <v/>
          </cell>
          <cell r="AZ4936" t="str">
            <v/>
          </cell>
          <cell r="BA4936" t="str">
            <v/>
          </cell>
          <cell r="BB4936" t="str">
            <v/>
          </cell>
          <cell r="BC4936" t="str">
            <v/>
          </cell>
        </row>
        <row r="4937">
          <cell r="AM4937" t="str">
            <v/>
          </cell>
          <cell r="AQ4937" t="str">
            <v/>
          </cell>
          <cell r="AT4937" t="str">
            <v/>
          </cell>
          <cell r="AW4937" t="str">
            <v/>
          </cell>
          <cell r="AZ4937" t="str">
            <v/>
          </cell>
          <cell r="BA4937" t="str">
            <v/>
          </cell>
          <cell r="BB4937" t="str">
            <v/>
          </cell>
          <cell r="BC4937" t="str">
            <v/>
          </cell>
        </row>
        <row r="4938">
          <cell r="AM4938" t="str">
            <v/>
          </cell>
          <cell r="AQ4938" t="str">
            <v/>
          </cell>
          <cell r="AT4938" t="str">
            <v/>
          </cell>
          <cell r="AW4938" t="str">
            <v/>
          </cell>
          <cell r="AZ4938" t="str">
            <v/>
          </cell>
          <cell r="BA4938" t="str">
            <v/>
          </cell>
          <cell r="BB4938" t="str">
            <v/>
          </cell>
          <cell r="BC4938" t="str">
            <v/>
          </cell>
        </row>
        <row r="4939">
          <cell r="AM4939" t="str">
            <v/>
          </cell>
          <cell r="AQ4939" t="str">
            <v/>
          </cell>
          <cell r="AT4939" t="str">
            <v/>
          </cell>
          <cell r="AW4939" t="str">
            <v/>
          </cell>
          <cell r="AZ4939" t="str">
            <v/>
          </cell>
          <cell r="BA4939" t="str">
            <v/>
          </cell>
          <cell r="BB4939" t="str">
            <v/>
          </cell>
          <cell r="BC4939" t="str">
            <v/>
          </cell>
        </row>
        <row r="4940">
          <cell r="AM4940" t="str">
            <v/>
          </cell>
          <cell r="AQ4940" t="str">
            <v/>
          </cell>
          <cell r="AT4940" t="str">
            <v/>
          </cell>
          <cell r="AW4940" t="str">
            <v/>
          </cell>
          <cell r="AZ4940" t="str">
            <v/>
          </cell>
          <cell r="BA4940" t="str">
            <v/>
          </cell>
          <cell r="BB4940" t="str">
            <v/>
          </cell>
          <cell r="BC4940" t="str">
            <v/>
          </cell>
        </row>
        <row r="4941">
          <cell r="AM4941" t="str">
            <v/>
          </cell>
          <cell r="AQ4941" t="str">
            <v/>
          </cell>
          <cell r="AT4941" t="str">
            <v/>
          </cell>
          <cell r="AW4941" t="str">
            <v/>
          </cell>
          <cell r="AZ4941" t="str">
            <v/>
          </cell>
          <cell r="BA4941" t="str">
            <v/>
          </cell>
          <cell r="BB4941" t="str">
            <v/>
          </cell>
          <cell r="BC4941" t="str">
            <v/>
          </cell>
        </row>
        <row r="4942">
          <cell r="AM4942" t="str">
            <v/>
          </cell>
          <cell r="AQ4942" t="str">
            <v/>
          </cell>
          <cell r="AT4942" t="str">
            <v/>
          </cell>
          <cell r="AW4942" t="str">
            <v/>
          </cell>
          <cell r="AZ4942" t="str">
            <v/>
          </cell>
          <cell r="BA4942" t="str">
            <v/>
          </cell>
          <cell r="BB4942" t="str">
            <v/>
          </cell>
          <cell r="BC4942" t="str">
            <v/>
          </cell>
        </row>
        <row r="4943">
          <cell r="AM4943">
            <v>446400</v>
          </cell>
          <cell r="AQ4943" t="str">
            <v/>
          </cell>
          <cell r="AT4943" t="str">
            <v>ПИР</v>
          </cell>
          <cell r="AW4943">
            <v>40616</v>
          </cell>
          <cell r="AZ4943" t="str">
            <v>3.2011</v>
          </cell>
          <cell r="BA4943" t="str">
            <v>3.2011</v>
          </cell>
          <cell r="BB4943" t="str">
            <v>3.2011</v>
          </cell>
          <cell r="BC4943" t="str">
            <v>1.2011</v>
          </cell>
        </row>
        <row r="4944">
          <cell r="AM4944" t="str">
            <v/>
          </cell>
          <cell r="AQ4944" t="str">
            <v/>
          </cell>
          <cell r="AT4944" t="str">
            <v/>
          </cell>
          <cell r="AW4944" t="str">
            <v/>
          </cell>
          <cell r="AZ4944" t="str">
            <v/>
          </cell>
          <cell r="BA4944" t="str">
            <v/>
          </cell>
          <cell r="BB4944" t="str">
            <v/>
          </cell>
          <cell r="BC4944" t="str">
            <v/>
          </cell>
        </row>
        <row r="4945">
          <cell r="AM4945" t="str">
            <v/>
          </cell>
          <cell r="AQ4945" t="str">
            <v/>
          </cell>
          <cell r="AT4945" t="str">
            <v/>
          </cell>
          <cell r="AW4945" t="str">
            <v/>
          </cell>
          <cell r="AZ4945" t="str">
            <v/>
          </cell>
          <cell r="BA4945" t="str">
            <v/>
          </cell>
          <cell r="BB4945" t="str">
            <v/>
          </cell>
          <cell r="BC4945" t="str">
            <v/>
          </cell>
        </row>
        <row r="4946">
          <cell r="AM4946" t="str">
            <v/>
          </cell>
          <cell r="AQ4946" t="str">
            <v/>
          </cell>
          <cell r="AT4946" t="str">
            <v/>
          </cell>
          <cell r="AW4946" t="str">
            <v/>
          </cell>
          <cell r="AZ4946" t="str">
            <v/>
          </cell>
          <cell r="BA4946" t="str">
            <v/>
          </cell>
          <cell r="BB4946" t="str">
            <v/>
          </cell>
          <cell r="BC4946" t="str">
            <v/>
          </cell>
        </row>
        <row r="4947">
          <cell r="AM4947" t="str">
            <v/>
          </cell>
          <cell r="AQ4947" t="str">
            <v/>
          </cell>
          <cell r="AT4947" t="str">
            <v/>
          </cell>
          <cell r="AW4947" t="str">
            <v/>
          </cell>
          <cell r="AZ4947" t="str">
            <v/>
          </cell>
          <cell r="BA4947" t="str">
            <v/>
          </cell>
          <cell r="BB4947" t="str">
            <v/>
          </cell>
          <cell r="BC4947" t="str">
            <v/>
          </cell>
        </row>
        <row r="4948">
          <cell r="AM4948" t="str">
            <v/>
          </cell>
          <cell r="AQ4948" t="str">
            <v/>
          </cell>
          <cell r="AT4948" t="str">
            <v/>
          </cell>
          <cell r="AW4948" t="str">
            <v/>
          </cell>
          <cell r="AZ4948" t="str">
            <v/>
          </cell>
          <cell r="BA4948" t="str">
            <v/>
          </cell>
          <cell r="BB4948" t="str">
            <v/>
          </cell>
          <cell r="BC4948" t="str">
            <v/>
          </cell>
        </row>
        <row r="4949">
          <cell r="AM4949" t="str">
            <v/>
          </cell>
          <cell r="AQ4949" t="str">
            <v/>
          </cell>
          <cell r="AT4949" t="str">
            <v/>
          </cell>
          <cell r="AW4949" t="str">
            <v/>
          </cell>
          <cell r="AZ4949" t="str">
            <v/>
          </cell>
          <cell r="BA4949" t="str">
            <v/>
          </cell>
          <cell r="BB4949" t="str">
            <v/>
          </cell>
          <cell r="BC4949" t="str">
            <v/>
          </cell>
        </row>
        <row r="4950">
          <cell r="AM4950" t="str">
            <v/>
          </cell>
          <cell r="AQ4950" t="str">
            <v/>
          </cell>
          <cell r="AT4950" t="str">
            <v/>
          </cell>
          <cell r="AW4950" t="str">
            <v/>
          </cell>
          <cell r="AZ4950" t="str">
            <v/>
          </cell>
          <cell r="BA4950" t="str">
            <v/>
          </cell>
          <cell r="BB4950" t="str">
            <v/>
          </cell>
          <cell r="BC4950" t="str">
            <v/>
          </cell>
        </row>
        <row r="4951">
          <cell r="AM4951" t="str">
            <v/>
          </cell>
          <cell r="AQ4951" t="str">
            <v/>
          </cell>
          <cell r="AT4951" t="str">
            <v/>
          </cell>
          <cell r="AW4951" t="str">
            <v/>
          </cell>
          <cell r="AZ4951" t="str">
            <v/>
          </cell>
          <cell r="BA4951" t="str">
            <v/>
          </cell>
          <cell r="BB4951" t="str">
            <v/>
          </cell>
          <cell r="BC4951" t="str">
            <v/>
          </cell>
        </row>
        <row r="4952">
          <cell r="AM4952">
            <v>1750000</v>
          </cell>
          <cell r="AQ4952" t="str">
            <v/>
          </cell>
          <cell r="AT4952" t="str">
            <v>ПИР</v>
          </cell>
          <cell r="AW4952">
            <v>40442</v>
          </cell>
          <cell r="AZ4952" t="str">
            <v>8.2010</v>
          </cell>
          <cell r="BA4952" t="str">
            <v>9.2010</v>
          </cell>
          <cell r="BB4952" t="str">
            <v/>
          </cell>
          <cell r="BC4952" t="str">
            <v>3.2010</v>
          </cell>
        </row>
        <row r="4953">
          <cell r="AM4953" t="str">
            <v/>
          </cell>
          <cell r="AQ4953" t="str">
            <v/>
          </cell>
          <cell r="AT4953" t="str">
            <v/>
          </cell>
          <cell r="AW4953" t="str">
            <v/>
          </cell>
          <cell r="AZ4953" t="str">
            <v/>
          </cell>
          <cell r="BA4953" t="str">
            <v/>
          </cell>
          <cell r="BB4953" t="str">
            <v/>
          </cell>
          <cell r="BC4953" t="str">
            <v/>
          </cell>
        </row>
        <row r="4954">
          <cell r="AM4954" t="str">
            <v/>
          </cell>
          <cell r="AQ4954" t="str">
            <v/>
          </cell>
          <cell r="AT4954" t="str">
            <v/>
          </cell>
          <cell r="AW4954" t="str">
            <v/>
          </cell>
          <cell r="AZ4954" t="str">
            <v/>
          </cell>
          <cell r="BA4954" t="str">
            <v/>
          </cell>
          <cell r="BB4954" t="str">
            <v/>
          </cell>
          <cell r="BC4954" t="str">
            <v/>
          </cell>
        </row>
        <row r="4955">
          <cell r="AM4955" t="str">
            <v/>
          </cell>
          <cell r="AQ4955" t="str">
            <v/>
          </cell>
          <cell r="AT4955" t="str">
            <v/>
          </cell>
          <cell r="AW4955" t="str">
            <v/>
          </cell>
          <cell r="AZ4955" t="str">
            <v/>
          </cell>
          <cell r="BA4955" t="str">
            <v/>
          </cell>
          <cell r="BB4955" t="str">
            <v/>
          </cell>
          <cell r="BC4955" t="str">
            <v/>
          </cell>
        </row>
        <row r="4956">
          <cell r="AM4956" t="str">
            <v/>
          </cell>
          <cell r="AQ4956" t="str">
            <v/>
          </cell>
          <cell r="AT4956" t="str">
            <v/>
          </cell>
          <cell r="AW4956" t="str">
            <v/>
          </cell>
          <cell r="AZ4956" t="str">
            <v/>
          </cell>
          <cell r="BA4956" t="str">
            <v/>
          </cell>
          <cell r="BB4956" t="str">
            <v/>
          </cell>
          <cell r="BC4956" t="str">
            <v/>
          </cell>
        </row>
        <row r="4957">
          <cell r="AM4957" t="str">
            <v/>
          </cell>
          <cell r="AQ4957" t="str">
            <v/>
          </cell>
          <cell r="AT4957" t="str">
            <v/>
          </cell>
          <cell r="AW4957" t="str">
            <v/>
          </cell>
          <cell r="AZ4957" t="str">
            <v/>
          </cell>
          <cell r="BA4957" t="str">
            <v/>
          </cell>
          <cell r="BB4957" t="str">
            <v/>
          </cell>
          <cell r="BC4957" t="str">
            <v/>
          </cell>
        </row>
        <row r="4958">
          <cell r="AM4958" t="str">
            <v/>
          </cell>
          <cell r="AQ4958" t="str">
            <v/>
          </cell>
          <cell r="AT4958" t="str">
            <v/>
          </cell>
          <cell r="AW4958" t="str">
            <v/>
          </cell>
          <cell r="AZ4958" t="str">
            <v/>
          </cell>
          <cell r="BA4958" t="str">
            <v/>
          </cell>
          <cell r="BB4958" t="str">
            <v/>
          </cell>
          <cell r="BC4958" t="str">
            <v/>
          </cell>
        </row>
        <row r="4959">
          <cell r="AM4959" t="str">
            <v/>
          </cell>
          <cell r="AQ4959" t="str">
            <v/>
          </cell>
          <cell r="AT4959" t="str">
            <v/>
          </cell>
          <cell r="AW4959" t="str">
            <v/>
          </cell>
          <cell r="AZ4959" t="str">
            <v/>
          </cell>
          <cell r="BA4959" t="str">
            <v/>
          </cell>
          <cell r="BB4959" t="str">
            <v/>
          </cell>
          <cell r="BC4959" t="str">
            <v/>
          </cell>
        </row>
        <row r="4960">
          <cell r="AM4960" t="str">
            <v/>
          </cell>
          <cell r="AQ4960" t="str">
            <v/>
          </cell>
          <cell r="AT4960" t="str">
            <v/>
          </cell>
          <cell r="AW4960" t="str">
            <v/>
          </cell>
          <cell r="AZ4960" t="str">
            <v/>
          </cell>
          <cell r="BA4960" t="str">
            <v/>
          </cell>
          <cell r="BB4960" t="str">
            <v/>
          </cell>
          <cell r="BC4960" t="str">
            <v/>
          </cell>
        </row>
        <row r="4961">
          <cell r="AM4961" t="str">
            <v/>
          </cell>
          <cell r="AQ4961" t="str">
            <v/>
          </cell>
          <cell r="AT4961" t="str">
            <v/>
          </cell>
          <cell r="AW4961" t="str">
            <v/>
          </cell>
          <cell r="AZ4961" t="str">
            <v/>
          </cell>
          <cell r="BA4961" t="str">
            <v/>
          </cell>
          <cell r="BB4961" t="str">
            <v/>
          </cell>
          <cell r="BC4961" t="str">
            <v/>
          </cell>
        </row>
        <row r="4962">
          <cell r="AM4962" t="str">
            <v/>
          </cell>
          <cell r="AQ4962" t="str">
            <v/>
          </cell>
          <cell r="AT4962" t="str">
            <v/>
          </cell>
          <cell r="AW4962" t="str">
            <v/>
          </cell>
          <cell r="AZ4962" t="str">
            <v/>
          </cell>
          <cell r="BA4962" t="str">
            <v/>
          </cell>
          <cell r="BB4962" t="str">
            <v/>
          </cell>
          <cell r="BC4962" t="str">
            <v/>
          </cell>
        </row>
        <row r="4963">
          <cell r="AM4963" t="str">
            <v/>
          </cell>
          <cell r="AQ4963" t="str">
            <v/>
          </cell>
          <cell r="AT4963" t="str">
            <v/>
          </cell>
          <cell r="AW4963" t="str">
            <v/>
          </cell>
          <cell r="AZ4963" t="str">
            <v/>
          </cell>
          <cell r="BA4963" t="str">
            <v/>
          </cell>
          <cell r="BB4963" t="str">
            <v/>
          </cell>
          <cell r="BC4963" t="str">
            <v/>
          </cell>
        </row>
        <row r="4964">
          <cell r="AM4964" t="str">
            <v/>
          </cell>
          <cell r="AQ4964" t="str">
            <v/>
          </cell>
          <cell r="AT4964" t="str">
            <v/>
          </cell>
          <cell r="AW4964" t="str">
            <v/>
          </cell>
          <cell r="AZ4964" t="str">
            <v/>
          </cell>
          <cell r="BA4964" t="str">
            <v/>
          </cell>
          <cell r="BB4964" t="str">
            <v/>
          </cell>
          <cell r="BC4964" t="str">
            <v/>
          </cell>
        </row>
        <row r="4965">
          <cell r="AM4965" t="str">
            <v/>
          </cell>
          <cell r="AQ4965" t="str">
            <v/>
          </cell>
          <cell r="AT4965" t="str">
            <v/>
          </cell>
          <cell r="AW4965" t="str">
            <v/>
          </cell>
          <cell r="AZ4965" t="str">
            <v/>
          </cell>
          <cell r="BA4965" t="str">
            <v/>
          </cell>
          <cell r="BB4965" t="str">
            <v/>
          </cell>
          <cell r="BC4965" t="str">
            <v/>
          </cell>
        </row>
        <row r="4966">
          <cell r="AM4966" t="str">
            <v/>
          </cell>
          <cell r="AQ4966" t="str">
            <v/>
          </cell>
          <cell r="AT4966" t="str">
            <v/>
          </cell>
          <cell r="AW4966" t="str">
            <v/>
          </cell>
          <cell r="AZ4966" t="str">
            <v/>
          </cell>
          <cell r="BA4966" t="str">
            <v/>
          </cell>
          <cell r="BB4966" t="str">
            <v/>
          </cell>
          <cell r="BC4966" t="str">
            <v/>
          </cell>
        </row>
        <row r="4967">
          <cell r="AM4967" t="str">
            <v/>
          </cell>
          <cell r="AQ4967" t="str">
            <v/>
          </cell>
          <cell r="AT4967" t="str">
            <v/>
          </cell>
          <cell r="AW4967" t="str">
            <v/>
          </cell>
          <cell r="AZ4967" t="str">
            <v/>
          </cell>
          <cell r="BA4967" t="str">
            <v/>
          </cell>
          <cell r="BB4967" t="str">
            <v/>
          </cell>
          <cell r="BC4967" t="str">
            <v/>
          </cell>
        </row>
        <row r="4968">
          <cell r="AM4968" t="str">
            <v/>
          </cell>
          <cell r="AQ4968" t="str">
            <v/>
          </cell>
          <cell r="AT4968" t="str">
            <v/>
          </cell>
          <cell r="AW4968" t="str">
            <v/>
          </cell>
          <cell r="AZ4968" t="str">
            <v/>
          </cell>
          <cell r="BA4968" t="str">
            <v/>
          </cell>
          <cell r="BB4968" t="str">
            <v/>
          </cell>
          <cell r="BC4968" t="str">
            <v/>
          </cell>
        </row>
        <row r="4969">
          <cell r="AM4969" t="str">
            <v/>
          </cell>
          <cell r="AQ4969" t="str">
            <v/>
          </cell>
          <cell r="AT4969" t="str">
            <v/>
          </cell>
          <cell r="AW4969" t="str">
            <v/>
          </cell>
          <cell r="AZ4969" t="str">
            <v/>
          </cell>
          <cell r="BA4969" t="str">
            <v/>
          </cell>
          <cell r="BB4969" t="str">
            <v/>
          </cell>
          <cell r="BC4969" t="str">
            <v/>
          </cell>
        </row>
        <row r="4970">
          <cell r="AM4970" t="str">
            <v/>
          </cell>
          <cell r="AQ4970" t="str">
            <v/>
          </cell>
          <cell r="AT4970" t="str">
            <v/>
          </cell>
          <cell r="AW4970" t="str">
            <v/>
          </cell>
          <cell r="AZ4970" t="str">
            <v/>
          </cell>
          <cell r="BA4970" t="str">
            <v/>
          </cell>
          <cell r="BB4970" t="str">
            <v/>
          </cell>
          <cell r="BC4970" t="str">
            <v/>
          </cell>
        </row>
        <row r="4971">
          <cell r="AM4971" t="str">
            <v/>
          </cell>
          <cell r="AQ4971" t="str">
            <v/>
          </cell>
          <cell r="AT4971" t="str">
            <v/>
          </cell>
          <cell r="AW4971" t="str">
            <v/>
          </cell>
          <cell r="AZ4971" t="str">
            <v/>
          </cell>
          <cell r="BA4971" t="str">
            <v/>
          </cell>
          <cell r="BB4971" t="str">
            <v/>
          </cell>
          <cell r="BC4971" t="str">
            <v/>
          </cell>
        </row>
        <row r="4972">
          <cell r="AM4972" t="str">
            <v/>
          </cell>
          <cell r="AQ4972" t="str">
            <v/>
          </cell>
          <cell r="AT4972" t="str">
            <v/>
          </cell>
          <cell r="AW4972" t="str">
            <v/>
          </cell>
          <cell r="AZ4972" t="str">
            <v/>
          </cell>
          <cell r="BA4972" t="str">
            <v/>
          </cell>
          <cell r="BB4972" t="str">
            <v/>
          </cell>
          <cell r="BC4972" t="str">
            <v/>
          </cell>
        </row>
        <row r="4973">
          <cell r="AM4973" t="str">
            <v/>
          </cell>
          <cell r="AQ4973" t="str">
            <v/>
          </cell>
          <cell r="AT4973" t="str">
            <v/>
          </cell>
          <cell r="AW4973" t="str">
            <v/>
          </cell>
          <cell r="AZ4973" t="str">
            <v/>
          </cell>
          <cell r="BA4973" t="str">
            <v/>
          </cell>
          <cell r="BB4973" t="str">
            <v/>
          </cell>
          <cell r="BC4973" t="str">
            <v/>
          </cell>
        </row>
        <row r="4974">
          <cell r="AM4974" t="str">
            <v/>
          </cell>
          <cell r="AQ4974" t="str">
            <v/>
          </cell>
          <cell r="AT4974" t="str">
            <v/>
          </cell>
          <cell r="AW4974" t="str">
            <v/>
          </cell>
          <cell r="AZ4974" t="str">
            <v/>
          </cell>
          <cell r="BA4974" t="str">
            <v/>
          </cell>
          <cell r="BB4974" t="str">
            <v/>
          </cell>
          <cell r="BC4974" t="str">
            <v/>
          </cell>
        </row>
        <row r="4975">
          <cell r="AM4975" t="str">
            <v/>
          </cell>
          <cell r="AQ4975" t="str">
            <v/>
          </cell>
          <cell r="AT4975" t="str">
            <v/>
          </cell>
          <cell r="AW4975" t="str">
            <v/>
          </cell>
          <cell r="AZ4975" t="str">
            <v/>
          </cell>
          <cell r="BA4975" t="str">
            <v/>
          </cell>
          <cell r="BB4975" t="str">
            <v/>
          </cell>
          <cell r="BC4975" t="str">
            <v/>
          </cell>
        </row>
        <row r="4976">
          <cell r="AM4976" t="str">
            <v/>
          </cell>
          <cell r="AQ4976" t="str">
            <v/>
          </cell>
          <cell r="AT4976" t="str">
            <v/>
          </cell>
          <cell r="AW4976" t="str">
            <v/>
          </cell>
          <cell r="AZ4976" t="str">
            <v/>
          </cell>
          <cell r="BA4976" t="str">
            <v/>
          </cell>
          <cell r="BB4976" t="str">
            <v/>
          </cell>
          <cell r="BC4976" t="str">
            <v/>
          </cell>
        </row>
        <row r="4977">
          <cell r="AM4977" t="str">
            <v/>
          </cell>
          <cell r="AQ4977" t="str">
            <v/>
          </cell>
          <cell r="AT4977" t="str">
            <v/>
          </cell>
          <cell r="AW4977" t="str">
            <v/>
          </cell>
          <cell r="AZ4977" t="str">
            <v/>
          </cell>
          <cell r="BA4977" t="str">
            <v/>
          </cell>
          <cell r="BB4977" t="str">
            <v/>
          </cell>
          <cell r="BC4977" t="str">
            <v/>
          </cell>
        </row>
        <row r="4978">
          <cell r="AM4978" t="str">
            <v/>
          </cell>
          <cell r="AQ4978" t="str">
            <v/>
          </cell>
          <cell r="AT4978" t="str">
            <v/>
          </cell>
          <cell r="AW4978" t="str">
            <v/>
          </cell>
          <cell r="AZ4978" t="str">
            <v/>
          </cell>
          <cell r="BA4978" t="str">
            <v/>
          </cell>
          <cell r="BB4978" t="str">
            <v/>
          </cell>
          <cell r="BC4978" t="str">
            <v/>
          </cell>
        </row>
        <row r="4979">
          <cell r="AM4979" t="str">
            <v/>
          </cell>
          <cell r="AQ4979" t="str">
            <v/>
          </cell>
          <cell r="AT4979" t="str">
            <v/>
          </cell>
          <cell r="AW4979" t="str">
            <v/>
          </cell>
          <cell r="AZ4979" t="str">
            <v/>
          </cell>
          <cell r="BA4979" t="str">
            <v/>
          </cell>
          <cell r="BB4979" t="str">
            <v/>
          </cell>
          <cell r="BC4979" t="str">
            <v/>
          </cell>
        </row>
        <row r="4980">
          <cell r="AM4980" t="str">
            <v/>
          </cell>
          <cell r="AQ4980" t="str">
            <v/>
          </cell>
          <cell r="AT4980" t="str">
            <v/>
          </cell>
          <cell r="AW4980" t="str">
            <v/>
          </cell>
          <cell r="AZ4980" t="str">
            <v/>
          </cell>
          <cell r="BA4980" t="str">
            <v/>
          </cell>
          <cell r="BB4980" t="str">
            <v/>
          </cell>
          <cell r="BC4980" t="str">
            <v/>
          </cell>
        </row>
        <row r="4981">
          <cell r="AM4981" t="str">
            <v/>
          </cell>
          <cell r="AQ4981" t="str">
            <v/>
          </cell>
          <cell r="AT4981" t="str">
            <v/>
          </cell>
          <cell r="AW4981" t="str">
            <v/>
          </cell>
          <cell r="AZ4981" t="str">
            <v/>
          </cell>
          <cell r="BA4981" t="str">
            <v/>
          </cell>
          <cell r="BB4981" t="str">
            <v/>
          </cell>
          <cell r="BC4981" t="str">
            <v/>
          </cell>
        </row>
        <row r="4982">
          <cell r="AM4982">
            <v>260400</v>
          </cell>
          <cell r="AQ4982" t="str">
            <v/>
          </cell>
          <cell r="AT4982" t="str">
            <v>ПИР</v>
          </cell>
          <cell r="AW4982" t="str">
            <v/>
          </cell>
          <cell r="AZ4982" t="str">
            <v/>
          </cell>
          <cell r="BA4982" t="str">
            <v/>
          </cell>
          <cell r="BB4982" t="str">
            <v/>
          </cell>
          <cell r="BC4982" t="str">
            <v/>
          </cell>
        </row>
        <row r="4983">
          <cell r="AM4983">
            <v>260400</v>
          </cell>
          <cell r="AQ4983" t="str">
            <v/>
          </cell>
          <cell r="AT4983" t="str">
            <v>ПИР</v>
          </cell>
          <cell r="AW4983" t="str">
            <v/>
          </cell>
          <cell r="AZ4983" t="str">
            <v/>
          </cell>
          <cell r="BA4983" t="str">
            <v/>
          </cell>
          <cell r="BB4983" t="str">
            <v/>
          </cell>
          <cell r="BC4983" t="str">
            <v/>
          </cell>
        </row>
        <row r="4984">
          <cell r="AM4984">
            <v>260400</v>
          </cell>
          <cell r="AQ4984" t="str">
            <v/>
          </cell>
          <cell r="AT4984" t="str">
            <v>ПИР</v>
          </cell>
          <cell r="AW4984" t="str">
            <v/>
          </cell>
          <cell r="AZ4984" t="str">
            <v/>
          </cell>
          <cell r="BA4984" t="str">
            <v/>
          </cell>
          <cell r="BB4984" t="str">
            <v/>
          </cell>
          <cell r="BC4984" t="str">
            <v/>
          </cell>
        </row>
        <row r="4985">
          <cell r="AM4985">
            <v>260400</v>
          </cell>
          <cell r="AQ4985" t="str">
            <v/>
          </cell>
          <cell r="AT4985" t="str">
            <v>ПИР</v>
          </cell>
          <cell r="AW4985" t="str">
            <v/>
          </cell>
          <cell r="AZ4985" t="str">
            <v/>
          </cell>
          <cell r="BA4985" t="str">
            <v/>
          </cell>
          <cell r="BB4985" t="str">
            <v/>
          </cell>
          <cell r="BC4985" t="str">
            <v/>
          </cell>
        </row>
        <row r="4986">
          <cell r="AM4986" t="str">
            <v/>
          </cell>
          <cell r="AQ4986" t="str">
            <v/>
          </cell>
          <cell r="AT4986" t="str">
            <v/>
          </cell>
          <cell r="AW4986" t="str">
            <v/>
          </cell>
          <cell r="AZ4986" t="str">
            <v/>
          </cell>
          <cell r="BA4986" t="str">
            <v/>
          </cell>
          <cell r="BB4986" t="str">
            <v/>
          </cell>
          <cell r="BC4986" t="str">
            <v/>
          </cell>
        </row>
        <row r="4987">
          <cell r="AM4987">
            <v>260400</v>
          </cell>
          <cell r="AQ4987" t="str">
            <v/>
          </cell>
          <cell r="AT4987" t="str">
            <v>ПИР</v>
          </cell>
          <cell r="AW4987" t="str">
            <v/>
          </cell>
          <cell r="AZ4987" t="str">
            <v/>
          </cell>
          <cell r="BA4987" t="str">
            <v/>
          </cell>
          <cell r="BB4987" t="str">
            <v/>
          </cell>
          <cell r="BC4987" t="str">
            <v/>
          </cell>
        </row>
        <row r="4988">
          <cell r="AM4988">
            <v>260400</v>
          </cell>
          <cell r="AQ4988" t="str">
            <v/>
          </cell>
          <cell r="AT4988" t="str">
            <v>ПИР</v>
          </cell>
          <cell r="AW4988" t="str">
            <v/>
          </cell>
          <cell r="AZ4988" t="str">
            <v/>
          </cell>
          <cell r="BA4988" t="str">
            <v/>
          </cell>
          <cell r="BB4988" t="str">
            <v/>
          </cell>
          <cell r="BC4988" t="str">
            <v/>
          </cell>
        </row>
        <row r="4989">
          <cell r="AM4989">
            <v>260400</v>
          </cell>
          <cell r="AQ4989" t="str">
            <v/>
          </cell>
          <cell r="AT4989" t="str">
            <v>ПИР</v>
          </cell>
          <cell r="AW4989" t="str">
            <v/>
          </cell>
          <cell r="AZ4989" t="str">
            <v/>
          </cell>
          <cell r="BA4989" t="str">
            <v/>
          </cell>
          <cell r="BB4989" t="str">
            <v/>
          </cell>
          <cell r="BC4989" t="str">
            <v/>
          </cell>
        </row>
        <row r="4990">
          <cell r="AM4990">
            <v>260400</v>
          </cell>
          <cell r="AQ4990" t="str">
            <v/>
          </cell>
          <cell r="AT4990" t="str">
            <v>ПИР</v>
          </cell>
          <cell r="AW4990" t="str">
            <v/>
          </cell>
          <cell r="AZ4990" t="str">
            <v/>
          </cell>
          <cell r="BA4990" t="str">
            <v/>
          </cell>
          <cell r="BB4990" t="str">
            <v/>
          </cell>
          <cell r="BC4990" t="str">
            <v/>
          </cell>
        </row>
        <row r="4991">
          <cell r="AM4991" t="str">
            <v/>
          </cell>
          <cell r="AQ4991" t="str">
            <v/>
          </cell>
          <cell r="AT4991" t="str">
            <v/>
          </cell>
          <cell r="AW4991" t="str">
            <v/>
          </cell>
          <cell r="AZ4991" t="str">
            <v/>
          </cell>
          <cell r="BA4991" t="str">
            <v/>
          </cell>
          <cell r="BB4991" t="str">
            <v/>
          </cell>
          <cell r="BC4991" t="str">
            <v/>
          </cell>
        </row>
        <row r="4992">
          <cell r="AM4992">
            <v>480000</v>
          </cell>
          <cell r="AQ4992" t="str">
            <v/>
          </cell>
          <cell r="AT4992" t="str">
            <v>ПИР</v>
          </cell>
          <cell r="AW4992">
            <v>40464</v>
          </cell>
          <cell r="AZ4992" t="str">
            <v>9.2010</v>
          </cell>
          <cell r="BA4992" t="str">
            <v>10.2010</v>
          </cell>
          <cell r="BB4992" t="str">
            <v/>
          </cell>
          <cell r="BC4992" t="str">
            <v>4.2010</v>
          </cell>
        </row>
        <row r="4993">
          <cell r="AM4993">
            <v>446400</v>
          </cell>
          <cell r="AQ4993" t="str">
            <v/>
          </cell>
          <cell r="AT4993" t="str">
            <v>ПИР</v>
          </cell>
          <cell r="AW4993">
            <v>40540</v>
          </cell>
          <cell r="AZ4993" t="str">
            <v>12.2010</v>
          </cell>
          <cell r="BA4993" t="str">
            <v>12.2010</v>
          </cell>
          <cell r="BB4993" t="str">
            <v/>
          </cell>
          <cell r="BC4993" t="str">
            <v>4.2010</v>
          </cell>
        </row>
        <row r="4994">
          <cell r="AM4994">
            <v>446400</v>
          </cell>
          <cell r="AQ4994" t="str">
            <v/>
          </cell>
          <cell r="AT4994" t="str">
            <v>ПИР</v>
          </cell>
          <cell r="AW4994">
            <v>40480</v>
          </cell>
          <cell r="AZ4994" t="str">
            <v>10.2010</v>
          </cell>
          <cell r="BA4994" t="str">
            <v>10.2010</v>
          </cell>
          <cell r="BB4994" t="str">
            <v/>
          </cell>
          <cell r="BC4994" t="str">
            <v>4.2010</v>
          </cell>
        </row>
        <row r="4995">
          <cell r="AM4995">
            <v>446400</v>
          </cell>
          <cell r="AQ4995" t="str">
            <v/>
          </cell>
          <cell r="AT4995" t="str">
            <v>ПИР</v>
          </cell>
          <cell r="AW4995">
            <v>40480</v>
          </cell>
          <cell r="AZ4995" t="str">
            <v>10.2010</v>
          </cell>
          <cell r="BA4995" t="str">
            <v>10.2010</v>
          </cell>
          <cell r="BB4995" t="str">
            <v/>
          </cell>
          <cell r="BC4995" t="str">
            <v>4.2010</v>
          </cell>
        </row>
        <row r="4996">
          <cell r="AM4996" t="str">
            <v/>
          </cell>
          <cell r="AQ4996" t="str">
            <v/>
          </cell>
          <cell r="AT4996" t="str">
            <v/>
          </cell>
          <cell r="AW4996" t="str">
            <v/>
          </cell>
          <cell r="AZ4996" t="str">
            <v/>
          </cell>
          <cell r="BA4996" t="str">
            <v/>
          </cell>
          <cell r="BB4996" t="str">
            <v/>
          </cell>
          <cell r="BC4996" t="str">
            <v/>
          </cell>
        </row>
        <row r="4997">
          <cell r="AM4997" t="str">
            <v/>
          </cell>
          <cell r="AQ4997" t="str">
            <v/>
          </cell>
          <cell r="AT4997" t="str">
            <v/>
          </cell>
          <cell r="AW4997" t="str">
            <v/>
          </cell>
          <cell r="AZ4997" t="str">
            <v/>
          </cell>
          <cell r="BA4997" t="str">
            <v/>
          </cell>
          <cell r="BB4997" t="str">
            <v/>
          </cell>
          <cell r="BC4997" t="str">
            <v/>
          </cell>
        </row>
        <row r="4998">
          <cell r="AM4998" t="str">
            <v/>
          </cell>
          <cell r="AQ4998" t="str">
            <v/>
          </cell>
          <cell r="AT4998" t="str">
            <v/>
          </cell>
          <cell r="AW4998" t="str">
            <v/>
          </cell>
          <cell r="AZ4998" t="str">
            <v/>
          </cell>
          <cell r="BA4998" t="str">
            <v/>
          </cell>
          <cell r="BB4998" t="str">
            <v/>
          </cell>
          <cell r="BC4998" t="str">
            <v/>
          </cell>
        </row>
        <row r="4999">
          <cell r="AM4999" t="str">
            <v/>
          </cell>
          <cell r="AQ4999" t="str">
            <v/>
          </cell>
          <cell r="AT4999" t="str">
            <v/>
          </cell>
          <cell r="AW4999" t="str">
            <v/>
          </cell>
          <cell r="AZ4999" t="str">
            <v/>
          </cell>
          <cell r="BA4999" t="str">
            <v/>
          </cell>
          <cell r="BB4999" t="str">
            <v/>
          </cell>
          <cell r="BC4999" t="str">
            <v/>
          </cell>
        </row>
        <row r="5000">
          <cell r="AM5000" t="str">
            <v/>
          </cell>
          <cell r="AQ5000" t="str">
            <v/>
          </cell>
          <cell r="AT5000" t="str">
            <v/>
          </cell>
          <cell r="AW5000" t="str">
            <v/>
          </cell>
          <cell r="AZ5000" t="str">
            <v/>
          </cell>
          <cell r="BA5000" t="str">
            <v/>
          </cell>
          <cell r="BB5000" t="str">
            <v/>
          </cell>
          <cell r="BC5000" t="str">
            <v/>
          </cell>
        </row>
        <row r="5001">
          <cell r="AM5001" t="str">
            <v/>
          </cell>
          <cell r="AQ5001" t="str">
            <v/>
          </cell>
          <cell r="AT5001" t="str">
            <v/>
          </cell>
          <cell r="AW5001" t="str">
            <v/>
          </cell>
          <cell r="AZ5001" t="str">
            <v/>
          </cell>
          <cell r="BA5001" t="str">
            <v/>
          </cell>
          <cell r="BB5001" t="str">
            <v/>
          </cell>
          <cell r="BC5001" t="str">
            <v/>
          </cell>
        </row>
        <row r="5002">
          <cell r="AM5002" t="str">
            <v/>
          </cell>
          <cell r="AQ5002" t="str">
            <v/>
          </cell>
          <cell r="AT5002" t="str">
            <v/>
          </cell>
          <cell r="AW5002" t="str">
            <v/>
          </cell>
          <cell r="AZ5002" t="str">
            <v/>
          </cell>
          <cell r="BA5002" t="str">
            <v/>
          </cell>
          <cell r="BB5002" t="str">
            <v/>
          </cell>
          <cell r="BC5002" t="str">
            <v/>
          </cell>
        </row>
        <row r="5003">
          <cell r="AM5003" t="str">
            <v/>
          </cell>
          <cell r="AQ5003" t="str">
            <v/>
          </cell>
          <cell r="AT5003" t="str">
            <v/>
          </cell>
          <cell r="AW5003" t="str">
            <v/>
          </cell>
          <cell r="AZ5003" t="str">
            <v/>
          </cell>
          <cell r="BA5003" t="str">
            <v/>
          </cell>
          <cell r="BB5003" t="str">
            <v/>
          </cell>
          <cell r="BC5003" t="str">
            <v/>
          </cell>
        </row>
        <row r="5004">
          <cell r="AM5004" t="str">
            <v/>
          </cell>
          <cell r="AQ5004" t="str">
            <v/>
          </cell>
          <cell r="AT5004" t="str">
            <v/>
          </cell>
          <cell r="AW5004" t="str">
            <v/>
          </cell>
          <cell r="AZ5004" t="str">
            <v/>
          </cell>
          <cell r="BA5004" t="str">
            <v/>
          </cell>
          <cell r="BB5004" t="str">
            <v/>
          </cell>
          <cell r="BC5004" t="str">
            <v/>
          </cell>
        </row>
        <row r="5005">
          <cell r="AM5005" t="str">
            <v/>
          </cell>
          <cell r="AQ5005" t="str">
            <v/>
          </cell>
          <cell r="AT5005" t="str">
            <v/>
          </cell>
          <cell r="AW5005" t="str">
            <v/>
          </cell>
          <cell r="AZ5005" t="str">
            <v/>
          </cell>
          <cell r="BA5005" t="str">
            <v/>
          </cell>
          <cell r="BB5005" t="str">
            <v/>
          </cell>
          <cell r="BC5005" t="str">
            <v/>
          </cell>
        </row>
        <row r="5006">
          <cell r="AM5006" t="str">
            <v/>
          </cell>
          <cell r="AQ5006" t="str">
            <v/>
          </cell>
          <cell r="AT5006" t="str">
            <v/>
          </cell>
          <cell r="AW5006" t="str">
            <v/>
          </cell>
          <cell r="AZ5006" t="str">
            <v/>
          </cell>
          <cell r="BA5006" t="str">
            <v/>
          </cell>
          <cell r="BB5006" t="str">
            <v/>
          </cell>
          <cell r="BC5006" t="str">
            <v/>
          </cell>
        </row>
        <row r="5007">
          <cell r="AM5007" t="str">
            <v/>
          </cell>
          <cell r="AQ5007" t="str">
            <v/>
          </cell>
          <cell r="AT5007" t="str">
            <v/>
          </cell>
          <cell r="AW5007" t="str">
            <v/>
          </cell>
          <cell r="AZ5007" t="str">
            <v/>
          </cell>
          <cell r="BA5007" t="str">
            <v/>
          </cell>
          <cell r="BB5007" t="str">
            <v/>
          </cell>
          <cell r="BC5007" t="str">
            <v/>
          </cell>
        </row>
        <row r="5008">
          <cell r="AM5008" t="str">
            <v/>
          </cell>
          <cell r="AQ5008" t="str">
            <v/>
          </cell>
          <cell r="AT5008" t="str">
            <v/>
          </cell>
          <cell r="AW5008" t="str">
            <v/>
          </cell>
          <cell r="AZ5008" t="str">
            <v/>
          </cell>
          <cell r="BA5008" t="str">
            <v/>
          </cell>
          <cell r="BB5008" t="str">
            <v/>
          </cell>
          <cell r="BC5008" t="str">
            <v/>
          </cell>
        </row>
        <row r="5009">
          <cell r="AM5009" t="str">
            <v/>
          </cell>
          <cell r="AQ5009" t="str">
            <v/>
          </cell>
          <cell r="AT5009" t="str">
            <v/>
          </cell>
          <cell r="AW5009" t="str">
            <v/>
          </cell>
          <cell r="AZ5009" t="str">
            <v/>
          </cell>
          <cell r="BA5009" t="str">
            <v/>
          </cell>
          <cell r="BB5009" t="str">
            <v/>
          </cell>
          <cell r="BC5009" t="str">
            <v/>
          </cell>
        </row>
        <row r="5010">
          <cell r="AM5010" t="str">
            <v/>
          </cell>
          <cell r="AQ5010" t="str">
            <v/>
          </cell>
          <cell r="AT5010" t="str">
            <v/>
          </cell>
          <cell r="AW5010" t="str">
            <v/>
          </cell>
          <cell r="AZ5010" t="str">
            <v/>
          </cell>
          <cell r="BA5010" t="str">
            <v/>
          </cell>
          <cell r="BB5010" t="str">
            <v/>
          </cell>
          <cell r="BC5010" t="str">
            <v/>
          </cell>
        </row>
        <row r="5011">
          <cell r="AM5011" t="str">
            <v/>
          </cell>
          <cell r="AQ5011" t="str">
            <v/>
          </cell>
          <cell r="AT5011" t="str">
            <v/>
          </cell>
          <cell r="AW5011" t="str">
            <v/>
          </cell>
          <cell r="AZ5011" t="str">
            <v/>
          </cell>
          <cell r="BA5011" t="str">
            <v/>
          </cell>
          <cell r="BB5011" t="str">
            <v/>
          </cell>
          <cell r="BC5011" t="str">
            <v/>
          </cell>
        </row>
        <row r="5012">
          <cell r="AM5012" t="str">
            <v/>
          </cell>
          <cell r="AQ5012" t="str">
            <v/>
          </cell>
          <cell r="AT5012" t="str">
            <v/>
          </cell>
          <cell r="AW5012" t="str">
            <v/>
          </cell>
          <cell r="AZ5012" t="str">
            <v/>
          </cell>
          <cell r="BA5012" t="str">
            <v/>
          </cell>
          <cell r="BB5012" t="str">
            <v/>
          </cell>
          <cell r="BC5012" t="str">
            <v/>
          </cell>
        </row>
        <row r="5013">
          <cell r="AM5013" t="str">
            <v/>
          </cell>
          <cell r="AQ5013" t="str">
            <v/>
          </cell>
          <cell r="AT5013" t="str">
            <v/>
          </cell>
          <cell r="AW5013" t="str">
            <v/>
          </cell>
          <cell r="AZ5013" t="str">
            <v/>
          </cell>
          <cell r="BA5013" t="str">
            <v/>
          </cell>
          <cell r="BB5013" t="str">
            <v/>
          </cell>
          <cell r="BC5013" t="str">
            <v/>
          </cell>
        </row>
        <row r="5014">
          <cell r="AM5014" t="str">
            <v/>
          </cell>
          <cell r="AQ5014" t="str">
            <v/>
          </cell>
          <cell r="AT5014" t="str">
            <v/>
          </cell>
          <cell r="AW5014" t="str">
            <v/>
          </cell>
          <cell r="AZ5014" t="str">
            <v/>
          </cell>
          <cell r="BA5014" t="str">
            <v/>
          </cell>
          <cell r="BB5014" t="str">
            <v/>
          </cell>
          <cell r="BC5014" t="str">
            <v/>
          </cell>
        </row>
        <row r="5015">
          <cell r="AM5015" t="str">
            <v/>
          </cell>
          <cell r="AQ5015" t="str">
            <v/>
          </cell>
          <cell r="AT5015" t="str">
            <v/>
          </cell>
          <cell r="AW5015" t="str">
            <v/>
          </cell>
          <cell r="AZ5015" t="str">
            <v/>
          </cell>
          <cell r="BA5015" t="str">
            <v/>
          </cell>
          <cell r="BB5015" t="str">
            <v/>
          </cell>
          <cell r="BC5015" t="str">
            <v/>
          </cell>
        </row>
        <row r="5016">
          <cell r="AM5016" t="str">
            <v/>
          </cell>
          <cell r="AQ5016" t="str">
            <v/>
          </cell>
          <cell r="AT5016" t="str">
            <v/>
          </cell>
          <cell r="AW5016" t="str">
            <v/>
          </cell>
          <cell r="AZ5016" t="str">
            <v/>
          </cell>
          <cell r="BA5016" t="str">
            <v/>
          </cell>
          <cell r="BB5016" t="str">
            <v/>
          </cell>
          <cell r="BC5016" t="str">
            <v/>
          </cell>
        </row>
        <row r="5017">
          <cell r="AM5017" t="str">
            <v/>
          </cell>
          <cell r="AQ5017" t="str">
            <v/>
          </cell>
          <cell r="AT5017" t="str">
            <v/>
          </cell>
          <cell r="AW5017" t="str">
            <v/>
          </cell>
          <cell r="AZ5017" t="str">
            <v/>
          </cell>
          <cell r="BA5017" t="str">
            <v/>
          </cell>
          <cell r="BB5017" t="str">
            <v/>
          </cell>
          <cell r="BC5017" t="str">
            <v/>
          </cell>
        </row>
        <row r="5018">
          <cell r="AM5018" t="str">
            <v/>
          </cell>
          <cell r="AQ5018" t="str">
            <v/>
          </cell>
          <cell r="AT5018" t="str">
            <v/>
          </cell>
          <cell r="AW5018" t="str">
            <v/>
          </cell>
          <cell r="AZ5018" t="str">
            <v/>
          </cell>
          <cell r="BA5018" t="str">
            <v/>
          </cell>
          <cell r="BB5018" t="str">
            <v/>
          </cell>
          <cell r="BC5018" t="str">
            <v/>
          </cell>
        </row>
        <row r="5019">
          <cell r="AM5019" t="str">
            <v/>
          </cell>
          <cell r="AQ5019" t="str">
            <v/>
          </cell>
          <cell r="AT5019" t="str">
            <v/>
          </cell>
          <cell r="AW5019" t="str">
            <v/>
          </cell>
          <cell r="AZ5019" t="str">
            <v/>
          </cell>
          <cell r="BA5019" t="str">
            <v/>
          </cell>
          <cell r="BB5019" t="str">
            <v/>
          </cell>
          <cell r="BC5019" t="str">
            <v/>
          </cell>
        </row>
        <row r="5020">
          <cell r="AM5020" t="str">
            <v/>
          </cell>
          <cell r="AQ5020" t="str">
            <v/>
          </cell>
          <cell r="AT5020" t="str">
            <v/>
          </cell>
          <cell r="AW5020" t="str">
            <v/>
          </cell>
          <cell r="AZ5020" t="str">
            <v/>
          </cell>
          <cell r="BA5020" t="str">
            <v/>
          </cell>
          <cell r="BB5020" t="str">
            <v/>
          </cell>
          <cell r="BC5020" t="str">
            <v/>
          </cell>
        </row>
        <row r="5021">
          <cell r="AM5021" t="str">
            <v/>
          </cell>
          <cell r="AQ5021" t="str">
            <v/>
          </cell>
          <cell r="AT5021" t="str">
            <v/>
          </cell>
          <cell r="AW5021" t="str">
            <v/>
          </cell>
          <cell r="AZ5021" t="str">
            <v/>
          </cell>
          <cell r="BA5021" t="str">
            <v/>
          </cell>
          <cell r="BB5021" t="str">
            <v/>
          </cell>
          <cell r="BC5021" t="str">
            <v/>
          </cell>
        </row>
        <row r="5022">
          <cell r="AM5022" t="str">
            <v/>
          </cell>
          <cell r="AQ5022" t="str">
            <v/>
          </cell>
          <cell r="AT5022" t="str">
            <v/>
          </cell>
          <cell r="AW5022" t="str">
            <v/>
          </cell>
          <cell r="AZ5022" t="str">
            <v/>
          </cell>
          <cell r="BA5022" t="str">
            <v/>
          </cell>
          <cell r="BB5022" t="str">
            <v/>
          </cell>
          <cell r="BC5022" t="str">
            <v/>
          </cell>
        </row>
        <row r="5023">
          <cell r="AM5023" t="str">
            <v/>
          </cell>
          <cell r="AQ5023" t="str">
            <v/>
          </cell>
          <cell r="AT5023" t="str">
            <v/>
          </cell>
          <cell r="AW5023" t="str">
            <v/>
          </cell>
          <cell r="AZ5023" t="str">
            <v/>
          </cell>
          <cell r="BA5023" t="str">
            <v/>
          </cell>
          <cell r="BB5023" t="str">
            <v/>
          </cell>
          <cell r="BC5023" t="str">
            <v/>
          </cell>
        </row>
        <row r="5024">
          <cell r="AM5024" t="str">
            <v/>
          </cell>
          <cell r="AQ5024" t="str">
            <v/>
          </cell>
          <cell r="AT5024" t="str">
            <v/>
          </cell>
          <cell r="AW5024" t="str">
            <v/>
          </cell>
          <cell r="AZ5024" t="str">
            <v/>
          </cell>
          <cell r="BA5024" t="str">
            <v/>
          </cell>
          <cell r="BB5024" t="str">
            <v/>
          </cell>
          <cell r="BC5024" t="str">
            <v/>
          </cell>
        </row>
        <row r="5025">
          <cell r="AM5025" t="str">
            <v/>
          </cell>
          <cell r="AQ5025" t="str">
            <v/>
          </cell>
          <cell r="AT5025" t="str">
            <v/>
          </cell>
          <cell r="AW5025" t="str">
            <v/>
          </cell>
          <cell r="AZ5025" t="str">
            <v/>
          </cell>
          <cell r="BA5025" t="str">
            <v/>
          </cell>
          <cell r="BB5025" t="str">
            <v/>
          </cell>
          <cell r="BC5025" t="str">
            <v/>
          </cell>
        </row>
        <row r="5026">
          <cell r="AM5026" t="str">
            <v/>
          </cell>
          <cell r="AQ5026" t="str">
            <v/>
          </cell>
          <cell r="AT5026" t="str">
            <v/>
          </cell>
          <cell r="AW5026" t="str">
            <v/>
          </cell>
          <cell r="AZ5026" t="str">
            <v/>
          </cell>
          <cell r="BA5026" t="str">
            <v/>
          </cell>
          <cell r="BB5026" t="str">
            <v/>
          </cell>
          <cell r="BC5026" t="str">
            <v/>
          </cell>
        </row>
        <row r="5027">
          <cell r="AM5027" t="str">
            <v/>
          </cell>
          <cell r="AQ5027" t="str">
            <v/>
          </cell>
          <cell r="AT5027" t="str">
            <v/>
          </cell>
          <cell r="AW5027" t="str">
            <v/>
          </cell>
          <cell r="AZ5027" t="str">
            <v/>
          </cell>
          <cell r="BA5027" t="str">
            <v/>
          </cell>
          <cell r="BB5027" t="str">
            <v/>
          </cell>
          <cell r="BC5027" t="str">
            <v/>
          </cell>
        </row>
        <row r="5028">
          <cell r="AM5028" t="str">
            <v/>
          </cell>
          <cell r="AQ5028" t="str">
            <v/>
          </cell>
          <cell r="AT5028" t="str">
            <v/>
          </cell>
          <cell r="AW5028" t="str">
            <v/>
          </cell>
          <cell r="AZ5028" t="str">
            <v/>
          </cell>
          <cell r="BA5028" t="str">
            <v/>
          </cell>
          <cell r="BB5028" t="str">
            <v/>
          </cell>
          <cell r="BC5028" t="str">
            <v/>
          </cell>
        </row>
        <row r="5029">
          <cell r="AM5029" t="str">
            <v/>
          </cell>
          <cell r="AQ5029" t="str">
            <v/>
          </cell>
          <cell r="AT5029" t="str">
            <v/>
          </cell>
          <cell r="AW5029" t="str">
            <v/>
          </cell>
          <cell r="AZ5029" t="str">
            <v/>
          </cell>
          <cell r="BA5029" t="str">
            <v/>
          </cell>
          <cell r="BB5029" t="str">
            <v/>
          </cell>
          <cell r="BC5029" t="str">
            <v/>
          </cell>
        </row>
        <row r="5030">
          <cell r="AM5030" t="str">
            <v/>
          </cell>
          <cell r="AQ5030" t="str">
            <v/>
          </cell>
          <cell r="AT5030" t="str">
            <v/>
          </cell>
          <cell r="AW5030" t="str">
            <v/>
          </cell>
          <cell r="AZ5030" t="str">
            <v/>
          </cell>
          <cell r="BA5030" t="str">
            <v/>
          </cell>
          <cell r="BB5030" t="str">
            <v/>
          </cell>
          <cell r="BC5030" t="str">
            <v/>
          </cell>
        </row>
        <row r="5031">
          <cell r="AM5031" t="str">
            <v/>
          </cell>
          <cell r="AQ5031" t="str">
            <v/>
          </cell>
          <cell r="AT5031" t="str">
            <v/>
          </cell>
          <cell r="AW5031" t="str">
            <v/>
          </cell>
          <cell r="AZ5031" t="str">
            <v/>
          </cell>
          <cell r="BA5031" t="str">
            <v/>
          </cell>
          <cell r="BB5031" t="str">
            <v/>
          </cell>
          <cell r="BC5031" t="str">
            <v/>
          </cell>
        </row>
        <row r="5032">
          <cell r="AM5032" t="str">
            <v/>
          </cell>
          <cell r="AQ5032" t="str">
            <v/>
          </cell>
          <cell r="AT5032" t="str">
            <v/>
          </cell>
          <cell r="AW5032" t="str">
            <v/>
          </cell>
          <cell r="AZ5032" t="str">
            <v/>
          </cell>
          <cell r="BA5032" t="str">
            <v/>
          </cell>
          <cell r="BB5032" t="str">
            <v/>
          </cell>
          <cell r="BC5032" t="str">
            <v/>
          </cell>
        </row>
        <row r="5033">
          <cell r="AM5033" t="str">
            <v/>
          </cell>
          <cell r="AQ5033" t="str">
            <v/>
          </cell>
          <cell r="AT5033" t="str">
            <v/>
          </cell>
          <cell r="AW5033" t="str">
            <v/>
          </cell>
          <cell r="AZ5033" t="str">
            <v/>
          </cell>
          <cell r="BA5033" t="str">
            <v/>
          </cell>
          <cell r="BB5033" t="str">
            <v/>
          </cell>
          <cell r="BC5033" t="str">
            <v/>
          </cell>
        </row>
        <row r="5034">
          <cell r="AM5034">
            <v>1348500</v>
          </cell>
          <cell r="AQ5034" t="str">
            <v/>
          </cell>
          <cell r="AT5034" t="str">
            <v>ПИР</v>
          </cell>
          <cell r="AW5034">
            <v>40591</v>
          </cell>
          <cell r="AZ5034" t="str">
            <v>2.2011</v>
          </cell>
          <cell r="BA5034" t="str">
            <v>2.2011</v>
          </cell>
          <cell r="BB5034" t="str">
            <v>3.2011</v>
          </cell>
          <cell r="BC5034" t="str">
            <v>1.2011</v>
          </cell>
        </row>
        <row r="5035">
          <cell r="AM5035">
            <v>1348500</v>
          </cell>
          <cell r="AQ5035" t="str">
            <v/>
          </cell>
          <cell r="AT5035" t="str">
            <v>ПИР</v>
          </cell>
          <cell r="AW5035">
            <v>40655</v>
          </cell>
          <cell r="AZ5035" t="str">
            <v>4.2011</v>
          </cell>
          <cell r="BA5035" t="str">
            <v>4.2011</v>
          </cell>
          <cell r="BB5035" t="str">
            <v>5.2011</v>
          </cell>
          <cell r="BC5035" t="str">
            <v>2.2011</v>
          </cell>
        </row>
        <row r="5036">
          <cell r="AM5036" t="str">
            <v/>
          </cell>
          <cell r="AQ5036" t="str">
            <v/>
          </cell>
          <cell r="AT5036" t="str">
            <v/>
          </cell>
          <cell r="AW5036" t="str">
            <v/>
          </cell>
          <cell r="AZ5036" t="str">
            <v/>
          </cell>
          <cell r="BA5036" t="str">
            <v/>
          </cell>
          <cell r="BB5036" t="str">
            <v/>
          </cell>
          <cell r="BC5036" t="str">
            <v/>
          </cell>
        </row>
        <row r="5037">
          <cell r="AM5037">
            <v>260400</v>
          </cell>
          <cell r="AQ5037" t="str">
            <v/>
          </cell>
          <cell r="AT5037" t="str">
            <v>ПИР</v>
          </cell>
          <cell r="AW5037">
            <v>40480</v>
          </cell>
          <cell r="AZ5037" t="str">
            <v>10.2010</v>
          </cell>
          <cell r="BA5037" t="str">
            <v>10.2010</v>
          </cell>
          <cell r="BB5037" t="str">
            <v/>
          </cell>
          <cell r="BC5037" t="str">
            <v>4.2010</v>
          </cell>
        </row>
        <row r="5038">
          <cell r="AM5038" t="str">
            <v/>
          </cell>
          <cell r="AQ5038" t="str">
            <v/>
          </cell>
          <cell r="AT5038" t="str">
            <v/>
          </cell>
          <cell r="AW5038" t="str">
            <v/>
          </cell>
          <cell r="AZ5038" t="str">
            <v/>
          </cell>
          <cell r="BA5038" t="str">
            <v/>
          </cell>
          <cell r="BB5038" t="str">
            <v/>
          </cell>
          <cell r="BC5038" t="str">
            <v/>
          </cell>
        </row>
        <row r="5039">
          <cell r="AM5039" t="str">
            <v/>
          </cell>
          <cell r="AQ5039" t="str">
            <v/>
          </cell>
          <cell r="AT5039" t="str">
            <v/>
          </cell>
          <cell r="AW5039" t="str">
            <v/>
          </cell>
          <cell r="AZ5039" t="str">
            <v/>
          </cell>
          <cell r="BA5039" t="str">
            <v/>
          </cell>
          <cell r="BB5039" t="str">
            <v/>
          </cell>
          <cell r="BC5039" t="str">
            <v/>
          </cell>
        </row>
        <row r="5040">
          <cell r="AM5040">
            <v>260400</v>
          </cell>
          <cell r="AQ5040" t="str">
            <v/>
          </cell>
          <cell r="AT5040" t="str">
            <v>ПИР</v>
          </cell>
          <cell r="AW5040">
            <v>40535</v>
          </cell>
          <cell r="AZ5040" t="str">
            <v>12.2010</v>
          </cell>
          <cell r="BA5040" t="str">
            <v>12.2010</v>
          </cell>
          <cell r="BB5040" t="str">
            <v/>
          </cell>
          <cell r="BC5040" t="str">
            <v>4.2010</v>
          </cell>
        </row>
        <row r="5041">
          <cell r="AM5041" t="str">
            <v/>
          </cell>
          <cell r="AQ5041" t="str">
            <v/>
          </cell>
          <cell r="AT5041" t="str">
            <v/>
          </cell>
          <cell r="AW5041" t="str">
            <v/>
          </cell>
          <cell r="AZ5041" t="str">
            <v/>
          </cell>
          <cell r="BA5041" t="str">
            <v/>
          </cell>
          <cell r="BB5041" t="str">
            <v/>
          </cell>
          <cell r="BC5041" t="str">
            <v/>
          </cell>
        </row>
        <row r="5042">
          <cell r="AM5042" t="str">
            <v/>
          </cell>
          <cell r="AQ5042" t="str">
            <v/>
          </cell>
          <cell r="AT5042" t="str">
            <v/>
          </cell>
          <cell r="AW5042" t="str">
            <v/>
          </cell>
          <cell r="AZ5042" t="str">
            <v/>
          </cell>
          <cell r="BA5042" t="str">
            <v/>
          </cell>
          <cell r="BB5042" t="str">
            <v/>
          </cell>
          <cell r="BC5042" t="str">
            <v/>
          </cell>
        </row>
        <row r="5043">
          <cell r="AM5043" t="str">
            <v/>
          </cell>
          <cell r="AQ5043" t="str">
            <v/>
          </cell>
          <cell r="AT5043" t="str">
            <v/>
          </cell>
          <cell r="AW5043" t="str">
            <v/>
          </cell>
          <cell r="AZ5043" t="str">
            <v/>
          </cell>
          <cell r="BA5043" t="str">
            <v/>
          </cell>
          <cell r="BB5043" t="str">
            <v/>
          </cell>
          <cell r="BC5043" t="str">
            <v/>
          </cell>
        </row>
        <row r="5044">
          <cell r="AM5044" t="str">
            <v/>
          </cell>
          <cell r="AQ5044" t="str">
            <v/>
          </cell>
          <cell r="AT5044" t="str">
            <v/>
          </cell>
          <cell r="AW5044" t="str">
            <v/>
          </cell>
          <cell r="AZ5044" t="str">
            <v/>
          </cell>
          <cell r="BA5044" t="str">
            <v/>
          </cell>
          <cell r="BB5044" t="str">
            <v/>
          </cell>
          <cell r="BC5044" t="str">
            <v/>
          </cell>
        </row>
        <row r="5045">
          <cell r="AM5045" t="str">
            <v/>
          </cell>
          <cell r="AQ5045" t="str">
            <v/>
          </cell>
          <cell r="AT5045" t="str">
            <v/>
          </cell>
          <cell r="AW5045" t="str">
            <v/>
          </cell>
          <cell r="AZ5045" t="str">
            <v/>
          </cell>
          <cell r="BA5045" t="str">
            <v/>
          </cell>
          <cell r="BB5045" t="str">
            <v/>
          </cell>
          <cell r="BC5045" t="str">
            <v/>
          </cell>
        </row>
        <row r="5046">
          <cell r="AM5046" t="str">
            <v/>
          </cell>
          <cell r="AQ5046" t="str">
            <v/>
          </cell>
          <cell r="AT5046" t="str">
            <v/>
          </cell>
          <cell r="AW5046" t="str">
            <v/>
          </cell>
          <cell r="AZ5046" t="str">
            <v/>
          </cell>
          <cell r="BA5046" t="str">
            <v/>
          </cell>
          <cell r="BB5046" t="str">
            <v/>
          </cell>
          <cell r="BC5046" t="str">
            <v/>
          </cell>
        </row>
        <row r="5047">
          <cell r="AM5047">
            <v>130000</v>
          </cell>
          <cell r="AQ5047" t="str">
            <v/>
          </cell>
          <cell r="AT5047" t="str">
            <v>ПИР</v>
          </cell>
          <cell r="AW5047">
            <v>40464</v>
          </cell>
          <cell r="AZ5047" t="str">
            <v>9.2010</v>
          </cell>
          <cell r="BA5047" t="str">
            <v>10.2010</v>
          </cell>
          <cell r="BB5047" t="str">
            <v/>
          </cell>
          <cell r="BC5047" t="str">
            <v>4.2010</v>
          </cell>
        </row>
        <row r="5048">
          <cell r="AM5048" t="str">
            <v/>
          </cell>
          <cell r="AQ5048" t="str">
            <v/>
          </cell>
          <cell r="AT5048" t="str">
            <v/>
          </cell>
          <cell r="AW5048" t="str">
            <v/>
          </cell>
          <cell r="AZ5048" t="str">
            <v/>
          </cell>
          <cell r="BA5048" t="str">
            <v/>
          </cell>
          <cell r="BB5048" t="str">
            <v/>
          </cell>
          <cell r="BC5048" t="str">
            <v/>
          </cell>
        </row>
        <row r="5049">
          <cell r="AM5049">
            <v>446400</v>
          </cell>
          <cell r="AQ5049" t="str">
            <v/>
          </cell>
          <cell r="AT5049" t="str">
            <v>ПИР</v>
          </cell>
          <cell r="AW5049">
            <v>40624</v>
          </cell>
          <cell r="AZ5049" t="str">
            <v>3.2011</v>
          </cell>
          <cell r="BA5049" t="str">
            <v>3.2011</v>
          </cell>
          <cell r="BB5049" t="str">
            <v>4.2011</v>
          </cell>
          <cell r="BC5049" t="str">
            <v>1.2011</v>
          </cell>
        </row>
        <row r="5050">
          <cell r="AM5050">
            <v>348750</v>
          </cell>
          <cell r="AQ5050" t="str">
            <v/>
          </cell>
          <cell r="AT5050" t="str">
            <v>ПИР</v>
          </cell>
          <cell r="AW5050">
            <v>40591</v>
          </cell>
          <cell r="AZ5050" t="str">
            <v>2.2011</v>
          </cell>
          <cell r="BA5050" t="str">
            <v>2.2011</v>
          </cell>
          <cell r="BB5050" t="str">
            <v>3.2011</v>
          </cell>
          <cell r="BC5050" t="str">
            <v>1.2011</v>
          </cell>
        </row>
        <row r="5051">
          <cell r="AM5051" t="str">
            <v/>
          </cell>
          <cell r="AQ5051" t="str">
            <v/>
          </cell>
          <cell r="AT5051" t="str">
            <v/>
          </cell>
          <cell r="AW5051" t="str">
            <v/>
          </cell>
          <cell r="AZ5051" t="str">
            <v/>
          </cell>
          <cell r="BA5051" t="str">
            <v/>
          </cell>
          <cell r="BB5051" t="str">
            <v/>
          </cell>
          <cell r="BC5051" t="str">
            <v/>
          </cell>
        </row>
        <row r="5052">
          <cell r="AM5052" t="str">
            <v/>
          </cell>
          <cell r="AQ5052" t="str">
            <v/>
          </cell>
          <cell r="AT5052" t="str">
            <v/>
          </cell>
          <cell r="AW5052" t="str">
            <v/>
          </cell>
          <cell r="AZ5052" t="str">
            <v/>
          </cell>
          <cell r="BA5052" t="str">
            <v/>
          </cell>
          <cell r="BB5052" t="str">
            <v/>
          </cell>
          <cell r="BC5052" t="str">
            <v/>
          </cell>
        </row>
        <row r="5053">
          <cell r="AM5053" t="str">
            <v/>
          </cell>
          <cell r="AQ5053" t="str">
            <v/>
          </cell>
          <cell r="AT5053" t="str">
            <v/>
          </cell>
          <cell r="AW5053" t="str">
            <v/>
          </cell>
          <cell r="AZ5053" t="str">
            <v/>
          </cell>
          <cell r="BA5053" t="str">
            <v/>
          </cell>
          <cell r="BB5053" t="str">
            <v/>
          </cell>
          <cell r="BC5053" t="str">
            <v/>
          </cell>
        </row>
        <row r="5054">
          <cell r="AM5054" t="str">
            <v/>
          </cell>
          <cell r="AQ5054" t="str">
            <v/>
          </cell>
          <cell r="AT5054" t="str">
            <v/>
          </cell>
          <cell r="AW5054" t="str">
            <v/>
          </cell>
          <cell r="AZ5054" t="str">
            <v/>
          </cell>
          <cell r="BA5054" t="str">
            <v/>
          </cell>
          <cell r="BB5054" t="str">
            <v/>
          </cell>
          <cell r="BC5054" t="str">
            <v/>
          </cell>
        </row>
        <row r="5055">
          <cell r="AM5055" t="str">
            <v/>
          </cell>
          <cell r="AQ5055" t="str">
            <v/>
          </cell>
          <cell r="AT5055" t="str">
            <v/>
          </cell>
          <cell r="AW5055" t="str">
            <v/>
          </cell>
          <cell r="AZ5055" t="str">
            <v/>
          </cell>
          <cell r="BA5055" t="str">
            <v/>
          </cell>
          <cell r="BB5055" t="str">
            <v/>
          </cell>
          <cell r="BC5055" t="str">
            <v/>
          </cell>
        </row>
        <row r="5056">
          <cell r="AM5056" t="str">
            <v/>
          </cell>
          <cell r="AQ5056" t="str">
            <v/>
          </cell>
          <cell r="AT5056" t="str">
            <v/>
          </cell>
          <cell r="AW5056" t="str">
            <v/>
          </cell>
          <cell r="AZ5056" t="str">
            <v/>
          </cell>
          <cell r="BA5056" t="str">
            <v/>
          </cell>
          <cell r="BB5056" t="str">
            <v/>
          </cell>
          <cell r="BC5056" t="str">
            <v/>
          </cell>
        </row>
        <row r="5057">
          <cell r="AM5057" t="str">
            <v/>
          </cell>
          <cell r="AQ5057" t="str">
            <v/>
          </cell>
          <cell r="AT5057" t="str">
            <v/>
          </cell>
          <cell r="AW5057" t="str">
            <v/>
          </cell>
          <cell r="AZ5057" t="str">
            <v/>
          </cell>
          <cell r="BA5057" t="str">
            <v/>
          </cell>
          <cell r="BB5057" t="str">
            <v/>
          </cell>
          <cell r="BC5057" t="str">
            <v/>
          </cell>
        </row>
        <row r="5058">
          <cell r="AM5058">
            <v>446400</v>
          </cell>
          <cell r="AQ5058" t="str">
            <v/>
          </cell>
          <cell r="AT5058" t="str">
            <v>ПИР</v>
          </cell>
          <cell r="AW5058">
            <v>40541</v>
          </cell>
          <cell r="AZ5058" t="str">
            <v>12.2010</v>
          </cell>
          <cell r="BA5058" t="str">
            <v>12.2010</v>
          </cell>
          <cell r="BB5058" t="str">
            <v/>
          </cell>
          <cell r="BC5058" t="str">
            <v>4.2010</v>
          </cell>
        </row>
        <row r="5059">
          <cell r="AM5059">
            <v>446400</v>
          </cell>
          <cell r="AQ5059" t="str">
            <v/>
          </cell>
          <cell r="AT5059" t="str">
            <v>ПИР</v>
          </cell>
          <cell r="AW5059">
            <v>40624</v>
          </cell>
          <cell r="AZ5059" t="str">
            <v>3.2011</v>
          </cell>
          <cell r="BA5059" t="str">
            <v>3.2011</v>
          </cell>
          <cell r="BB5059" t="str">
            <v>4.2011</v>
          </cell>
          <cell r="BC5059" t="str">
            <v>1.2011</v>
          </cell>
        </row>
        <row r="5060">
          <cell r="AM5060">
            <v>446400</v>
          </cell>
          <cell r="AQ5060" t="str">
            <v/>
          </cell>
          <cell r="AT5060" t="str">
            <v>ПИР</v>
          </cell>
          <cell r="AW5060">
            <v>40688</v>
          </cell>
          <cell r="AZ5060" t="str">
            <v>5.2011</v>
          </cell>
          <cell r="BA5060" t="str">
            <v>5.2011</v>
          </cell>
          <cell r="BB5060" t="str">
            <v>6.2011</v>
          </cell>
          <cell r="BC5060" t="str">
            <v>2.2011</v>
          </cell>
        </row>
        <row r="5061">
          <cell r="AM5061">
            <v>348750</v>
          </cell>
          <cell r="AQ5061" t="str">
            <v/>
          </cell>
          <cell r="AT5061" t="str">
            <v>ПИР</v>
          </cell>
          <cell r="AW5061">
            <v>40688</v>
          </cell>
          <cell r="AZ5061" t="str">
            <v>5.2011</v>
          </cell>
          <cell r="BA5061" t="str">
            <v>5.2011</v>
          </cell>
          <cell r="BB5061" t="str">
            <v>6.2011</v>
          </cell>
          <cell r="BC5061" t="str">
            <v>2.2011</v>
          </cell>
        </row>
        <row r="5062">
          <cell r="AM5062" t="str">
            <v/>
          </cell>
          <cell r="AQ5062" t="str">
            <v/>
          </cell>
          <cell r="AT5062" t="str">
            <v/>
          </cell>
          <cell r="AW5062" t="str">
            <v/>
          </cell>
          <cell r="AZ5062" t="str">
            <v/>
          </cell>
          <cell r="BA5062" t="str">
            <v/>
          </cell>
          <cell r="BB5062" t="str">
            <v/>
          </cell>
          <cell r="BC5062" t="str">
            <v/>
          </cell>
        </row>
        <row r="5063">
          <cell r="AM5063" t="str">
            <v/>
          </cell>
          <cell r="AQ5063" t="str">
            <v/>
          </cell>
          <cell r="AT5063" t="str">
            <v/>
          </cell>
          <cell r="AW5063" t="str">
            <v/>
          </cell>
          <cell r="AZ5063" t="str">
            <v/>
          </cell>
          <cell r="BA5063" t="str">
            <v/>
          </cell>
          <cell r="BB5063" t="str">
            <v/>
          </cell>
          <cell r="BC5063" t="str">
            <v/>
          </cell>
        </row>
        <row r="5064">
          <cell r="AM5064">
            <v>520800</v>
          </cell>
          <cell r="AQ5064" t="str">
            <v/>
          </cell>
          <cell r="AT5064" t="str">
            <v>ПИР</v>
          </cell>
          <cell r="AW5064">
            <v>40688</v>
          </cell>
          <cell r="AZ5064" t="str">
            <v>5.2011</v>
          </cell>
          <cell r="BA5064" t="str">
            <v>5.2011</v>
          </cell>
          <cell r="BB5064" t="str">
            <v>6.2011</v>
          </cell>
          <cell r="BC5064" t="str">
            <v>2.2011</v>
          </cell>
        </row>
        <row r="5065">
          <cell r="AM5065" t="str">
            <v/>
          </cell>
          <cell r="AQ5065" t="str">
            <v/>
          </cell>
          <cell r="AT5065" t="str">
            <v/>
          </cell>
          <cell r="AW5065" t="str">
            <v/>
          </cell>
          <cell r="AZ5065" t="str">
            <v/>
          </cell>
          <cell r="BA5065" t="str">
            <v/>
          </cell>
          <cell r="BB5065" t="str">
            <v/>
          </cell>
          <cell r="BC5065" t="str">
            <v/>
          </cell>
        </row>
        <row r="5066">
          <cell r="AM5066">
            <v>130000</v>
          </cell>
          <cell r="AQ5066" t="str">
            <v/>
          </cell>
          <cell r="AT5066" t="str">
            <v>ПИР</v>
          </cell>
          <cell r="AW5066">
            <v>40464</v>
          </cell>
          <cell r="AZ5066" t="str">
            <v>9.2010</v>
          </cell>
          <cell r="BA5066" t="str">
            <v>10.2010</v>
          </cell>
          <cell r="BB5066" t="str">
            <v/>
          </cell>
          <cell r="BC5066" t="str">
            <v>4.2010</v>
          </cell>
        </row>
        <row r="5067">
          <cell r="AM5067" t="str">
            <v/>
          </cell>
          <cell r="AQ5067" t="str">
            <v/>
          </cell>
          <cell r="AT5067" t="str">
            <v/>
          </cell>
          <cell r="AW5067" t="str">
            <v/>
          </cell>
          <cell r="AZ5067" t="str">
            <v/>
          </cell>
          <cell r="BA5067" t="str">
            <v/>
          </cell>
          <cell r="BB5067" t="str">
            <v/>
          </cell>
          <cell r="BC5067" t="str">
            <v/>
          </cell>
        </row>
        <row r="5068">
          <cell r="AM5068" t="str">
            <v/>
          </cell>
          <cell r="AQ5068" t="str">
            <v/>
          </cell>
          <cell r="AT5068" t="str">
            <v/>
          </cell>
          <cell r="AW5068" t="str">
            <v/>
          </cell>
          <cell r="AZ5068" t="str">
            <v/>
          </cell>
          <cell r="BA5068" t="str">
            <v/>
          </cell>
          <cell r="BB5068" t="str">
            <v/>
          </cell>
          <cell r="BC5068" t="str">
            <v/>
          </cell>
        </row>
        <row r="5069">
          <cell r="AM5069">
            <v>139500</v>
          </cell>
          <cell r="AQ5069" t="str">
            <v/>
          </cell>
          <cell r="AT5069" t="str">
            <v>ПИР</v>
          </cell>
          <cell r="AW5069">
            <v>40591</v>
          </cell>
          <cell r="AZ5069" t="str">
            <v>2.2011</v>
          </cell>
          <cell r="BA5069" t="str">
            <v>2.2011</v>
          </cell>
          <cell r="BB5069" t="str">
            <v>3.2011</v>
          </cell>
          <cell r="BC5069" t="str">
            <v>1.2011</v>
          </cell>
        </row>
        <row r="5070">
          <cell r="AM5070">
            <v>576600</v>
          </cell>
          <cell r="AQ5070" t="str">
            <v/>
          </cell>
          <cell r="AT5070" t="str">
            <v>ПИР</v>
          </cell>
          <cell r="AW5070">
            <v>40591</v>
          </cell>
          <cell r="AZ5070" t="str">
            <v>2.2011</v>
          </cell>
          <cell r="BA5070" t="str">
            <v>2.2011</v>
          </cell>
          <cell r="BB5070" t="str">
            <v>3.2011</v>
          </cell>
          <cell r="BC5070" t="str">
            <v>1.2011</v>
          </cell>
        </row>
        <row r="5071">
          <cell r="AM5071">
            <v>446400</v>
          </cell>
          <cell r="AQ5071" t="str">
            <v/>
          </cell>
          <cell r="AT5071" t="str">
            <v>ПИР</v>
          </cell>
          <cell r="AW5071">
            <v>40591</v>
          </cell>
          <cell r="AZ5071" t="str">
            <v>2.2011</v>
          </cell>
          <cell r="BA5071" t="str">
            <v>2.2011</v>
          </cell>
          <cell r="BB5071" t="str">
            <v>3.2011</v>
          </cell>
          <cell r="BC5071" t="str">
            <v>1.2011</v>
          </cell>
        </row>
        <row r="5072">
          <cell r="AM5072">
            <v>139500</v>
          </cell>
          <cell r="AQ5072" t="str">
            <v/>
          </cell>
          <cell r="AT5072" t="str">
            <v>ПИР</v>
          </cell>
          <cell r="AW5072">
            <v>40591</v>
          </cell>
          <cell r="AZ5072" t="str">
            <v>2.2011</v>
          </cell>
          <cell r="BA5072" t="str">
            <v>2.2011</v>
          </cell>
          <cell r="BB5072" t="str">
            <v>3.2011</v>
          </cell>
          <cell r="BC5072" t="str">
            <v>1.2011</v>
          </cell>
        </row>
        <row r="5073">
          <cell r="AM5073">
            <v>139500</v>
          </cell>
          <cell r="AQ5073" t="str">
            <v/>
          </cell>
          <cell r="AT5073" t="str">
            <v>ПИР</v>
          </cell>
          <cell r="AW5073">
            <v>40624</v>
          </cell>
          <cell r="AZ5073" t="str">
            <v>3.2011</v>
          </cell>
          <cell r="BA5073" t="str">
            <v>3.2011</v>
          </cell>
          <cell r="BB5073" t="str">
            <v>4.2011</v>
          </cell>
          <cell r="BC5073" t="str">
            <v>1.2011</v>
          </cell>
        </row>
        <row r="5074">
          <cell r="AM5074">
            <v>446400</v>
          </cell>
          <cell r="AQ5074" t="str">
            <v/>
          </cell>
          <cell r="AT5074" t="str">
            <v>ПИР</v>
          </cell>
          <cell r="AW5074">
            <v>40624</v>
          </cell>
          <cell r="AZ5074" t="str">
            <v>3.2011</v>
          </cell>
          <cell r="BA5074" t="str">
            <v>3.2011</v>
          </cell>
          <cell r="BB5074" t="str">
            <v>4.2011</v>
          </cell>
          <cell r="BC5074" t="str">
            <v>1.2011</v>
          </cell>
        </row>
        <row r="5075">
          <cell r="AM5075">
            <v>348750</v>
          </cell>
          <cell r="AQ5075" t="str">
            <v/>
          </cell>
          <cell r="AT5075" t="str">
            <v>ПИР</v>
          </cell>
          <cell r="AW5075">
            <v>40624</v>
          </cell>
          <cell r="AZ5075" t="str">
            <v>3.2011</v>
          </cell>
          <cell r="BA5075" t="str">
            <v>3.2011</v>
          </cell>
          <cell r="BB5075" t="str">
            <v>4.2011</v>
          </cell>
          <cell r="BC5075" t="str">
            <v>1.2011</v>
          </cell>
        </row>
        <row r="5076">
          <cell r="AM5076">
            <v>139500</v>
          </cell>
          <cell r="AQ5076" t="str">
            <v/>
          </cell>
          <cell r="AT5076" t="str">
            <v>ПИР</v>
          </cell>
          <cell r="AW5076">
            <v>40624</v>
          </cell>
          <cell r="AZ5076" t="str">
            <v>3.2011</v>
          </cell>
          <cell r="BA5076" t="str">
            <v>3.2011</v>
          </cell>
          <cell r="BB5076" t="str">
            <v>4.2011</v>
          </cell>
          <cell r="BC5076" t="str">
            <v>1.2011</v>
          </cell>
        </row>
        <row r="5077">
          <cell r="AM5077" t="str">
            <v/>
          </cell>
          <cell r="AQ5077" t="str">
            <v/>
          </cell>
          <cell r="AT5077" t="str">
            <v/>
          </cell>
          <cell r="AW5077" t="str">
            <v/>
          </cell>
          <cell r="AZ5077" t="str">
            <v/>
          </cell>
          <cell r="BA5077" t="str">
            <v/>
          </cell>
          <cell r="BB5077" t="str">
            <v/>
          </cell>
          <cell r="BC5077" t="str">
            <v/>
          </cell>
        </row>
        <row r="5078">
          <cell r="AM5078">
            <v>280000</v>
          </cell>
          <cell r="AQ5078" t="str">
            <v/>
          </cell>
          <cell r="AT5078" t="str">
            <v>ПИР</v>
          </cell>
          <cell r="AW5078">
            <v>40464</v>
          </cell>
          <cell r="AZ5078" t="str">
            <v>9.2010</v>
          </cell>
          <cell r="BA5078" t="str">
            <v>10.2010</v>
          </cell>
          <cell r="BB5078" t="str">
            <v/>
          </cell>
          <cell r="BC5078" t="str">
            <v>4.2010</v>
          </cell>
        </row>
        <row r="5079">
          <cell r="AM5079">
            <v>260400</v>
          </cell>
          <cell r="AQ5079" t="str">
            <v/>
          </cell>
          <cell r="AT5079" t="str">
            <v>ПИР</v>
          </cell>
          <cell r="AW5079">
            <v>40480</v>
          </cell>
          <cell r="AZ5079" t="str">
            <v>10.2010</v>
          </cell>
          <cell r="BA5079" t="str">
            <v>10.2010</v>
          </cell>
          <cell r="BB5079" t="str">
            <v/>
          </cell>
          <cell r="BC5079" t="str">
            <v>4.2010</v>
          </cell>
        </row>
        <row r="5080">
          <cell r="AM5080">
            <v>260400</v>
          </cell>
          <cell r="AQ5080" t="str">
            <v/>
          </cell>
          <cell r="AT5080" t="str">
            <v>ПИР</v>
          </cell>
          <cell r="AW5080">
            <v>40540</v>
          </cell>
          <cell r="AZ5080" t="str">
            <v>12.2010</v>
          </cell>
          <cell r="BA5080" t="str">
            <v>12.2010</v>
          </cell>
          <cell r="BB5080" t="str">
            <v/>
          </cell>
          <cell r="BC5080" t="str">
            <v>4.2010</v>
          </cell>
        </row>
        <row r="5081">
          <cell r="AM5081">
            <v>260400</v>
          </cell>
          <cell r="AQ5081" t="str">
            <v/>
          </cell>
          <cell r="AT5081" t="str">
            <v>ПИР</v>
          </cell>
          <cell r="AW5081">
            <v>40480</v>
          </cell>
          <cell r="AZ5081" t="str">
            <v>10.2010</v>
          </cell>
          <cell r="BA5081" t="str">
            <v>10.2010</v>
          </cell>
          <cell r="BB5081" t="str">
            <v/>
          </cell>
          <cell r="BC5081" t="str">
            <v>4.2010</v>
          </cell>
        </row>
        <row r="5082">
          <cell r="AM5082">
            <v>260400</v>
          </cell>
          <cell r="AQ5082" t="str">
            <v/>
          </cell>
          <cell r="AT5082" t="str">
            <v>ПИР</v>
          </cell>
          <cell r="AW5082">
            <v>40480</v>
          </cell>
          <cell r="AZ5082" t="str">
            <v>10.2010</v>
          </cell>
          <cell r="BA5082" t="str">
            <v>10.2010</v>
          </cell>
          <cell r="BB5082" t="str">
            <v/>
          </cell>
          <cell r="BC5082" t="str">
            <v>4.2010</v>
          </cell>
        </row>
        <row r="5083">
          <cell r="AM5083">
            <v>348750</v>
          </cell>
          <cell r="AQ5083" t="str">
            <v/>
          </cell>
          <cell r="AT5083" t="str">
            <v>ПИР</v>
          </cell>
          <cell r="AW5083">
            <v>40480</v>
          </cell>
          <cell r="AZ5083" t="str">
            <v>10.2010</v>
          </cell>
          <cell r="BA5083" t="str">
            <v>10.2010</v>
          </cell>
          <cell r="BB5083" t="str">
            <v/>
          </cell>
          <cell r="BC5083" t="str">
            <v>4.2010</v>
          </cell>
        </row>
        <row r="5084">
          <cell r="AM5084">
            <v>348750</v>
          </cell>
          <cell r="AQ5084" t="str">
            <v/>
          </cell>
          <cell r="AT5084" t="str">
            <v>ПИР</v>
          </cell>
          <cell r="AW5084">
            <v>40480</v>
          </cell>
          <cell r="AZ5084" t="str">
            <v>10.2010</v>
          </cell>
          <cell r="BA5084" t="str">
            <v>10.2010</v>
          </cell>
          <cell r="BB5084" t="str">
            <v/>
          </cell>
          <cell r="BC5084" t="str">
            <v>4.2010</v>
          </cell>
        </row>
        <row r="5085">
          <cell r="AM5085">
            <v>446400</v>
          </cell>
          <cell r="AQ5085" t="str">
            <v/>
          </cell>
          <cell r="AT5085" t="str">
            <v>ПИР</v>
          </cell>
          <cell r="AW5085">
            <v>40616</v>
          </cell>
          <cell r="AZ5085" t="str">
            <v>3.2011</v>
          </cell>
          <cell r="BA5085" t="str">
            <v>3.2011</v>
          </cell>
          <cell r="BB5085" t="str">
            <v>3.2011</v>
          </cell>
          <cell r="BC5085" t="str">
            <v>1.2011</v>
          </cell>
        </row>
        <row r="5086">
          <cell r="AM5086">
            <v>260400</v>
          </cell>
          <cell r="AQ5086" t="str">
            <v/>
          </cell>
          <cell r="AT5086" t="str">
            <v>ПИР</v>
          </cell>
          <cell r="AW5086">
            <v>40535</v>
          </cell>
          <cell r="AZ5086" t="str">
            <v>12.2010</v>
          </cell>
          <cell r="BA5086" t="str">
            <v>12.2010</v>
          </cell>
          <cell r="BB5086" t="str">
            <v/>
          </cell>
          <cell r="BC5086" t="str">
            <v>4.2010</v>
          </cell>
        </row>
        <row r="5087">
          <cell r="AM5087">
            <v>348750</v>
          </cell>
          <cell r="AQ5087" t="str">
            <v/>
          </cell>
          <cell r="AT5087" t="str">
            <v>ПИР</v>
          </cell>
          <cell r="AW5087">
            <v>40624</v>
          </cell>
          <cell r="AZ5087" t="str">
            <v>3.2011</v>
          </cell>
          <cell r="BA5087" t="str">
            <v>3.2011</v>
          </cell>
          <cell r="BB5087" t="str">
            <v>4.2011</v>
          </cell>
          <cell r="BC5087" t="str">
            <v>1.2011</v>
          </cell>
        </row>
        <row r="5088">
          <cell r="AM5088">
            <v>139500</v>
          </cell>
          <cell r="AQ5088" t="str">
            <v/>
          </cell>
          <cell r="AT5088" t="str">
            <v>ПИР</v>
          </cell>
          <cell r="AW5088">
            <v>40540</v>
          </cell>
          <cell r="AZ5088" t="str">
            <v>12.2010</v>
          </cell>
          <cell r="BA5088" t="str">
            <v>12.2010</v>
          </cell>
          <cell r="BB5088" t="str">
            <v/>
          </cell>
          <cell r="BC5088" t="str">
            <v>4.2010</v>
          </cell>
        </row>
        <row r="5089">
          <cell r="AM5089">
            <v>139500</v>
          </cell>
          <cell r="AQ5089" t="str">
            <v/>
          </cell>
          <cell r="AT5089" t="str">
            <v>ПИР</v>
          </cell>
          <cell r="AW5089">
            <v>40480</v>
          </cell>
          <cell r="AZ5089" t="str">
            <v>10.2010</v>
          </cell>
          <cell r="BA5089" t="str">
            <v>10.2010</v>
          </cell>
          <cell r="BB5089" t="str">
            <v/>
          </cell>
          <cell r="BC5089" t="str">
            <v>4.2010</v>
          </cell>
        </row>
        <row r="5090">
          <cell r="AM5090">
            <v>257600</v>
          </cell>
          <cell r="AQ5090" t="str">
            <v/>
          </cell>
          <cell r="AT5090" t="str">
            <v>ПИР</v>
          </cell>
          <cell r="AW5090">
            <v>40540</v>
          </cell>
          <cell r="AZ5090" t="str">
            <v>12.2010</v>
          </cell>
          <cell r="BA5090" t="str">
            <v>12.2010</v>
          </cell>
          <cell r="BB5090" t="str">
            <v/>
          </cell>
          <cell r="BC5090" t="str">
            <v>4.2010</v>
          </cell>
        </row>
        <row r="5091">
          <cell r="AM5091" t="str">
            <v/>
          </cell>
          <cell r="AQ5091" t="str">
            <v/>
          </cell>
          <cell r="AT5091" t="str">
            <v/>
          </cell>
          <cell r="AW5091" t="str">
            <v/>
          </cell>
          <cell r="AZ5091" t="str">
            <v/>
          </cell>
          <cell r="BA5091" t="str">
            <v/>
          </cell>
          <cell r="BB5091" t="str">
            <v/>
          </cell>
          <cell r="BC5091" t="str">
            <v/>
          </cell>
        </row>
        <row r="5092">
          <cell r="AM5092">
            <v>138000</v>
          </cell>
          <cell r="AQ5092" t="str">
            <v/>
          </cell>
          <cell r="AT5092" t="str">
            <v>ПИР</v>
          </cell>
          <cell r="AW5092">
            <v>40681</v>
          </cell>
          <cell r="AZ5092" t="str">
            <v>4.2011</v>
          </cell>
          <cell r="BA5092" t="str">
            <v>5.2011</v>
          </cell>
          <cell r="BB5092" t="str">
            <v>5.2011</v>
          </cell>
          <cell r="BC5092" t="str">
            <v>2.2011</v>
          </cell>
        </row>
        <row r="5093">
          <cell r="AM5093">
            <v>138000</v>
          </cell>
          <cell r="AQ5093" t="str">
            <v/>
          </cell>
          <cell r="AT5093" t="str">
            <v>ПИР</v>
          </cell>
          <cell r="AW5093">
            <v>40582</v>
          </cell>
          <cell r="AZ5093" t="str">
            <v>1.2011</v>
          </cell>
          <cell r="BA5093" t="str">
            <v>2.2011</v>
          </cell>
          <cell r="BB5093" t="str">
            <v>2.2011</v>
          </cell>
          <cell r="BC5093" t="str">
            <v>1.2011</v>
          </cell>
        </row>
        <row r="5094">
          <cell r="AM5094" t="str">
            <v/>
          </cell>
          <cell r="AQ5094" t="str">
            <v/>
          </cell>
          <cell r="AT5094" t="str">
            <v/>
          </cell>
          <cell r="AW5094" t="str">
            <v/>
          </cell>
          <cell r="AZ5094" t="str">
            <v/>
          </cell>
          <cell r="BA5094" t="str">
            <v/>
          </cell>
          <cell r="BB5094" t="str">
            <v/>
          </cell>
          <cell r="BC5094" t="str">
            <v/>
          </cell>
        </row>
        <row r="5095">
          <cell r="AM5095">
            <v>150000</v>
          </cell>
          <cell r="AQ5095" t="str">
            <v/>
          </cell>
          <cell r="AT5095" t="str">
            <v>ПИР</v>
          </cell>
          <cell r="AW5095">
            <v>40464</v>
          </cell>
          <cell r="AZ5095" t="str">
            <v>9.2010</v>
          </cell>
          <cell r="BA5095" t="str">
            <v>10.2010</v>
          </cell>
          <cell r="BB5095" t="str">
            <v/>
          </cell>
          <cell r="BC5095" t="str">
            <v>4.2010</v>
          </cell>
        </row>
        <row r="5096">
          <cell r="AM5096">
            <v>150000</v>
          </cell>
          <cell r="AQ5096" t="str">
            <v/>
          </cell>
          <cell r="AT5096" t="str">
            <v>ПИР</v>
          </cell>
          <cell r="AW5096">
            <v>40464</v>
          </cell>
          <cell r="AZ5096" t="str">
            <v>9.2010</v>
          </cell>
          <cell r="BA5096" t="str">
            <v>10.2010</v>
          </cell>
          <cell r="BB5096" t="str">
            <v/>
          </cell>
          <cell r="BC5096" t="str">
            <v>4.2010</v>
          </cell>
        </row>
        <row r="5097">
          <cell r="AM5097">
            <v>150000</v>
          </cell>
          <cell r="AQ5097" t="str">
            <v/>
          </cell>
          <cell r="AT5097" t="str">
            <v>ПИР</v>
          </cell>
          <cell r="AW5097">
            <v>40464</v>
          </cell>
          <cell r="AZ5097" t="str">
            <v>9.2010</v>
          </cell>
          <cell r="BA5097" t="str">
            <v>10.2010</v>
          </cell>
          <cell r="BB5097" t="str">
            <v/>
          </cell>
          <cell r="BC5097" t="str">
            <v>4.2010</v>
          </cell>
        </row>
        <row r="5098">
          <cell r="AM5098">
            <v>280000</v>
          </cell>
          <cell r="AQ5098" t="str">
            <v/>
          </cell>
          <cell r="AT5098" t="str">
            <v>ПИР</v>
          </cell>
          <cell r="AW5098">
            <v>40464</v>
          </cell>
          <cell r="AZ5098" t="str">
            <v>9.2010</v>
          </cell>
          <cell r="BA5098" t="str">
            <v>10.2010</v>
          </cell>
          <cell r="BB5098" t="str">
            <v/>
          </cell>
          <cell r="BC5098" t="str">
            <v>4.2010</v>
          </cell>
        </row>
        <row r="5099">
          <cell r="AM5099">
            <v>280000</v>
          </cell>
          <cell r="AQ5099" t="str">
            <v/>
          </cell>
          <cell r="AT5099" t="str">
            <v>ПИР</v>
          </cell>
          <cell r="AW5099">
            <v>40464</v>
          </cell>
          <cell r="AZ5099" t="str">
            <v>9.2010</v>
          </cell>
          <cell r="BA5099" t="str">
            <v>10.2010</v>
          </cell>
          <cell r="BB5099" t="str">
            <v/>
          </cell>
          <cell r="BC5099" t="str">
            <v>4.2010</v>
          </cell>
        </row>
        <row r="5100">
          <cell r="AM5100">
            <v>150000</v>
          </cell>
          <cell r="AQ5100" t="str">
            <v/>
          </cell>
          <cell r="AT5100" t="str">
            <v>ПИР</v>
          </cell>
          <cell r="AW5100">
            <v>40464</v>
          </cell>
          <cell r="AZ5100" t="str">
            <v>9.2010</v>
          </cell>
          <cell r="BA5100" t="str">
            <v>10.2010</v>
          </cell>
          <cell r="BB5100" t="str">
            <v/>
          </cell>
          <cell r="BC5100" t="str">
            <v>4.2010</v>
          </cell>
        </row>
        <row r="5101">
          <cell r="AM5101">
            <v>441600</v>
          </cell>
          <cell r="AQ5101" t="str">
            <v/>
          </cell>
          <cell r="AT5101" t="str">
            <v>ПИР</v>
          </cell>
          <cell r="AW5101">
            <v>40616</v>
          </cell>
          <cell r="AZ5101" t="str">
            <v>3.2011</v>
          </cell>
          <cell r="BA5101" t="str">
            <v>3.2011</v>
          </cell>
          <cell r="BB5101" t="str">
            <v>3.2011</v>
          </cell>
          <cell r="BC5101" t="str">
            <v>1.2011</v>
          </cell>
        </row>
        <row r="5102">
          <cell r="AM5102">
            <v>257600</v>
          </cell>
          <cell r="AQ5102" t="str">
            <v/>
          </cell>
          <cell r="AT5102" t="str">
            <v>ПИР</v>
          </cell>
          <cell r="AW5102">
            <v>40624</v>
          </cell>
          <cell r="AZ5102" t="str">
            <v>3.2011</v>
          </cell>
          <cell r="BA5102" t="str">
            <v>3.2011</v>
          </cell>
          <cell r="BB5102" t="str">
            <v>4.2011</v>
          </cell>
          <cell r="BC5102" t="str">
            <v>1.2011</v>
          </cell>
        </row>
        <row r="5103">
          <cell r="AM5103" t="str">
            <v/>
          </cell>
          <cell r="AQ5103" t="str">
            <v/>
          </cell>
          <cell r="AT5103" t="str">
            <v/>
          </cell>
          <cell r="AW5103" t="str">
            <v/>
          </cell>
          <cell r="AZ5103" t="str">
            <v/>
          </cell>
          <cell r="BA5103" t="str">
            <v/>
          </cell>
          <cell r="BB5103" t="str">
            <v/>
          </cell>
          <cell r="BC5103" t="str">
            <v/>
          </cell>
        </row>
        <row r="5104">
          <cell r="AM5104">
            <v>260400</v>
          </cell>
          <cell r="AQ5104" t="str">
            <v/>
          </cell>
          <cell r="AT5104" t="str">
            <v>ПИР</v>
          </cell>
          <cell r="AW5104">
            <v>40633</v>
          </cell>
          <cell r="AZ5104" t="str">
            <v>3.2011</v>
          </cell>
          <cell r="BA5104" t="str">
            <v>3.2011</v>
          </cell>
          <cell r="BB5104" t="str">
            <v>4.2011</v>
          </cell>
          <cell r="BC5104" t="str">
            <v>1.2011</v>
          </cell>
        </row>
        <row r="5105">
          <cell r="AM5105" t="str">
            <v/>
          </cell>
          <cell r="AQ5105" t="str">
            <v/>
          </cell>
          <cell r="AT5105" t="str">
            <v/>
          </cell>
          <cell r="AW5105" t="str">
            <v/>
          </cell>
          <cell r="AZ5105" t="str">
            <v/>
          </cell>
          <cell r="BA5105" t="str">
            <v/>
          </cell>
          <cell r="BB5105" t="str">
            <v/>
          </cell>
          <cell r="BC5105" t="str">
            <v/>
          </cell>
        </row>
        <row r="5106">
          <cell r="AM5106" t="str">
            <v/>
          </cell>
          <cell r="AQ5106" t="str">
            <v/>
          </cell>
          <cell r="AT5106" t="str">
            <v/>
          </cell>
          <cell r="AW5106" t="str">
            <v/>
          </cell>
          <cell r="AZ5106" t="str">
            <v/>
          </cell>
          <cell r="BA5106" t="str">
            <v/>
          </cell>
          <cell r="BB5106" t="str">
            <v/>
          </cell>
          <cell r="BC5106" t="str">
            <v/>
          </cell>
        </row>
        <row r="5107">
          <cell r="AM5107" t="str">
            <v/>
          </cell>
          <cell r="AQ5107" t="str">
            <v/>
          </cell>
          <cell r="AT5107" t="str">
            <v/>
          </cell>
          <cell r="AW5107" t="str">
            <v/>
          </cell>
          <cell r="AZ5107" t="str">
            <v/>
          </cell>
          <cell r="BA5107" t="str">
            <v/>
          </cell>
          <cell r="BB5107" t="str">
            <v/>
          </cell>
          <cell r="BC5107" t="str">
            <v/>
          </cell>
        </row>
        <row r="5108">
          <cell r="AM5108" t="str">
            <v/>
          </cell>
          <cell r="AQ5108" t="str">
            <v/>
          </cell>
          <cell r="AT5108" t="str">
            <v/>
          </cell>
          <cell r="AW5108" t="str">
            <v/>
          </cell>
          <cell r="AZ5108" t="str">
            <v/>
          </cell>
          <cell r="BA5108" t="str">
            <v/>
          </cell>
          <cell r="BB5108" t="str">
            <v/>
          </cell>
          <cell r="BC5108" t="str">
            <v/>
          </cell>
        </row>
        <row r="5109">
          <cell r="AM5109" t="str">
            <v/>
          </cell>
          <cell r="AQ5109" t="str">
            <v/>
          </cell>
          <cell r="AT5109" t="str">
            <v/>
          </cell>
          <cell r="AW5109" t="str">
            <v/>
          </cell>
          <cell r="AZ5109" t="str">
            <v/>
          </cell>
          <cell r="BA5109" t="str">
            <v/>
          </cell>
          <cell r="BB5109" t="str">
            <v/>
          </cell>
          <cell r="BC5109" t="str">
            <v/>
          </cell>
        </row>
        <row r="5110">
          <cell r="AM5110" t="str">
            <v/>
          </cell>
          <cell r="AQ5110" t="str">
            <v/>
          </cell>
          <cell r="AT5110" t="str">
            <v/>
          </cell>
          <cell r="AW5110" t="str">
            <v/>
          </cell>
          <cell r="AZ5110" t="str">
            <v/>
          </cell>
          <cell r="BA5110" t="str">
            <v/>
          </cell>
          <cell r="BB5110" t="str">
            <v/>
          </cell>
          <cell r="BC5110" t="str">
            <v/>
          </cell>
        </row>
        <row r="5111">
          <cell r="AM5111" t="str">
            <v/>
          </cell>
          <cell r="AQ5111" t="str">
            <v/>
          </cell>
          <cell r="AT5111" t="str">
            <v/>
          </cell>
          <cell r="AW5111" t="str">
            <v/>
          </cell>
          <cell r="AZ5111" t="str">
            <v/>
          </cell>
          <cell r="BA5111" t="str">
            <v/>
          </cell>
          <cell r="BB5111" t="str">
            <v/>
          </cell>
          <cell r="BC5111" t="str">
            <v/>
          </cell>
        </row>
        <row r="5112">
          <cell r="AM5112" t="str">
            <v/>
          </cell>
          <cell r="AQ5112" t="str">
            <v/>
          </cell>
          <cell r="AT5112" t="str">
            <v/>
          </cell>
          <cell r="AW5112" t="str">
            <v/>
          </cell>
          <cell r="AZ5112" t="str">
            <v/>
          </cell>
          <cell r="BA5112" t="str">
            <v/>
          </cell>
          <cell r="BB5112" t="str">
            <v/>
          </cell>
          <cell r="BC5112" t="str">
            <v/>
          </cell>
        </row>
        <row r="5113">
          <cell r="AM5113" t="str">
            <v/>
          </cell>
          <cell r="AQ5113" t="str">
            <v/>
          </cell>
          <cell r="AT5113" t="str">
            <v/>
          </cell>
          <cell r="AW5113" t="str">
            <v/>
          </cell>
          <cell r="AZ5113" t="str">
            <v/>
          </cell>
          <cell r="BA5113" t="str">
            <v/>
          </cell>
          <cell r="BB5113" t="str">
            <v/>
          </cell>
          <cell r="BC5113" t="str">
            <v/>
          </cell>
        </row>
        <row r="5114">
          <cell r="AM5114" t="str">
            <v/>
          </cell>
          <cell r="AQ5114" t="str">
            <v/>
          </cell>
          <cell r="AT5114" t="str">
            <v/>
          </cell>
          <cell r="AW5114" t="str">
            <v/>
          </cell>
          <cell r="AZ5114" t="str">
            <v/>
          </cell>
          <cell r="BA5114" t="str">
            <v/>
          </cell>
          <cell r="BB5114" t="str">
            <v/>
          </cell>
          <cell r="BC5114" t="str">
            <v/>
          </cell>
        </row>
        <row r="5115">
          <cell r="AM5115" t="str">
            <v/>
          </cell>
          <cell r="AQ5115" t="str">
            <v/>
          </cell>
          <cell r="AT5115" t="str">
            <v/>
          </cell>
          <cell r="AW5115" t="str">
            <v/>
          </cell>
          <cell r="AZ5115" t="str">
            <v/>
          </cell>
          <cell r="BA5115" t="str">
            <v/>
          </cell>
          <cell r="BB5115" t="str">
            <v/>
          </cell>
          <cell r="BC5115" t="str">
            <v/>
          </cell>
        </row>
        <row r="5116">
          <cell r="AM5116" t="str">
            <v/>
          </cell>
          <cell r="AQ5116" t="str">
            <v/>
          </cell>
          <cell r="AT5116" t="str">
            <v/>
          </cell>
          <cell r="AW5116" t="str">
            <v/>
          </cell>
          <cell r="AZ5116" t="str">
            <v/>
          </cell>
          <cell r="BA5116" t="str">
            <v/>
          </cell>
          <cell r="BB5116" t="str">
            <v/>
          </cell>
          <cell r="BC5116" t="str">
            <v/>
          </cell>
        </row>
        <row r="5117">
          <cell r="AM5117" t="str">
            <v/>
          </cell>
          <cell r="AQ5117" t="str">
            <v/>
          </cell>
          <cell r="AT5117" t="str">
            <v/>
          </cell>
          <cell r="AW5117" t="str">
            <v/>
          </cell>
          <cell r="AZ5117" t="str">
            <v/>
          </cell>
          <cell r="BA5117" t="str">
            <v/>
          </cell>
          <cell r="BB5117" t="str">
            <v/>
          </cell>
          <cell r="BC5117" t="str">
            <v/>
          </cell>
        </row>
        <row r="5118">
          <cell r="AM5118" t="str">
            <v/>
          </cell>
          <cell r="AQ5118" t="str">
            <v/>
          </cell>
          <cell r="AT5118" t="str">
            <v/>
          </cell>
          <cell r="AW5118" t="str">
            <v/>
          </cell>
          <cell r="AZ5118" t="str">
            <v/>
          </cell>
          <cell r="BA5118" t="str">
            <v/>
          </cell>
          <cell r="BB5118" t="str">
            <v/>
          </cell>
          <cell r="BC5118" t="str">
            <v/>
          </cell>
        </row>
        <row r="5119">
          <cell r="AM5119" t="str">
            <v/>
          </cell>
          <cell r="AQ5119" t="str">
            <v/>
          </cell>
          <cell r="AT5119" t="str">
            <v/>
          </cell>
          <cell r="AW5119" t="str">
            <v/>
          </cell>
          <cell r="AZ5119" t="str">
            <v/>
          </cell>
          <cell r="BA5119" t="str">
            <v/>
          </cell>
          <cell r="BB5119" t="str">
            <v/>
          </cell>
          <cell r="BC5119" t="str">
            <v/>
          </cell>
        </row>
        <row r="5120">
          <cell r="AM5120" t="str">
            <v/>
          </cell>
          <cell r="AQ5120" t="str">
            <v/>
          </cell>
          <cell r="AT5120" t="str">
            <v/>
          </cell>
          <cell r="AW5120" t="str">
            <v/>
          </cell>
          <cell r="AZ5120" t="str">
            <v/>
          </cell>
          <cell r="BA5120" t="str">
            <v/>
          </cell>
          <cell r="BB5120" t="str">
            <v/>
          </cell>
          <cell r="BC5120" t="str">
            <v/>
          </cell>
        </row>
        <row r="5121">
          <cell r="AM5121" t="str">
            <v/>
          </cell>
          <cell r="AQ5121" t="str">
            <v/>
          </cell>
          <cell r="AT5121" t="str">
            <v/>
          </cell>
          <cell r="AW5121" t="str">
            <v/>
          </cell>
          <cell r="AZ5121" t="str">
            <v/>
          </cell>
          <cell r="BA5121" t="str">
            <v/>
          </cell>
          <cell r="BB5121" t="str">
            <v/>
          </cell>
          <cell r="BC5121" t="str">
            <v/>
          </cell>
        </row>
        <row r="5122">
          <cell r="AM5122" t="str">
            <v/>
          </cell>
          <cell r="AQ5122" t="str">
            <v/>
          </cell>
          <cell r="AT5122" t="str">
            <v/>
          </cell>
          <cell r="AW5122" t="str">
            <v/>
          </cell>
          <cell r="AZ5122" t="str">
            <v/>
          </cell>
          <cell r="BA5122" t="str">
            <v/>
          </cell>
          <cell r="BB5122" t="str">
            <v/>
          </cell>
          <cell r="BC5122" t="str">
            <v/>
          </cell>
        </row>
        <row r="5123">
          <cell r="AM5123" t="str">
            <v/>
          </cell>
          <cell r="AQ5123" t="str">
            <v/>
          </cell>
          <cell r="AT5123" t="str">
            <v/>
          </cell>
          <cell r="AW5123" t="str">
            <v/>
          </cell>
          <cell r="AZ5123" t="str">
            <v/>
          </cell>
          <cell r="BA5123" t="str">
            <v/>
          </cell>
          <cell r="BB5123" t="str">
            <v/>
          </cell>
          <cell r="BC5123" t="str">
            <v/>
          </cell>
        </row>
        <row r="5124">
          <cell r="AM5124" t="str">
            <v/>
          </cell>
          <cell r="AQ5124" t="str">
            <v/>
          </cell>
          <cell r="AT5124" t="str">
            <v/>
          </cell>
          <cell r="AW5124" t="str">
            <v/>
          </cell>
          <cell r="AZ5124" t="str">
            <v/>
          </cell>
          <cell r="BA5124" t="str">
            <v/>
          </cell>
          <cell r="BB5124" t="str">
            <v/>
          </cell>
          <cell r="BC5124" t="str">
            <v/>
          </cell>
        </row>
        <row r="5125">
          <cell r="AM5125" t="str">
            <v/>
          </cell>
          <cell r="AQ5125" t="str">
            <v/>
          </cell>
          <cell r="AT5125" t="str">
            <v/>
          </cell>
          <cell r="AW5125" t="str">
            <v/>
          </cell>
          <cell r="AZ5125" t="str">
            <v/>
          </cell>
          <cell r="BA5125" t="str">
            <v/>
          </cell>
          <cell r="BB5125" t="str">
            <v/>
          </cell>
          <cell r="BC5125" t="str">
            <v/>
          </cell>
        </row>
        <row r="5126">
          <cell r="AM5126" t="str">
            <v/>
          </cell>
          <cell r="AQ5126" t="str">
            <v/>
          </cell>
          <cell r="AT5126" t="str">
            <v/>
          </cell>
          <cell r="AW5126" t="str">
            <v/>
          </cell>
          <cell r="AZ5126" t="str">
            <v/>
          </cell>
          <cell r="BA5126" t="str">
            <v/>
          </cell>
          <cell r="BB5126" t="str">
            <v/>
          </cell>
          <cell r="BC5126" t="str">
            <v/>
          </cell>
        </row>
        <row r="5127">
          <cell r="AM5127" t="str">
            <v/>
          </cell>
          <cell r="AQ5127" t="str">
            <v/>
          </cell>
          <cell r="AT5127" t="str">
            <v/>
          </cell>
          <cell r="AW5127" t="str">
            <v/>
          </cell>
          <cell r="AZ5127" t="str">
            <v/>
          </cell>
          <cell r="BA5127" t="str">
            <v/>
          </cell>
          <cell r="BB5127" t="str">
            <v/>
          </cell>
          <cell r="BC5127" t="str">
            <v/>
          </cell>
        </row>
        <row r="5128">
          <cell r="AM5128">
            <v>446400</v>
          </cell>
          <cell r="AQ5128" t="str">
            <v/>
          </cell>
          <cell r="AT5128" t="str">
            <v>ПИР</v>
          </cell>
          <cell r="AW5128">
            <v>40681</v>
          </cell>
          <cell r="AZ5128" t="str">
            <v>4.2011</v>
          </cell>
          <cell r="BA5128" t="str">
            <v>5.2011</v>
          </cell>
          <cell r="BB5128" t="str">
            <v>5.2011</v>
          </cell>
          <cell r="BC5128" t="str">
            <v>2.2011</v>
          </cell>
        </row>
        <row r="5129">
          <cell r="AM5129" t="str">
            <v/>
          </cell>
          <cell r="AQ5129" t="str">
            <v/>
          </cell>
          <cell r="AT5129" t="str">
            <v/>
          </cell>
          <cell r="AW5129" t="str">
            <v/>
          </cell>
          <cell r="AZ5129" t="str">
            <v/>
          </cell>
          <cell r="BA5129" t="str">
            <v/>
          </cell>
          <cell r="BB5129" t="str">
            <v/>
          </cell>
          <cell r="BC5129" t="str">
            <v/>
          </cell>
        </row>
        <row r="5130">
          <cell r="AM5130" t="str">
            <v/>
          </cell>
          <cell r="AQ5130" t="str">
            <v/>
          </cell>
          <cell r="AT5130" t="str">
            <v/>
          </cell>
          <cell r="AW5130" t="str">
            <v/>
          </cell>
          <cell r="AZ5130" t="str">
            <v/>
          </cell>
          <cell r="BA5130" t="str">
            <v/>
          </cell>
          <cell r="BB5130" t="str">
            <v/>
          </cell>
          <cell r="BC5130" t="str">
            <v/>
          </cell>
        </row>
        <row r="5131">
          <cell r="AM5131" t="str">
            <v/>
          </cell>
          <cell r="AQ5131" t="str">
            <v/>
          </cell>
          <cell r="AT5131" t="str">
            <v/>
          </cell>
          <cell r="AW5131" t="str">
            <v/>
          </cell>
          <cell r="AZ5131" t="str">
            <v/>
          </cell>
          <cell r="BA5131" t="str">
            <v/>
          </cell>
          <cell r="BB5131" t="str">
            <v/>
          </cell>
          <cell r="BC5131" t="str">
            <v/>
          </cell>
        </row>
        <row r="5132">
          <cell r="AM5132" t="str">
            <v/>
          </cell>
          <cell r="AQ5132" t="str">
            <v/>
          </cell>
          <cell r="AT5132" t="str">
            <v/>
          </cell>
          <cell r="AW5132" t="str">
            <v/>
          </cell>
          <cell r="AZ5132" t="str">
            <v/>
          </cell>
          <cell r="BA5132" t="str">
            <v/>
          </cell>
          <cell r="BB5132" t="str">
            <v/>
          </cell>
          <cell r="BC5132" t="str">
            <v/>
          </cell>
        </row>
        <row r="5133">
          <cell r="AM5133" t="str">
            <v/>
          </cell>
          <cell r="AQ5133" t="str">
            <v/>
          </cell>
          <cell r="AT5133" t="str">
            <v/>
          </cell>
          <cell r="AW5133" t="str">
            <v/>
          </cell>
          <cell r="AZ5133" t="str">
            <v/>
          </cell>
          <cell r="BA5133" t="str">
            <v/>
          </cell>
          <cell r="BB5133" t="str">
            <v/>
          </cell>
          <cell r="BC5133" t="str">
            <v/>
          </cell>
        </row>
        <row r="5134">
          <cell r="AM5134">
            <v>260400</v>
          </cell>
          <cell r="AQ5134" t="str">
            <v/>
          </cell>
          <cell r="AT5134" t="str">
            <v>ПИР</v>
          </cell>
          <cell r="AW5134">
            <v>40661</v>
          </cell>
          <cell r="AZ5134" t="str">
            <v>4.2011</v>
          </cell>
          <cell r="BA5134" t="str">
            <v>4.2011</v>
          </cell>
          <cell r="BB5134" t="str">
            <v>5.2011</v>
          </cell>
          <cell r="BC5134" t="str">
            <v>2.2011</v>
          </cell>
        </row>
        <row r="5135">
          <cell r="AM5135">
            <v>348750</v>
          </cell>
          <cell r="AQ5135" t="str">
            <v/>
          </cell>
          <cell r="AT5135" t="str">
            <v>ПИР</v>
          </cell>
          <cell r="AW5135">
            <v>40624</v>
          </cell>
          <cell r="AZ5135" t="str">
            <v>3.2011</v>
          </cell>
          <cell r="BA5135" t="str">
            <v>3.2011</v>
          </cell>
          <cell r="BB5135" t="str">
            <v>4.2011</v>
          </cell>
          <cell r="BC5135" t="str">
            <v>1.2011</v>
          </cell>
        </row>
        <row r="5136">
          <cell r="AM5136" t="str">
            <v/>
          </cell>
          <cell r="AQ5136" t="str">
            <v/>
          </cell>
          <cell r="AT5136" t="str">
            <v/>
          </cell>
          <cell r="AW5136" t="str">
            <v/>
          </cell>
          <cell r="AZ5136" t="str">
            <v/>
          </cell>
          <cell r="BA5136" t="str">
            <v/>
          </cell>
          <cell r="BB5136" t="str">
            <v/>
          </cell>
          <cell r="BC5136" t="str">
            <v/>
          </cell>
        </row>
        <row r="5137">
          <cell r="AM5137">
            <v>260400</v>
          </cell>
          <cell r="AQ5137" t="str">
            <v/>
          </cell>
          <cell r="AT5137" t="str">
            <v>ПИР</v>
          </cell>
          <cell r="AW5137">
            <v>40616</v>
          </cell>
          <cell r="AZ5137" t="str">
            <v>3.2011</v>
          </cell>
          <cell r="BA5137" t="str">
            <v>3.2011</v>
          </cell>
          <cell r="BB5137" t="str">
            <v>3.2011</v>
          </cell>
          <cell r="BC5137" t="str">
            <v>1.2011</v>
          </cell>
        </row>
        <row r="5138">
          <cell r="AM5138" t="str">
            <v/>
          </cell>
          <cell r="AQ5138" t="str">
            <v/>
          </cell>
          <cell r="AT5138" t="str">
            <v/>
          </cell>
          <cell r="AW5138" t="str">
            <v/>
          </cell>
          <cell r="AZ5138" t="str">
            <v/>
          </cell>
          <cell r="BA5138" t="str">
            <v/>
          </cell>
          <cell r="BB5138" t="str">
            <v/>
          </cell>
          <cell r="BC5138" t="str">
            <v/>
          </cell>
        </row>
        <row r="5139">
          <cell r="AM5139" t="str">
            <v/>
          </cell>
          <cell r="AQ5139" t="str">
            <v/>
          </cell>
          <cell r="AT5139" t="str">
            <v/>
          </cell>
          <cell r="AW5139" t="str">
            <v/>
          </cell>
          <cell r="AZ5139" t="str">
            <v/>
          </cell>
          <cell r="BA5139" t="str">
            <v/>
          </cell>
          <cell r="BB5139" t="str">
            <v/>
          </cell>
          <cell r="BC5139" t="str">
            <v/>
          </cell>
        </row>
        <row r="5140">
          <cell r="AM5140" t="str">
            <v/>
          </cell>
          <cell r="AQ5140" t="str">
            <v/>
          </cell>
          <cell r="AT5140" t="str">
            <v/>
          </cell>
          <cell r="AW5140" t="str">
            <v/>
          </cell>
          <cell r="AZ5140" t="str">
            <v/>
          </cell>
          <cell r="BA5140" t="str">
            <v/>
          </cell>
          <cell r="BB5140" t="str">
            <v/>
          </cell>
          <cell r="BC5140" t="str">
            <v/>
          </cell>
        </row>
        <row r="5141">
          <cell r="AM5141" t="str">
            <v/>
          </cell>
          <cell r="AQ5141" t="str">
            <v/>
          </cell>
          <cell r="AT5141" t="str">
            <v/>
          </cell>
          <cell r="AW5141" t="str">
            <v/>
          </cell>
          <cell r="AZ5141" t="str">
            <v/>
          </cell>
          <cell r="BA5141" t="str">
            <v/>
          </cell>
          <cell r="BB5141" t="str">
            <v/>
          </cell>
          <cell r="BC5141" t="str">
            <v/>
          </cell>
        </row>
        <row r="5142">
          <cell r="AM5142" t="str">
            <v/>
          </cell>
          <cell r="AQ5142" t="str">
            <v/>
          </cell>
          <cell r="AT5142" t="str">
            <v/>
          </cell>
          <cell r="AW5142" t="str">
            <v/>
          </cell>
          <cell r="AZ5142" t="str">
            <v/>
          </cell>
          <cell r="BA5142" t="str">
            <v/>
          </cell>
          <cell r="BB5142" t="str">
            <v/>
          </cell>
          <cell r="BC5142" t="str">
            <v/>
          </cell>
        </row>
        <row r="5143">
          <cell r="AM5143" t="str">
            <v/>
          </cell>
          <cell r="AQ5143" t="str">
            <v/>
          </cell>
          <cell r="AT5143" t="str">
            <v/>
          </cell>
          <cell r="AW5143" t="str">
            <v/>
          </cell>
          <cell r="AZ5143" t="str">
            <v/>
          </cell>
          <cell r="BA5143" t="str">
            <v/>
          </cell>
          <cell r="BB5143" t="str">
            <v/>
          </cell>
          <cell r="BC5143" t="str">
            <v/>
          </cell>
        </row>
        <row r="5144">
          <cell r="AM5144">
            <v>120900</v>
          </cell>
          <cell r="AQ5144" t="str">
            <v/>
          </cell>
          <cell r="AT5144" t="str">
            <v>ПИР</v>
          </cell>
          <cell r="AW5144">
            <v>40591</v>
          </cell>
          <cell r="AZ5144" t="str">
            <v>2.2011</v>
          </cell>
          <cell r="BA5144" t="str">
            <v>2.2011</v>
          </cell>
          <cell r="BB5144" t="str">
            <v>3.2011</v>
          </cell>
          <cell r="BC5144" t="str">
            <v>1.2011</v>
          </cell>
        </row>
        <row r="5145">
          <cell r="AM5145">
            <v>120900</v>
          </cell>
          <cell r="AQ5145" t="str">
            <v/>
          </cell>
          <cell r="AT5145" t="str">
            <v>ПИР</v>
          </cell>
          <cell r="AW5145">
            <v>40540</v>
          </cell>
          <cell r="AZ5145" t="str">
            <v>12.2010</v>
          </cell>
          <cell r="BA5145" t="str">
            <v>12.2010</v>
          </cell>
          <cell r="BB5145" t="str">
            <v/>
          </cell>
          <cell r="BC5145" t="str">
            <v>4.2010</v>
          </cell>
        </row>
        <row r="5146">
          <cell r="AM5146">
            <v>120900</v>
          </cell>
          <cell r="AQ5146" t="str">
            <v/>
          </cell>
          <cell r="AT5146" t="str">
            <v>ПИР</v>
          </cell>
          <cell r="AW5146">
            <v>40582</v>
          </cell>
          <cell r="AZ5146" t="str">
            <v>1.2011</v>
          </cell>
          <cell r="BA5146" t="str">
            <v>2.2011</v>
          </cell>
          <cell r="BB5146" t="str">
            <v>2.2011</v>
          </cell>
          <cell r="BC5146" t="str">
            <v>1.2011</v>
          </cell>
        </row>
        <row r="5147">
          <cell r="AM5147" t="str">
            <v/>
          </cell>
          <cell r="AQ5147" t="str">
            <v/>
          </cell>
          <cell r="AT5147" t="str">
            <v/>
          </cell>
          <cell r="AW5147" t="str">
            <v/>
          </cell>
          <cell r="AZ5147" t="str">
            <v/>
          </cell>
          <cell r="BA5147" t="str">
            <v/>
          </cell>
          <cell r="BB5147" t="str">
            <v/>
          </cell>
          <cell r="BC5147" t="str">
            <v/>
          </cell>
        </row>
        <row r="5148">
          <cell r="AM5148" t="str">
            <v/>
          </cell>
          <cell r="AQ5148" t="str">
            <v/>
          </cell>
          <cell r="AT5148" t="str">
            <v/>
          </cell>
          <cell r="AW5148" t="str">
            <v/>
          </cell>
          <cell r="AZ5148" t="str">
            <v/>
          </cell>
          <cell r="BA5148" t="str">
            <v/>
          </cell>
          <cell r="BB5148" t="str">
            <v/>
          </cell>
          <cell r="BC5148" t="str">
            <v/>
          </cell>
        </row>
        <row r="5149">
          <cell r="AM5149" t="str">
            <v/>
          </cell>
          <cell r="AQ5149" t="str">
            <v/>
          </cell>
          <cell r="AT5149" t="str">
            <v/>
          </cell>
          <cell r="AW5149" t="str">
            <v/>
          </cell>
          <cell r="AZ5149" t="str">
            <v/>
          </cell>
          <cell r="BA5149" t="str">
            <v/>
          </cell>
          <cell r="BB5149" t="str">
            <v/>
          </cell>
          <cell r="BC5149" t="str">
            <v/>
          </cell>
        </row>
        <row r="5150">
          <cell r="AM5150">
            <v>65100</v>
          </cell>
          <cell r="AQ5150" t="str">
            <v/>
          </cell>
          <cell r="AT5150" t="str">
            <v>ПИР</v>
          </cell>
          <cell r="AW5150">
            <v>40582</v>
          </cell>
          <cell r="AZ5150" t="str">
            <v>1.2011</v>
          </cell>
          <cell r="BA5150" t="str">
            <v>2.2011</v>
          </cell>
          <cell r="BB5150" t="str">
            <v>2.2011</v>
          </cell>
          <cell r="BC5150" t="str">
            <v>1.2011</v>
          </cell>
        </row>
        <row r="5151">
          <cell r="AM5151" t="str">
            <v/>
          </cell>
          <cell r="AQ5151" t="str">
            <v/>
          </cell>
          <cell r="AT5151" t="str">
            <v/>
          </cell>
          <cell r="AW5151" t="str">
            <v/>
          </cell>
          <cell r="AZ5151" t="str">
            <v/>
          </cell>
          <cell r="BA5151" t="str">
            <v/>
          </cell>
          <cell r="BB5151" t="str">
            <v/>
          </cell>
          <cell r="BC5151" t="str">
            <v/>
          </cell>
        </row>
        <row r="5152">
          <cell r="AM5152">
            <v>260400</v>
          </cell>
          <cell r="AQ5152" t="str">
            <v/>
          </cell>
          <cell r="AT5152" t="str">
            <v>ПИР</v>
          </cell>
          <cell r="AW5152">
            <v>40480</v>
          </cell>
          <cell r="AZ5152" t="str">
            <v>10.2010</v>
          </cell>
          <cell r="BA5152" t="str">
            <v>10.2010</v>
          </cell>
          <cell r="BB5152" t="str">
            <v/>
          </cell>
          <cell r="BC5152" t="str">
            <v>4.2010</v>
          </cell>
        </row>
        <row r="5153">
          <cell r="AM5153">
            <v>260400</v>
          </cell>
          <cell r="AQ5153" t="str">
            <v/>
          </cell>
          <cell r="AT5153" t="str">
            <v>ПИР</v>
          </cell>
          <cell r="AW5153">
            <v>40520</v>
          </cell>
          <cell r="AZ5153" t="str">
            <v>11.2010</v>
          </cell>
          <cell r="BA5153" t="str">
            <v>12.2010</v>
          </cell>
          <cell r="BB5153" t="str">
            <v/>
          </cell>
          <cell r="BC5153" t="str">
            <v>4.2010</v>
          </cell>
        </row>
        <row r="5154">
          <cell r="AM5154">
            <v>260400</v>
          </cell>
          <cell r="AQ5154" t="str">
            <v/>
          </cell>
          <cell r="AT5154" t="str">
            <v>ПИР</v>
          </cell>
          <cell r="AW5154">
            <v>40661</v>
          </cell>
          <cell r="AZ5154" t="str">
            <v>4.2011</v>
          </cell>
          <cell r="BA5154" t="str">
            <v>4.2011</v>
          </cell>
          <cell r="BB5154" t="str">
            <v>5.2011</v>
          </cell>
          <cell r="BC5154" t="str">
            <v>2.2011</v>
          </cell>
        </row>
        <row r="5155">
          <cell r="AM5155" t="str">
            <v/>
          </cell>
          <cell r="AQ5155" t="str">
            <v/>
          </cell>
          <cell r="AT5155" t="str">
            <v/>
          </cell>
          <cell r="AW5155" t="str">
            <v/>
          </cell>
          <cell r="AZ5155" t="str">
            <v/>
          </cell>
          <cell r="BA5155" t="str">
            <v/>
          </cell>
          <cell r="BB5155" t="str">
            <v/>
          </cell>
          <cell r="BC5155" t="str">
            <v/>
          </cell>
        </row>
        <row r="5156">
          <cell r="AM5156">
            <v>258440</v>
          </cell>
          <cell r="AQ5156" t="str">
            <v/>
          </cell>
          <cell r="AT5156" t="str">
            <v>ПИР</v>
          </cell>
          <cell r="AW5156">
            <v>40616</v>
          </cell>
          <cell r="AZ5156" t="str">
            <v>3.2011</v>
          </cell>
          <cell r="BA5156" t="str">
            <v>3.2011</v>
          </cell>
          <cell r="BB5156" t="str">
            <v>3.2011</v>
          </cell>
          <cell r="BC5156" t="str">
            <v>1.2011</v>
          </cell>
        </row>
        <row r="5157">
          <cell r="AM5157" t="str">
            <v/>
          </cell>
          <cell r="AQ5157" t="str">
            <v/>
          </cell>
          <cell r="AT5157" t="str">
            <v/>
          </cell>
          <cell r="AW5157" t="str">
            <v/>
          </cell>
          <cell r="AZ5157" t="str">
            <v/>
          </cell>
          <cell r="BA5157" t="str">
            <v/>
          </cell>
          <cell r="BB5157" t="str">
            <v/>
          </cell>
          <cell r="BC5157" t="str">
            <v/>
          </cell>
        </row>
        <row r="5158">
          <cell r="AM5158">
            <v>138450</v>
          </cell>
          <cell r="AQ5158" t="str">
            <v/>
          </cell>
          <cell r="AT5158" t="str">
            <v>ПИР</v>
          </cell>
          <cell r="AW5158">
            <v>40616</v>
          </cell>
          <cell r="AZ5158" t="str">
            <v>3.2011</v>
          </cell>
          <cell r="BA5158" t="str">
            <v>3.2011</v>
          </cell>
          <cell r="BB5158" t="str">
            <v>3.2011</v>
          </cell>
          <cell r="BC5158" t="str">
            <v>1.2011</v>
          </cell>
        </row>
        <row r="5159">
          <cell r="AM5159" t="str">
            <v/>
          </cell>
          <cell r="AQ5159" t="str">
            <v/>
          </cell>
          <cell r="AT5159" t="str">
            <v/>
          </cell>
          <cell r="AW5159" t="str">
            <v/>
          </cell>
          <cell r="AZ5159" t="str">
            <v/>
          </cell>
          <cell r="BA5159" t="str">
            <v/>
          </cell>
          <cell r="BB5159" t="str">
            <v/>
          </cell>
          <cell r="BC5159" t="str">
            <v/>
          </cell>
        </row>
        <row r="5160">
          <cell r="AM5160" t="str">
            <v/>
          </cell>
          <cell r="AQ5160" t="str">
            <v/>
          </cell>
          <cell r="AT5160" t="str">
            <v/>
          </cell>
          <cell r="AW5160" t="str">
            <v/>
          </cell>
          <cell r="AZ5160" t="str">
            <v/>
          </cell>
          <cell r="BA5160" t="str">
            <v/>
          </cell>
          <cell r="BB5160" t="str">
            <v/>
          </cell>
          <cell r="BC5160" t="str">
            <v/>
          </cell>
        </row>
        <row r="5161">
          <cell r="AM5161">
            <v>119990</v>
          </cell>
          <cell r="AQ5161" t="str">
            <v/>
          </cell>
          <cell r="AT5161" t="str">
            <v>ПИР</v>
          </cell>
          <cell r="AW5161">
            <v>40661</v>
          </cell>
          <cell r="AZ5161" t="str">
            <v>4.2011</v>
          </cell>
          <cell r="BA5161" t="str">
            <v>4.2011</v>
          </cell>
          <cell r="BB5161" t="str">
            <v>5.2011</v>
          </cell>
          <cell r="BC5161" t="str">
            <v>2.2011</v>
          </cell>
        </row>
        <row r="5162">
          <cell r="AM5162" t="str">
            <v/>
          </cell>
          <cell r="AQ5162" t="str">
            <v/>
          </cell>
          <cell r="AT5162" t="str">
            <v/>
          </cell>
          <cell r="AW5162" t="str">
            <v/>
          </cell>
          <cell r="AZ5162" t="str">
            <v/>
          </cell>
          <cell r="BA5162" t="str">
            <v/>
          </cell>
          <cell r="BB5162" t="str">
            <v/>
          </cell>
          <cell r="BC5162" t="str">
            <v/>
          </cell>
        </row>
        <row r="5163">
          <cell r="AM5163" t="str">
            <v/>
          </cell>
          <cell r="AQ5163" t="str">
            <v/>
          </cell>
          <cell r="AT5163" t="str">
            <v/>
          </cell>
          <cell r="AW5163" t="str">
            <v/>
          </cell>
          <cell r="AZ5163" t="str">
            <v/>
          </cell>
          <cell r="BA5163" t="str">
            <v/>
          </cell>
          <cell r="BB5163" t="str">
            <v/>
          </cell>
          <cell r="BC5163" t="str">
            <v/>
          </cell>
        </row>
        <row r="5164">
          <cell r="AM5164" t="str">
            <v/>
          </cell>
          <cell r="AQ5164" t="str">
            <v/>
          </cell>
          <cell r="AT5164" t="str">
            <v/>
          </cell>
          <cell r="AW5164" t="str">
            <v/>
          </cell>
          <cell r="AZ5164" t="str">
            <v/>
          </cell>
          <cell r="BA5164" t="str">
            <v/>
          </cell>
          <cell r="BB5164" t="str">
            <v/>
          </cell>
          <cell r="BC5164" t="str">
            <v/>
          </cell>
        </row>
        <row r="5165">
          <cell r="AM5165">
            <v>119990</v>
          </cell>
          <cell r="AQ5165" t="str">
            <v/>
          </cell>
          <cell r="AT5165" t="str">
            <v>ПИР</v>
          </cell>
          <cell r="AW5165">
            <v>40681</v>
          </cell>
          <cell r="AZ5165" t="str">
            <v>4.2011</v>
          </cell>
          <cell r="BA5165" t="str">
            <v>5.2011</v>
          </cell>
          <cell r="BB5165" t="str">
            <v>5.2011</v>
          </cell>
          <cell r="BC5165" t="str">
            <v>2.2011</v>
          </cell>
        </row>
        <row r="5166">
          <cell r="AM5166" t="str">
            <v/>
          </cell>
          <cell r="AQ5166" t="str">
            <v/>
          </cell>
          <cell r="AT5166" t="str">
            <v/>
          </cell>
          <cell r="AW5166" t="str">
            <v/>
          </cell>
          <cell r="AZ5166" t="str">
            <v/>
          </cell>
          <cell r="BA5166" t="str">
            <v/>
          </cell>
          <cell r="BB5166" t="str">
            <v/>
          </cell>
          <cell r="BC5166" t="str">
            <v/>
          </cell>
        </row>
        <row r="5167">
          <cell r="AM5167">
            <v>119990</v>
          </cell>
          <cell r="AQ5167" t="str">
            <v/>
          </cell>
          <cell r="AT5167" t="str">
            <v>ПИР</v>
          </cell>
          <cell r="AW5167">
            <v>40681</v>
          </cell>
          <cell r="AZ5167" t="str">
            <v>4.2011</v>
          </cell>
          <cell r="BA5167" t="str">
            <v>5.2011</v>
          </cell>
          <cell r="BB5167" t="str">
            <v>5.2011</v>
          </cell>
          <cell r="BC5167" t="str">
            <v>2.2011</v>
          </cell>
        </row>
        <row r="5168">
          <cell r="AM5168">
            <v>119990</v>
          </cell>
          <cell r="AQ5168" t="str">
            <v/>
          </cell>
          <cell r="AT5168" t="str">
            <v>ПИР</v>
          </cell>
          <cell r="AW5168">
            <v>40616</v>
          </cell>
          <cell r="AZ5168" t="str">
            <v>3.2011</v>
          </cell>
          <cell r="BA5168" t="str">
            <v>3.2011</v>
          </cell>
          <cell r="BB5168" t="str">
            <v>3.2011</v>
          </cell>
          <cell r="BC5168" t="str">
            <v>1.2011</v>
          </cell>
        </row>
        <row r="5169">
          <cell r="AM5169" t="str">
            <v/>
          </cell>
          <cell r="AQ5169" t="str">
            <v/>
          </cell>
          <cell r="AT5169" t="str">
            <v/>
          </cell>
          <cell r="AW5169" t="str">
            <v/>
          </cell>
          <cell r="AZ5169" t="str">
            <v/>
          </cell>
          <cell r="BA5169" t="str">
            <v/>
          </cell>
          <cell r="BB5169" t="str">
            <v/>
          </cell>
          <cell r="BC5169" t="str">
            <v/>
          </cell>
        </row>
        <row r="5170">
          <cell r="AM5170">
            <v>119990</v>
          </cell>
          <cell r="AQ5170" t="str">
            <v/>
          </cell>
          <cell r="AT5170" t="str">
            <v>ПИР</v>
          </cell>
          <cell r="AW5170">
            <v>40616</v>
          </cell>
          <cell r="AZ5170" t="str">
            <v>3.2011</v>
          </cell>
          <cell r="BA5170" t="str">
            <v>3.2011</v>
          </cell>
          <cell r="BB5170" t="str">
            <v>3.2011</v>
          </cell>
          <cell r="BC5170" t="str">
            <v>1.2011</v>
          </cell>
        </row>
        <row r="5171">
          <cell r="AM5171" t="str">
            <v/>
          </cell>
          <cell r="AQ5171" t="str">
            <v/>
          </cell>
          <cell r="AT5171" t="str">
            <v/>
          </cell>
          <cell r="AW5171" t="str">
            <v/>
          </cell>
          <cell r="AZ5171" t="str">
            <v/>
          </cell>
          <cell r="BA5171" t="str">
            <v/>
          </cell>
          <cell r="BB5171" t="str">
            <v/>
          </cell>
          <cell r="BC5171" t="str">
            <v/>
          </cell>
        </row>
        <row r="5172">
          <cell r="AM5172" t="str">
            <v/>
          </cell>
          <cell r="AQ5172" t="str">
            <v/>
          </cell>
          <cell r="AT5172" t="str">
            <v/>
          </cell>
          <cell r="AW5172" t="str">
            <v/>
          </cell>
          <cell r="AZ5172" t="str">
            <v/>
          </cell>
          <cell r="BA5172" t="str">
            <v/>
          </cell>
          <cell r="BB5172" t="str">
            <v/>
          </cell>
          <cell r="BC5172" t="str">
            <v/>
          </cell>
        </row>
        <row r="5173">
          <cell r="AM5173">
            <v>119990</v>
          </cell>
          <cell r="AQ5173" t="str">
            <v/>
          </cell>
          <cell r="AT5173" t="str">
            <v>ПИР</v>
          </cell>
          <cell r="AW5173">
            <v>40624</v>
          </cell>
          <cell r="AZ5173" t="str">
            <v>3.2011</v>
          </cell>
          <cell r="BA5173" t="str">
            <v>3.2011</v>
          </cell>
          <cell r="BB5173" t="str">
            <v>4.2011</v>
          </cell>
          <cell r="BC5173" t="str">
            <v>1.2011</v>
          </cell>
        </row>
        <row r="5174">
          <cell r="AM5174" t="str">
            <v/>
          </cell>
          <cell r="AQ5174" t="str">
            <v/>
          </cell>
          <cell r="AT5174" t="str">
            <v/>
          </cell>
          <cell r="AW5174" t="str">
            <v/>
          </cell>
          <cell r="AZ5174" t="str">
            <v/>
          </cell>
          <cell r="BA5174" t="str">
            <v/>
          </cell>
          <cell r="BB5174" t="str">
            <v/>
          </cell>
          <cell r="BC5174" t="str">
            <v/>
          </cell>
        </row>
        <row r="5175">
          <cell r="AM5175" t="str">
            <v/>
          </cell>
          <cell r="AQ5175" t="str">
            <v/>
          </cell>
          <cell r="AT5175" t="str">
            <v/>
          </cell>
          <cell r="AW5175" t="str">
            <v/>
          </cell>
          <cell r="AZ5175" t="str">
            <v/>
          </cell>
          <cell r="BA5175" t="str">
            <v/>
          </cell>
          <cell r="BB5175" t="str">
            <v/>
          </cell>
          <cell r="BC5175" t="str">
            <v/>
          </cell>
        </row>
        <row r="5176">
          <cell r="AM5176" t="str">
            <v/>
          </cell>
          <cell r="AQ5176" t="str">
            <v/>
          </cell>
          <cell r="AT5176" t="str">
            <v/>
          </cell>
          <cell r="AW5176" t="str">
            <v/>
          </cell>
          <cell r="AZ5176" t="str">
            <v/>
          </cell>
          <cell r="BA5176" t="str">
            <v/>
          </cell>
          <cell r="BB5176" t="str">
            <v/>
          </cell>
          <cell r="BC5176" t="str">
            <v/>
          </cell>
        </row>
        <row r="5177">
          <cell r="AM5177" t="str">
            <v/>
          </cell>
          <cell r="AQ5177" t="str">
            <v/>
          </cell>
          <cell r="AT5177" t="str">
            <v/>
          </cell>
          <cell r="AW5177" t="str">
            <v/>
          </cell>
          <cell r="AZ5177" t="str">
            <v/>
          </cell>
          <cell r="BA5177" t="str">
            <v/>
          </cell>
          <cell r="BB5177" t="str">
            <v/>
          </cell>
          <cell r="BC5177" t="str">
            <v/>
          </cell>
        </row>
        <row r="5178">
          <cell r="AM5178" t="str">
            <v/>
          </cell>
          <cell r="AQ5178" t="str">
            <v/>
          </cell>
          <cell r="AT5178" t="str">
            <v/>
          </cell>
          <cell r="AW5178" t="str">
            <v/>
          </cell>
          <cell r="AZ5178" t="str">
            <v/>
          </cell>
          <cell r="BA5178" t="str">
            <v/>
          </cell>
          <cell r="BB5178" t="str">
            <v/>
          </cell>
          <cell r="BC5178" t="str">
            <v/>
          </cell>
        </row>
        <row r="5179">
          <cell r="AM5179" t="str">
            <v/>
          </cell>
          <cell r="AQ5179" t="str">
            <v/>
          </cell>
          <cell r="AT5179" t="str">
            <v/>
          </cell>
          <cell r="AW5179" t="str">
            <v/>
          </cell>
          <cell r="AZ5179" t="str">
            <v/>
          </cell>
          <cell r="BA5179" t="str">
            <v/>
          </cell>
          <cell r="BB5179" t="str">
            <v/>
          </cell>
          <cell r="BC5179" t="str">
            <v/>
          </cell>
        </row>
        <row r="5180">
          <cell r="AM5180" t="str">
            <v/>
          </cell>
          <cell r="AQ5180" t="str">
            <v/>
          </cell>
          <cell r="AT5180" t="str">
            <v/>
          </cell>
          <cell r="AW5180" t="str">
            <v/>
          </cell>
          <cell r="AZ5180" t="str">
            <v/>
          </cell>
          <cell r="BA5180" t="str">
            <v/>
          </cell>
          <cell r="BB5180" t="str">
            <v/>
          </cell>
          <cell r="BC5180" t="str">
            <v/>
          </cell>
        </row>
        <row r="5181">
          <cell r="AM5181" t="str">
            <v/>
          </cell>
          <cell r="AQ5181" t="str">
            <v/>
          </cell>
          <cell r="AT5181" t="str">
            <v/>
          </cell>
          <cell r="AW5181" t="str">
            <v/>
          </cell>
          <cell r="AZ5181" t="str">
            <v/>
          </cell>
          <cell r="BA5181" t="str">
            <v/>
          </cell>
          <cell r="BB5181" t="str">
            <v/>
          </cell>
          <cell r="BC5181" t="str">
            <v/>
          </cell>
        </row>
        <row r="5182">
          <cell r="AM5182" t="str">
            <v/>
          </cell>
          <cell r="AQ5182" t="str">
            <v/>
          </cell>
          <cell r="AT5182" t="str">
            <v/>
          </cell>
          <cell r="AW5182" t="str">
            <v/>
          </cell>
          <cell r="AZ5182" t="str">
            <v/>
          </cell>
          <cell r="BA5182" t="str">
            <v/>
          </cell>
          <cell r="BB5182" t="str">
            <v/>
          </cell>
          <cell r="BC5182" t="str">
            <v/>
          </cell>
        </row>
        <row r="5183">
          <cell r="AM5183" t="str">
            <v/>
          </cell>
          <cell r="AQ5183" t="str">
            <v/>
          </cell>
          <cell r="AT5183" t="str">
            <v/>
          </cell>
          <cell r="AW5183" t="str">
            <v/>
          </cell>
          <cell r="AZ5183" t="str">
            <v/>
          </cell>
          <cell r="BA5183" t="str">
            <v/>
          </cell>
          <cell r="BB5183" t="str">
            <v/>
          </cell>
          <cell r="BC5183" t="str">
            <v/>
          </cell>
        </row>
        <row r="5184">
          <cell r="AM5184" t="str">
            <v/>
          </cell>
          <cell r="AQ5184" t="str">
            <v/>
          </cell>
          <cell r="AT5184" t="str">
            <v/>
          </cell>
          <cell r="AW5184" t="str">
            <v/>
          </cell>
          <cell r="AZ5184" t="str">
            <v/>
          </cell>
          <cell r="BA5184" t="str">
            <v/>
          </cell>
          <cell r="BB5184" t="str">
            <v/>
          </cell>
          <cell r="BC5184" t="str">
            <v/>
          </cell>
        </row>
        <row r="5185">
          <cell r="AM5185">
            <v>120900</v>
          </cell>
          <cell r="AQ5185" t="str">
            <v/>
          </cell>
          <cell r="AT5185" t="str">
            <v>ПИР</v>
          </cell>
          <cell r="AW5185">
            <v>40633</v>
          </cell>
          <cell r="AZ5185" t="str">
            <v>3.2011</v>
          </cell>
          <cell r="BA5185" t="str">
            <v>3.2011</v>
          </cell>
          <cell r="BB5185" t="str">
            <v>4.2011</v>
          </cell>
          <cell r="BC5185" t="str">
            <v>1.2011</v>
          </cell>
        </row>
        <row r="5186">
          <cell r="AM5186" t="str">
            <v/>
          </cell>
          <cell r="AQ5186" t="str">
            <v/>
          </cell>
          <cell r="AT5186" t="str">
            <v/>
          </cell>
          <cell r="AW5186" t="str">
            <v/>
          </cell>
          <cell r="AZ5186" t="str">
            <v/>
          </cell>
          <cell r="BA5186" t="str">
            <v/>
          </cell>
          <cell r="BB5186" t="str">
            <v/>
          </cell>
          <cell r="BC5186" t="str">
            <v/>
          </cell>
        </row>
        <row r="5187">
          <cell r="AM5187">
            <v>120900</v>
          </cell>
          <cell r="AQ5187" t="str">
            <v/>
          </cell>
          <cell r="AT5187" t="str">
            <v>ПИР</v>
          </cell>
          <cell r="AW5187">
            <v>40633</v>
          </cell>
          <cell r="AZ5187" t="str">
            <v>3.2011</v>
          </cell>
          <cell r="BA5187" t="str">
            <v>3.2011</v>
          </cell>
          <cell r="BB5187" t="str">
            <v>4.2011</v>
          </cell>
          <cell r="BC5187" t="str">
            <v>1.2011</v>
          </cell>
        </row>
        <row r="5188">
          <cell r="AM5188" t="str">
            <v/>
          </cell>
          <cell r="AQ5188" t="str">
            <v/>
          </cell>
          <cell r="AT5188" t="str">
            <v/>
          </cell>
          <cell r="AW5188" t="str">
            <v/>
          </cell>
          <cell r="AZ5188" t="str">
            <v/>
          </cell>
          <cell r="BA5188" t="str">
            <v/>
          </cell>
          <cell r="BB5188" t="str">
            <v/>
          </cell>
          <cell r="BC5188" t="str">
            <v/>
          </cell>
        </row>
        <row r="5189">
          <cell r="AM5189" t="str">
            <v/>
          </cell>
          <cell r="AQ5189" t="str">
            <v/>
          </cell>
          <cell r="AT5189" t="str">
            <v/>
          </cell>
          <cell r="AW5189" t="str">
            <v/>
          </cell>
          <cell r="AZ5189" t="str">
            <v/>
          </cell>
          <cell r="BA5189" t="str">
            <v/>
          </cell>
          <cell r="BB5189" t="str">
            <v/>
          </cell>
          <cell r="BC5189" t="str">
            <v/>
          </cell>
        </row>
        <row r="5190">
          <cell r="AM5190" t="str">
            <v/>
          </cell>
          <cell r="AQ5190" t="str">
            <v/>
          </cell>
          <cell r="AT5190" t="str">
            <v/>
          </cell>
          <cell r="AW5190" t="str">
            <v/>
          </cell>
          <cell r="AZ5190" t="str">
            <v/>
          </cell>
          <cell r="BA5190" t="str">
            <v/>
          </cell>
          <cell r="BB5190" t="str">
            <v/>
          </cell>
          <cell r="BC5190" t="str">
            <v/>
          </cell>
        </row>
        <row r="5191">
          <cell r="AM5191" t="str">
            <v/>
          </cell>
          <cell r="AQ5191" t="str">
            <v/>
          </cell>
          <cell r="AT5191" t="str">
            <v/>
          </cell>
          <cell r="AW5191" t="str">
            <v/>
          </cell>
          <cell r="AZ5191" t="str">
            <v/>
          </cell>
          <cell r="BA5191" t="str">
            <v/>
          </cell>
          <cell r="BB5191" t="str">
            <v/>
          </cell>
          <cell r="BC5191" t="str">
            <v/>
          </cell>
        </row>
        <row r="5192">
          <cell r="AM5192" t="str">
            <v/>
          </cell>
          <cell r="AQ5192" t="str">
            <v/>
          </cell>
          <cell r="AT5192" t="str">
            <v/>
          </cell>
          <cell r="AW5192" t="str">
            <v/>
          </cell>
          <cell r="AZ5192" t="str">
            <v/>
          </cell>
          <cell r="BA5192" t="str">
            <v/>
          </cell>
          <cell r="BB5192" t="str">
            <v/>
          </cell>
          <cell r="BC5192" t="str">
            <v/>
          </cell>
        </row>
        <row r="5193">
          <cell r="AM5193" t="str">
            <v/>
          </cell>
          <cell r="AQ5193" t="str">
            <v/>
          </cell>
          <cell r="AT5193" t="str">
            <v/>
          </cell>
          <cell r="AW5193" t="str">
            <v/>
          </cell>
          <cell r="AZ5193" t="str">
            <v/>
          </cell>
          <cell r="BA5193" t="str">
            <v/>
          </cell>
          <cell r="BB5193" t="str">
            <v/>
          </cell>
          <cell r="BC5193" t="str">
            <v/>
          </cell>
        </row>
        <row r="5194">
          <cell r="AM5194" t="str">
            <v/>
          </cell>
          <cell r="AQ5194" t="str">
            <v/>
          </cell>
          <cell r="AT5194" t="str">
            <v/>
          </cell>
          <cell r="AW5194" t="str">
            <v/>
          </cell>
          <cell r="AZ5194" t="str">
            <v/>
          </cell>
          <cell r="BA5194" t="str">
            <v/>
          </cell>
          <cell r="BB5194" t="str">
            <v/>
          </cell>
          <cell r="BC5194" t="str">
            <v/>
          </cell>
        </row>
        <row r="5195">
          <cell r="AM5195" t="str">
            <v/>
          </cell>
          <cell r="AQ5195" t="str">
            <v/>
          </cell>
          <cell r="AT5195" t="str">
            <v/>
          </cell>
          <cell r="AW5195" t="str">
            <v/>
          </cell>
          <cell r="AZ5195" t="str">
            <v/>
          </cell>
          <cell r="BA5195" t="str">
            <v/>
          </cell>
          <cell r="BB5195" t="str">
            <v/>
          </cell>
          <cell r="BC5195" t="str">
            <v/>
          </cell>
        </row>
        <row r="5196">
          <cell r="AM5196" t="str">
            <v/>
          </cell>
          <cell r="AQ5196" t="str">
            <v/>
          </cell>
          <cell r="AT5196" t="str">
            <v/>
          </cell>
          <cell r="AW5196" t="str">
            <v/>
          </cell>
          <cell r="AZ5196" t="str">
            <v/>
          </cell>
          <cell r="BA5196" t="str">
            <v/>
          </cell>
          <cell r="BB5196" t="str">
            <v/>
          </cell>
          <cell r="BC5196" t="str">
            <v/>
          </cell>
        </row>
        <row r="5197">
          <cell r="AM5197" t="str">
            <v/>
          </cell>
          <cell r="AQ5197" t="str">
            <v/>
          </cell>
          <cell r="AT5197" t="str">
            <v/>
          </cell>
          <cell r="AW5197" t="str">
            <v/>
          </cell>
          <cell r="AZ5197" t="str">
            <v/>
          </cell>
          <cell r="BA5197" t="str">
            <v/>
          </cell>
          <cell r="BB5197" t="str">
            <v/>
          </cell>
          <cell r="BC5197" t="str">
            <v/>
          </cell>
        </row>
        <row r="5198">
          <cell r="AM5198" t="str">
            <v/>
          </cell>
          <cell r="AQ5198" t="str">
            <v/>
          </cell>
          <cell r="AT5198" t="str">
            <v/>
          </cell>
          <cell r="AW5198" t="str">
            <v/>
          </cell>
          <cell r="AZ5198" t="str">
            <v/>
          </cell>
          <cell r="BA5198" t="str">
            <v/>
          </cell>
          <cell r="BB5198" t="str">
            <v/>
          </cell>
          <cell r="BC5198" t="str">
            <v/>
          </cell>
        </row>
        <row r="5199">
          <cell r="AM5199" t="str">
            <v/>
          </cell>
          <cell r="AQ5199" t="str">
            <v/>
          </cell>
          <cell r="AT5199" t="str">
            <v/>
          </cell>
          <cell r="AW5199" t="str">
            <v/>
          </cell>
          <cell r="AZ5199" t="str">
            <v/>
          </cell>
          <cell r="BA5199" t="str">
            <v/>
          </cell>
          <cell r="BB5199" t="str">
            <v/>
          </cell>
          <cell r="BC5199" t="str">
            <v/>
          </cell>
        </row>
        <row r="5200">
          <cell r="AM5200" t="str">
            <v/>
          </cell>
          <cell r="AQ5200" t="str">
            <v/>
          </cell>
          <cell r="AT5200" t="str">
            <v/>
          </cell>
          <cell r="AW5200" t="str">
            <v/>
          </cell>
          <cell r="AZ5200" t="str">
            <v/>
          </cell>
          <cell r="BA5200" t="str">
            <v/>
          </cell>
          <cell r="BB5200" t="str">
            <v/>
          </cell>
          <cell r="BC5200" t="str">
            <v/>
          </cell>
        </row>
        <row r="5201">
          <cell r="AM5201" t="str">
            <v/>
          </cell>
          <cell r="AQ5201" t="str">
            <v/>
          </cell>
          <cell r="AT5201" t="str">
            <v/>
          </cell>
          <cell r="AW5201" t="str">
            <v/>
          </cell>
          <cell r="AZ5201" t="str">
            <v/>
          </cell>
          <cell r="BA5201" t="str">
            <v/>
          </cell>
          <cell r="BB5201" t="str">
            <v/>
          </cell>
          <cell r="BC5201" t="str">
            <v/>
          </cell>
        </row>
        <row r="5202">
          <cell r="AM5202" t="str">
            <v/>
          </cell>
          <cell r="AQ5202" t="str">
            <v/>
          </cell>
          <cell r="AT5202" t="str">
            <v/>
          </cell>
          <cell r="AW5202" t="str">
            <v/>
          </cell>
          <cell r="AZ5202" t="str">
            <v/>
          </cell>
          <cell r="BA5202" t="str">
            <v/>
          </cell>
          <cell r="BB5202" t="str">
            <v/>
          </cell>
          <cell r="BC5202" t="str">
            <v/>
          </cell>
        </row>
        <row r="5203">
          <cell r="AM5203" t="str">
            <v/>
          </cell>
          <cell r="AQ5203" t="str">
            <v/>
          </cell>
          <cell r="AT5203" t="str">
            <v/>
          </cell>
          <cell r="AW5203" t="str">
            <v/>
          </cell>
          <cell r="AZ5203" t="str">
            <v/>
          </cell>
          <cell r="BA5203" t="str">
            <v/>
          </cell>
          <cell r="BB5203" t="str">
            <v/>
          </cell>
          <cell r="BC5203" t="str">
            <v/>
          </cell>
        </row>
        <row r="5204">
          <cell r="AM5204" t="str">
            <v/>
          </cell>
          <cell r="AQ5204" t="str">
            <v/>
          </cell>
          <cell r="AT5204" t="str">
            <v/>
          </cell>
          <cell r="AW5204" t="str">
            <v/>
          </cell>
          <cell r="AZ5204" t="str">
            <v/>
          </cell>
          <cell r="BA5204" t="str">
            <v/>
          </cell>
          <cell r="BB5204" t="str">
            <v/>
          </cell>
          <cell r="BC5204" t="str">
            <v/>
          </cell>
        </row>
        <row r="5205">
          <cell r="AM5205" t="str">
            <v/>
          </cell>
          <cell r="AQ5205" t="str">
            <v/>
          </cell>
          <cell r="AT5205" t="str">
            <v/>
          </cell>
          <cell r="AW5205" t="str">
            <v/>
          </cell>
          <cell r="AZ5205" t="str">
            <v/>
          </cell>
          <cell r="BA5205" t="str">
            <v/>
          </cell>
          <cell r="BB5205" t="str">
            <v/>
          </cell>
          <cell r="BC5205" t="str">
            <v/>
          </cell>
        </row>
        <row r="5206">
          <cell r="AM5206" t="str">
            <v/>
          </cell>
          <cell r="AQ5206" t="str">
            <v/>
          </cell>
          <cell r="AT5206" t="str">
            <v/>
          </cell>
          <cell r="AW5206" t="str">
            <v/>
          </cell>
          <cell r="AZ5206" t="str">
            <v/>
          </cell>
          <cell r="BA5206" t="str">
            <v/>
          </cell>
          <cell r="BB5206" t="str">
            <v/>
          </cell>
          <cell r="BC5206" t="str">
            <v/>
          </cell>
        </row>
        <row r="5207">
          <cell r="AM5207" t="str">
            <v/>
          </cell>
          <cell r="AQ5207" t="str">
            <v/>
          </cell>
          <cell r="AT5207" t="str">
            <v/>
          </cell>
          <cell r="AW5207" t="str">
            <v/>
          </cell>
          <cell r="AZ5207" t="str">
            <v/>
          </cell>
          <cell r="BA5207" t="str">
            <v/>
          </cell>
          <cell r="BB5207" t="str">
            <v/>
          </cell>
          <cell r="BC5207" t="str">
            <v/>
          </cell>
        </row>
        <row r="5208">
          <cell r="AM5208" t="str">
            <v/>
          </cell>
          <cell r="AQ5208" t="str">
            <v/>
          </cell>
          <cell r="AT5208" t="str">
            <v/>
          </cell>
          <cell r="AW5208" t="str">
            <v/>
          </cell>
          <cell r="AZ5208" t="str">
            <v/>
          </cell>
          <cell r="BA5208" t="str">
            <v/>
          </cell>
          <cell r="BB5208" t="str">
            <v/>
          </cell>
          <cell r="BC5208" t="str">
            <v/>
          </cell>
        </row>
        <row r="5209">
          <cell r="AM5209" t="str">
            <v/>
          </cell>
          <cell r="AQ5209" t="str">
            <v/>
          </cell>
          <cell r="AT5209" t="str">
            <v/>
          </cell>
          <cell r="AW5209" t="str">
            <v/>
          </cell>
          <cell r="AZ5209" t="str">
            <v/>
          </cell>
          <cell r="BA5209" t="str">
            <v/>
          </cell>
          <cell r="BB5209" t="str">
            <v/>
          </cell>
          <cell r="BC5209" t="str">
            <v/>
          </cell>
        </row>
        <row r="5210">
          <cell r="AM5210">
            <v>581834.57999999996</v>
          </cell>
          <cell r="AQ5210" t="str">
            <v/>
          </cell>
          <cell r="AT5210" t="str">
            <v>ПИР</v>
          </cell>
          <cell r="AW5210">
            <v>40624</v>
          </cell>
          <cell r="AZ5210" t="str">
            <v>3.2011</v>
          </cell>
          <cell r="BA5210" t="str">
            <v>3.2011</v>
          </cell>
          <cell r="BB5210" t="str">
            <v>4.2011</v>
          </cell>
          <cell r="BC5210" t="str">
            <v>1.2011</v>
          </cell>
        </row>
        <row r="5211">
          <cell r="AM5211" t="str">
            <v/>
          </cell>
          <cell r="AQ5211" t="str">
            <v/>
          </cell>
          <cell r="AT5211" t="str">
            <v/>
          </cell>
          <cell r="AW5211" t="str">
            <v/>
          </cell>
          <cell r="AZ5211" t="str">
            <v/>
          </cell>
          <cell r="BA5211" t="str">
            <v/>
          </cell>
          <cell r="BB5211" t="str">
            <v/>
          </cell>
          <cell r="BC5211" t="str">
            <v/>
          </cell>
        </row>
        <row r="5212">
          <cell r="AM5212" t="str">
            <v/>
          </cell>
          <cell r="AQ5212" t="str">
            <v/>
          </cell>
          <cell r="AT5212" t="str">
            <v/>
          </cell>
          <cell r="AW5212" t="str">
            <v/>
          </cell>
          <cell r="AZ5212" t="str">
            <v/>
          </cell>
          <cell r="BA5212" t="str">
            <v/>
          </cell>
          <cell r="BB5212" t="str">
            <v/>
          </cell>
          <cell r="BC5212" t="str">
            <v/>
          </cell>
        </row>
        <row r="5213">
          <cell r="AM5213">
            <v>1250000</v>
          </cell>
          <cell r="AQ5213" t="str">
            <v/>
          </cell>
          <cell r="AT5213" t="str">
            <v>ПИР</v>
          </cell>
          <cell r="AW5213">
            <v>40409</v>
          </cell>
          <cell r="AZ5213" t="str">
            <v>8.2010</v>
          </cell>
          <cell r="BA5213" t="str">
            <v>8.2010</v>
          </cell>
          <cell r="BB5213" t="str">
            <v/>
          </cell>
          <cell r="BC5213" t="str">
            <v>3.2010</v>
          </cell>
        </row>
        <row r="5214">
          <cell r="AM5214">
            <v>280000</v>
          </cell>
          <cell r="AQ5214" t="str">
            <v/>
          </cell>
          <cell r="AT5214" t="str">
            <v>ПИР</v>
          </cell>
          <cell r="AW5214">
            <v>40442</v>
          </cell>
          <cell r="AZ5214" t="str">
            <v>8.2010</v>
          </cell>
          <cell r="BA5214" t="str">
            <v>9.2010</v>
          </cell>
          <cell r="BB5214" t="str">
            <v/>
          </cell>
          <cell r="BC5214" t="str">
            <v>3.2010</v>
          </cell>
        </row>
        <row r="5215">
          <cell r="AM5215">
            <v>346400</v>
          </cell>
          <cell r="AQ5215" t="str">
            <v/>
          </cell>
          <cell r="AT5215" t="str">
            <v>ПИР</v>
          </cell>
          <cell r="AW5215">
            <v>40535</v>
          </cell>
          <cell r="AZ5215" t="str">
            <v>12.2010</v>
          </cell>
          <cell r="BA5215" t="str">
            <v>12.2010</v>
          </cell>
          <cell r="BB5215" t="str">
            <v/>
          </cell>
          <cell r="BC5215" t="str">
            <v>4.2010</v>
          </cell>
        </row>
        <row r="5216">
          <cell r="AM5216">
            <v>210400</v>
          </cell>
          <cell r="AQ5216" t="str">
            <v/>
          </cell>
          <cell r="AT5216" t="str">
            <v>ПИР</v>
          </cell>
          <cell r="AW5216">
            <v>40480</v>
          </cell>
          <cell r="AZ5216" t="str">
            <v>10.2010</v>
          </cell>
          <cell r="BA5216" t="str">
            <v>10.2010</v>
          </cell>
          <cell r="BB5216" t="str">
            <v/>
          </cell>
          <cell r="BC5216" t="str">
            <v>4.2010</v>
          </cell>
        </row>
        <row r="5217">
          <cell r="AM5217">
            <v>346400</v>
          </cell>
          <cell r="AQ5217" t="str">
            <v/>
          </cell>
          <cell r="AT5217" t="str">
            <v>ПИР</v>
          </cell>
          <cell r="AW5217">
            <v>40535</v>
          </cell>
          <cell r="AZ5217" t="str">
            <v>12.2010</v>
          </cell>
          <cell r="BA5217" t="str">
            <v>12.2010</v>
          </cell>
          <cell r="BB5217" t="str">
            <v/>
          </cell>
          <cell r="BC5217" t="str">
            <v>4.2010</v>
          </cell>
        </row>
        <row r="5218">
          <cell r="AM5218">
            <v>130000</v>
          </cell>
          <cell r="AQ5218" t="str">
            <v/>
          </cell>
          <cell r="AT5218" t="str">
            <v>ПИР</v>
          </cell>
          <cell r="AW5218">
            <v>40464</v>
          </cell>
          <cell r="AZ5218" t="str">
            <v>9.2010</v>
          </cell>
          <cell r="BA5218" t="str">
            <v>10.2010</v>
          </cell>
          <cell r="BB5218" t="str">
            <v/>
          </cell>
          <cell r="BC5218" t="str">
            <v>4.2010</v>
          </cell>
        </row>
        <row r="5219">
          <cell r="AM5219" t="str">
            <v/>
          </cell>
          <cell r="AQ5219" t="str">
            <v/>
          </cell>
          <cell r="AT5219" t="str">
            <v/>
          </cell>
          <cell r="AW5219" t="str">
            <v/>
          </cell>
          <cell r="AZ5219" t="str">
            <v/>
          </cell>
          <cell r="BA5219" t="str">
            <v/>
          </cell>
          <cell r="BB5219" t="str">
            <v/>
          </cell>
          <cell r="BC5219" t="str">
            <v/>
          </cell>
        </row>
        <row r="5220">
          <cell r="AM5220">
            <v>120900</v>
          </cell>
          <cell r="AQ5220" t="str">
            <v/>
          </cell>
          <cell r="AT5220" t="str">
            <v>ПИР</v>
          </cell>
          <cell r="AW5220">
            <v>40688</v>
          </cell>
          <cell r="AZ5220" t="str">
            <v>5.2011</v>
          </cell>
          <cell r="BA5220" t="str">
            <v>5.2011</v>
          </cell>
          <cell r="BB5220" t="str">
            <v>6.2011</v>
          </cell>
          <cell r="BC5220" t="str">
            <v>2.2011</v>
          </cell>
        </row>
        <row r="5221">
          <cell r="AM5221" t="str">
            <v/>
          </cell>
          <cell r="AQ5221" t="str">
            <v/>
          </cell>
          <cell r="AT5221" t="str">
            <v/>
          </cell>
          <cell r="AW5221" t="str">
            <v/>
          </cell>
          <cell r="AZ5221" t="str">
            <v/>
          </cell>
          <cell r="BA5221" t="str">
            <v/>
          </cell>
          <cell r="BB5221" t="str">
            <v/>
          </cell>
          <cell r="BC5221" t="str">
            <v/>
          </cell>
        </row>
        <row r="5222">
          <cell r="AM5222">
            <v>446400</v>
          </cell>
          <cell r="AQ5222" t="str">
            <v/>
          </cell>
          <cell r="AT5222" t="str">
            <v>ПИР</v>
          </cell>
          <cell r="AW5222">
            <v>40633</v>
          </cell>
          <cell r="AZ5222" t="str">
            <v>3.2011</v>
          </cell>
          <cell r="BA5222" t="str">
            <v>3.2011</v>
          </cell>
          <cell r="BB5222" t="str">
            <v>4.2011</v>
          </cell>
          <cell r="BC5222" t="str">
            <v>1.2011</v>
          </cell>
        </row>
        <row r="5223">
          <cell r="AM5223" t="str">
            <v/>
          </cell>
          <cell r="AQ5223" t="str">
            <v/>
          </cell>
          <cell r="AT5223" t="str">
            <v/>
          </cell>
          <cell r="AW5223" t="str">
            <v/>
          </cell>
          <cell r="AZ5223" t="str">
            <v/>
          </cell>
          <cell r="BA5223" t="str">
            <v/>
          </cell>
          <cell r="BB5223" t="str">
            <v/>
          </cell>
          <cell r="BC5223" t="str">
            <v/>
          </cell>
        </row>
        <row r="5224">
          <cell r="AM5224" t="str">
            <v/>
          </cell>
          <cell r="AQ5224" t="str">
            <v/>
          </cell>
          <cell r="AT5224" t="str">
            <v/>
          </cell>
          <cell r="AW5224" t="str">
            <v/>
          </cell>
          <cell r="AZ5224" t="str">
            <v/>
          </cell>
          <cell r="BA5224" t="str">
            <v/>
          </cell>
          <cell r="BB5224" t="str">
            <v/>
          </cell>
          <cell r="BC5224" t="str">
            <v/>
          </cell>
        </row>
        <row r="5225">
          <cell r="AM5225" t="str">
            <v/>
          </cell>
          <cell r="AQ5225" t="str">
            <v/>
          </cell>
          <cell r="AT5225" t="str">
            <v/>
          </cell>
          <cell r="AW5225" t="str">
            <v/>
          </cell>
          <cell r="AZ5225" t="str">
            <v/>
          </cell>
          <cell r="BA5225" t="str">
            <v/>
          </cell>
          <cell r="BB5225" t="str">
            <v/>
          </cell>
          <cell r="BC5225" t="str">
            <v/>
          </cell>
        </row>
        <row r="5226">
          <cell r="AM5226" t="str">
            <v/>
          </cell>
          <cell r="AQ5226" t="str">
            <v/>
          </cell>
          <cell r="AT5226" t="str">
            <v/>
          </cell>
          <cell r="AW5226" t="str">
            <v/>
          </cell>
          <cell r="AZ5226" t="str">
            <v/>
          </cell>
          <cell r="BA5226" t="str">
            <v/>
          </cell>
          <cell r="BB5226" t="str">
            <v/>
          </cell>
          <cell r="BC5226" t="str">
            <v/>
          </cell>
        </row>
        <row r="5227">
          <cell r="AM5227">
            <v>260400</v>
          </cell>
          <cell r="AQ5227" t="str">
            <v/>
          </cell>
          <cell r="AT5227" t="str">
            <v>ПИР</v>
          </cell>
          <cell r="AW5227">
            <v>40520</v>
          </cell>
          <cell r="AZ5227" t="str">
            <v>11.2010</v>
          </cell>
          <cell r="BA5227" t="str">
            <v>12.2010</v>
          </cell>
          <cell r="BB5227" t="str">
            <v/>
          </cell>
          <cell r="BC5227" t="str">
            <v>4.2010</v>
          </cell>
        </row>
        <row r="5228">
          <cell r="AM5228">
            <v>260400</v>
          </cell>
          <cell r="AQ5228" t="str">
            <v/>
          </cell>
          <cell r="AT5228" t="str">
            <v>ПИР</v>
          </cell>
          <cell r="AW5228">
            <v>40520</v>
          </cell>
          <cell r="AZ5228" t="str">
            <v>11.2010</v>
          </cell>
          <cell r="BA5228" t="str">
            <v>12.2010</v>
          </cell>
          <cell r="BB5228" t="str">
            <v/>
          </cell>
          <cell r="BC5228" t="str">
            <v>4.2010</v>
          </cell>
        </row>
        <row r="5229">
          <cell r="AM5229" t="str">
            <v/>
          </cell>
          <cell r="AQ5229" t="str">
            <v/>
          </cell>
          <cell r="AT5229" t="str">
            <v/>
          </cell>
          <cell r="AW5229" t="str">
            <v/>
          </cell>
          <cell r="AZ5229" t="str">
            <v/>
          </cell>
          <cell r="BA5229" t="str">
            <v/>
          </cell>
          <cell r="BB5229" t="str">
            <v/>
          </cell>
          <cell r="BC5229" t="str">
            <v/>
          </cell>
        </row>
        <row r="5230">
          <cell r="AM5230" t="str">
            <v/>
          </cell>
          <cell r="AQ5230" t="str">
            <v/>
          </cell>
          <cell r="AT5230" t="str">
            <v/>
          </cell>
          <cell r="AW5230" t="str">
            <v/>
          </cell>
          <cell r="AZ5230" t="str">
            <v/>
          </cell>
          <cell r="BA5230" t="str">
            <v/>
          </cell>
          <cell r="BB5230" t="str">
            <v/>
          </cell>
          <cell r="BC5230" t="str">
            <v/>
          </cell>
        </row>
        <row r="5231">
          <cell r="AM5231">
            <v>100000</v>
          </cell>
          <cell r="AQ5231" t="str">
            <v/>
          </cell>
          <cell r="AT5231" t="str">
            <v>ПИР</v>
          </cell>
          <cell r="AW5231">
            <v>40409</v>
          </cell>
          <cell r="AZ5231" t="str">
            <v>8.2010</v>
          </cell>
          <cell r="BA5231" t="str">
            <v>8.2010</v>
          </cell>
          <cell r="BB5231" t="str">
            <v/>
          </cell>
          <cell r="BC5231" t="str">
            <v>3.2010</v>
          </cell>
        </row>
        <row r="5232">
          <cell r="AM5232">
            <v>375000</v>
          </cell>
          <cell r="AQ5232" t="str">
            <v/>
          </cell>
          <cell r="AT5232" t="str">
            <v>ПИР</v>
          </cell>
          <cell r="AW5232">
            <v>40442</v>
          </cell>
          <cell r="AZ5232" t="str">
            <v>8.2010</v>
          </cell>
          <cell r="BA5232" t="str">
            <v>9.2010</v>
          </cell>
          <cell r="BB5232" t="str">
            <v/>
          </cell>
          <cell r="BC5232" t="str">
            <v>3.2010</v>
          </cell>
        </row>
        <row r="5233">
          <cell r="AM5233">
            <v>120900</v>
          </cell>
          <cell r="AQ5233" t="str">
            <v/>
          </cell>
          <cell r="AT5233" t="str">
            <v>ПИР</v>
          </cell>
          <cell r="AW5233">
            <v>40633</v>
          </cell>
          <cell r="AZ5233" t="str">
            <v>3.2011</v>
          </cell>
          <cell r="BA5233" t="str">
            <v>3.2011</v>
          </cell>
          <cell r="BB5233" t="str">
            <v>4.2011</v>
          </cell>
          <cell r="BC5233" t="str">
            <v>1.2011</v>
          </cell>
        </row>
        <row r="5234">
          <cell r="AM5234" t="str">
            <v/>
          </cell>
          <cell r="AQ5234" t="str">
            <v/>
          </cell>
          <cell r="AT5234" t="str">
            <v/>
          </cell>
          <cell r="AW5234" t="str">
            <v/>
          </cell>
          <cell r="AZ5234" t="str">
            <v/>
          </cell>
          <cell r="BA5234" t="str">
            <v/>
          </cell>
          <cell r="BB5234" t="str">
            <v/>
          </cell>
          <cell r="BC5234" t="str">
            <v/>
          </cell>
        </row>
        <row r="5235">
          <cell r="AM5235">
            <v>1627500</v>
          </cell>
          <cell r="AQ5235" t="str">
            <v/>
          </cell>
          <cell r="AT5235" t="str">
            <v>ПИР</v>
          </cell>
          <cell r="AW5235">
            <v>40480</v>
          </cell>
          <cell r="AZ5235" t="str">
            <v>10.2010</v>
          </cell>
          <cell r="BA5235" t="str">
            <v>10.2010</v>
          </cell>
          <cell r="BB5235" t="str">
            <v/>
          </cell>
          <cell r="BC5235" t="str">
            <v>4.2010</v>
          </cell>
        </row>
        <row r="5236">
          <cell r="AM5236" t="str">
            <v/>
          </cell>
          <cell r="AQ5236" t="str">
            <v/>
          </cell>
          <cell r="AT5236" t="str">
            <v/>
          </cell>
          <cell r="AW5236" t="str">
            <v/>
          </cell>
          <cell r="AZ5236" t="str">
            <v/>
          </cell>
          <cell r="BA5236" t="str">
            <v/>
          </cell>
          <cell r="BB5236" t="str">
            <v/>
          </cell>
          <cell r="BC5236" t="str">
            <v/>
          </cell>
        </row>
        <row r="5237">
          <cell r="AM5237">
            <v>300000</v>
          </cell>
          <cell r="AQ5237" t="str">
            <v/>
          </cell>
          <cell r="AT5237" t="str">
            <v>ПИР</v>
          </cell>
          <cell r="AW5237">
            <v>40409</v>
          </cell>
          <cell r="AZ5237" t="str">
            <v>8.2010</v>
          </cell>
          <cell r="BA5237" t="str">
            <v>8.2010</v>
          </cell>
          <cell r="BB5237" t="str">
            <v/>
          </cell>
          <cell r="BC5237" t="str">
            <v>3.2010</v>
          </cell>
        </row>
        <row r="5238">
          <cell r="AM5238">
            <v>446400</v>
          </cell>
          <cell r="AQ5238" t="str">
            <v/>
          </cell>
          <cell r="AT5238" t="str">
            <v>ПИР</v>
          </cell>
          <cell r="AW5238">
            <v>40480</v>
          </cell>
          <cell r="AZ5238" t="str">
            <v>10.2010</v>
          </cell>
          <cell r="BA5238" t="str">
            <v>10.2010</v>
          </cell>
          <cell r="BB5238" t="str">
            <v/>
          </cell>
          <cell r="BC5238" t="str">
            <v>4.2010</v>
          </cell>
        </row>
        <row r="5239">
          <cell r="AM5239">
            <v>1627500</v>
          </cell>
          <cell r="AQ5239" t="str">
            <v/>
          </cell>
          <cell r="AT5239" t="str">
            <v>ПИР</v>
          </cell>
          <cell r="AW5239">
            <v>40540</v>
          </cell>
          <cell r="AZ5239" t="str">
            <v>12.2010</v>
          </cell>
          <cell r="BA5239" t="str">
            <v>12.2010</v>
          </cell>
          <cell r="BB5239" t="str">
            <v/>
          </cell>
          <cell r="BC5239" t="str">
            <v>4.2010</v>
          </cell>
        </row>
        <row r="5240">
          <cell r="AM5240">
            <v>360400</v>
          </cell>
          <cell r="AQ5240" t="str">
            <v/>
          </cell>
          <cell r="AT5240" t="str">
            <v>ПИР</v>
          </cell>
          <cell r="AW5240">
            <v>40591</v>
          </cell>
          <cell r="AZ5240" t="str">
            <v>2.2011</v>
          </cell>
          <cell r="BA5240" t="str">
            <v>2.2011</v>
          </cell>
          <cell r="BB5240" t="str">
            <v>3.2011</v>
          </cell>
          <cell r="BC5240" t="str">
            <v>1.2011</v>
          </cell>
        </row>
        <row r="5241">
          <cell r="AM5241">
            <v>360400</v>
          </cell>
          <cell r="AQ5241" t="str">
            <v/>
          </cell>
          <cell r="AT5241" t="str">
            <v>ПИР</v>
          </cell>
          <cell r="AW5241">
            <v>40540</v>
          </cell>
          <cell r="AZ5241" t="str">
            <v>12.2010</v>
          </cell>
          <cell r="BA5241" t="str">
            <v>12.2010</v>
          </cell>
          <cell r="BB5241" t="str">
            <v/>
          </cell>
          <cell r="BC5241" t="str">
            <v>4.2010</v>
          </cell>
        </row>
        <row r="5242">
          <cell r="AM5242">
            <v>576600</v>
          </cell>
          <cell r="AQ5242" t="str">
            <v/>
          </cell>
          <cell r="AT5242" t="str">
            <v>ПИР</v>
          </cell>
          <cell r="AW5242">
            <v>40480</v>
          </cell>
          <cell r="AZ5242" t="str">
            <v>10.2010</v>
          </cell>
          <cell r="BA5242" t="str">
            <v>10.2010</v>
          </cell>
          <cell r="BB5242" t="str">
            <v/>
          </cell>
          <cell r="BC5242" t="str">
            <v>4.2010</v>
          </cell>
        </row>
        <row r="5243">
          <cell r="AM5243" t="str">
            <v/>
          </cell>
          <cell r="AQ5243" t="str">
            <v/>
          </cell>
          <cell r="AT5243" t="str">
            <v/>
          </cell>
          <cell r="AW5243" t="str">
            <v/>
          </cell>
          <cell r="AZ5243" t="str">
            <v/>
          </cell>
          <cell r="BA5243" t="str">
            <v/>
          </cell>
          <cell r="BB5243" t="str">
            <v/>
          </cell>
          <cell r="BC5243" t="str">
            <v/>
          </cell>
        </row>
        <row r="5244">
          <cell r="AM5244">
            <v>837000</v>
          </cell>
          <cell r="AQ5244" t="str">
            <v/>
          </cell>
          <cell r="AT5244" t="str">
            <v>ПИР</v>
          </cell>
          <cell r="AW5244">
            <v>40540</v>
          </cell>
          <cell r="AZ5244" t="str">
            <v>12.2010</v>
          </cell>
          <cell r="BA5244" t="str">
            <v>12.2010</v>
          </cell>
          <cell r="BB5244" t="str">
            <v/>
          </cell>
          <cell r="BC5244" t="str">
            <v>4.2010</v>
          </cell>
        </row>
        <row r="5245">
          <cell r="AM5245" t="str">
            <v/>
          </cell>
          <cell r="AQ5245" t="str">
            <v/>
          </cell>
          <cell r="AT5245" t="str">
            <v/>
          </cell>
          <cell r="AW5245" t="str">
            <v/>
          </cell>
          <cell r="AZ5245" t="str">
            <v/>
          </cell>
          <cell r="BA5245" t="str">
            <v/>
          </cell>
          <cell r="BB5245" t="str">
            <v/>
          </cell>
          <cell r="BC5245" t="str">
            <v/>
          </cell>
        </row>
        <row r="5246">
          <cell r="AM5246">
            <v>276000</v>
          </cell>
          <cell r="AQ5246" t="str">
            <v/>
          </cell>
          <cell r="AT5246" t="str">
            <v>ПИР</v>
          </cell>
          <cell r="AW5246">
            <v>40633</v>
          </cell>
          <cell r="AZ5246" t="str">
            <v>3.2011</v>
          </cell>
          <cell r="BA5246" t="str">
            <v>3.2011</v>
          </cell>
          <cell r="BB5246" t="str">
            <v>4.2011</v>
          </cell>
          <cell r="BC5246" t="str">
            <v>1.2011</v>
          </cell>
        </row>
        <row r="5247">
          <cell r="AM5247">
            <v>279000</v>
          </cell>
          <cell r="AQ5247" t="str">
            <v/>
          </cell>
          <cell r="AT5247" t="str">
            <v>ПИР</v>
          </cell>
          <cell r="AW5247">
            <v>40616</v>
          </cell>
          <cell r="AZ5247" t="str">
            <v>3.2011</v>
          </cell>
          <cell r="BA5247" t="str">
            <v>3.2011</v>
          </cell>
          <cell r="BB5247" t="str">
            <v>3.2011</v>
          </cell>
          <cell r="BC5247" t="str">
            <v>1.2011</v>
          </cell>
        </row>
        <row r="5248">
          <cell r="AM5248" t="str">
            <v/>
          </cell>
          <cell r="AQ5248" t="str">
            <v/>
          </cell>
          <cell r="AT5248" t="str">
            <v/>
          </cell>
          <cell r="AW5248" t="str">
            <v/>
          </cell>
          <cell r="AZ5248" t="str">
            <v/>
          </cell>
          <cell r="BA5248" t="str">
            <v/>
          </cell>
          <cell r="BB5248" t="str">
            <v/>
          </cell>
          <cell r="BC5248" t="str">
            <v/>
          </cell>
        </row>
        <row r="5249">
          <cell r="AM5249">
            <v>1627500</v>
          </cell>
          <cell r="AQ5249" t="str">
            <v/>
          </cell>
          <cell r="AT5249" t="str">
            <v>ПИР</v>
          </cell>
          <cell r="AW5249">
            <v>40661</v>
          </cell>
          <cell r="AZ5249" t="str">
            <v>4.2011</v>
          </cell>
          <cell r="BA5249" t="str">
            <v>4.2011</v>
          </cell>
          <cell r="BB5249" t="str">
            <v>5.2011</v>
          </cell>
          <cell r="BC5249" t="str">
            <v>2.2011</v>
          </cell>
        </row>
        <row r="5250">
          <cell r="AM5250">
            <v>250525</v>
          </cell>
          <cell r="AQ5250" t="str">
            <v/>
          </cell>
          <cell r="AT5250" t="str">
            <v>ПИР</v>
          </cell>
          <cell r="AW5250">
            <v>40540</v>
          </cell>
          <cell r="AZ5250" t="str">
            <v>12.2010</v>
          </cell>
          <cell r="BA5250" t="str">
            <v>12.2010</v>
          </cell>
          <cell r="BB5250" t="str">
            <v/>
          </cell>
          <cell r="BC5250" t="str">
            <v>4.2010</v>
          </cell>
        </row>
        <row r="5251">
          <cell r="AM5251">
            <v>250525</v>
          </cell>
          <cell r="AQ5251" t="str">
            <v/>
          </cell>
          <cell r="AT5251" t="str">
            <v>ПИР</v>
          </cell>
          <cell r="AW5251">
            <v>40540</v>
          </cell>
          <cell r="AZ5251" t="str">
            <v>12.2010</v>
          </cell>
          <cell r="BA5251" t="str">
            <v>12.2010</v>
          </cell>
          <cell r="BB5251" t="str">
            <v/>
          </cell>
          <cell r="BC5251" t="str">
            <v>4.2010</v>
          </cell>
        </row>
        <row r="5252">
          <cell r="AM5252">
            <v>250525</v>
          </cell>
          <cell r="AQ5252" t="str">
            <v/>
          </cell>
          <cell r="AT5252" t="str">
            <v>ПИР</v>
          </cell>
          <cell r="AW5252">
            <v>40540</v>
          </cell>
          <cell r="AZ5252" t="str">
            <v>12.2010</v>
          </cell>
          <cell r="BA5252" t="str">
            <v>12.2010</v>
          </cell>
          <cell r="BB5252" t="str">
            <v/>
          </cell>
          <cell r="BC5252" t="str">
            <v>4.2010</v>
          </cell>
        </row>
        <row r="5253">
          <cell r="AM5253">
            <v>250525</v>
          </cell>
          <cell r="AQ5253" t="str">
            <v/>
          </cell>
          <cell r="AT5253" t="str">
            <v>ПИР</v>
          </cell>
          <cell r="AW5253">
            <v>40540</v>
          </cell>
          <cell r="AZ5253" t="str">
            <v>12.2010</v>
          </cell>
          <cell r="BA5253" t="str">
            <v>12.2010</v>
          </cell>
          <cell r="BB5253" t="str">
            <v/>
          </cell>
          <cell r="BC5253" t="str">
            <v>4.2010</v>
          </cell>
        </row>
        <row r="5254">
          <cell r="AM5254">
            <v>220900</v>
          </cell>
          <cell r="AQ5254" t="str">
            <v/>
          </cell>
          <cell r="AT5254" t="str">
            <v>ПИР</v>
          </cell>
          <cell r="AW5254">
            <v>40633</v>
          </cell>
          <cell r="AZ5254" t="str">
            <v>3.2011</v>
          </cell>
          <cell r="BA5254" t="str">
            <v>3.2011</v>
          </cell>
          <cell r="BB5254" t="str">
            <v>4.2011</v>
          </cell>
          <cell r="BC5254" t="str">
            <v>1.2011</v>
          </cell>
        </row>
        <row r="5255">
          <cell r="AM5255">
            <v>260400</v>
          </cell>
          <cell r="AQ5255" t="str">
            <v/>
          </cell>
          <cell r="AT5255" t="str">
            <v>ПИР</v>
          </cell>
          <cell r="AW5255">
            <v>40616</v>
          </cell>
          <cell r="AZ5255" t="str">
            <v>3.2011</v>
          </cell>
          <cell r="BA5255" t="str">
            <v>3.2011</v>
          </cell>
          <cell r="BB5255" t="str">
            <v>3.2011</v>
          </cell>
          <cell r="BC5255" t="str">
            <v>1.2011</v>
          </cell>
        </row>
        <row r="5256">
          <cell r="AM5256">
            <v>576600</v>
          </cell>
          <cell r="AQ5256" t="str">
            <v/>
          </cell>
          <cell r="AT5256" t="str">
            <v>ПИР</v>
          </cell>
          <cell r="AW5256">
            <v>40540</v>
          </cell>
          <cell r="AZ5256" t="str">
            <v>12.2010</v>
          </cell>
          <cell r="BA5256" t="str">
            <v>12.2010</v>
          </cell>
          <cell r="BB5256" t="str">
            <v/>
          </cell>
          <cell r="BC5256" t="str">
            <v>4.2010</v>
          </cell>
        </row>
        <row r="5257">
          <cell r="AM5257">
            <v>260400</v>
          </cell>
          <cell r="AQ5257" t="str">
            <v/>
          </cell>
          <cell r="AT5257" t="str">
            <v>ПИР</v>
          </cell>
          <cell r="AW5257">
            <v>40540</v>
          </cell>
          <cell r="AZ5257" t="str">
            <v>12.2010</v>
          </cell>
          <cell r="BA5257" t="str">
            <v>12.2010</v>
          </cell>
          <cell r="BB5257" t="str">
            <v/>
          </cell>
          <cell r="BC5257" t="str">
            <v>4.2010</v>
          </cell>
        </row>
        <row r="5258">
          <cell r="AM5258">
            <v>120900</v>
          </cell>
          <cell r="AQ5258" t="str">
            <v/>
          </cell>
          <cell r="AT5258" t="str">
            <v>ПИР</v>
          </cell>
          <cell r="AW5258">
            <v>40624</v>
          </cell>
          <cell r="AZ5258" t="str">
            <v>3.2011</v>
          </cell>
          <cell r="BA5258" t="str">
            <v>3.2011</v>
          </cell>
          <cell r="BB5258" t="str">
            <v>4.2011</v>
          </cell>
          <cell r="BC5258" t="str">
            <v>1.2011</v>
          </cell>
        </row>
        <row r="5259">
          <cell r="AM5259" t="str">
            <v/>
          </cell>
          <cell r="AQ5259" t="str">
            <v/>
          </cell>
          <cell r="AT5259" t="str">
            <v/>
          </cell>
          <cell r="AW5259" t="str">
            <v/>
          </cell>
          <cell r="AZ5259" t="str">
            <v/>
          </cell>
          <cell r="BA5259" t="str">
            <v/>
          </cell>
          <cell r="BB5259" t="str">
            <v/>
          </cell>
          <cell r="BC5259" t="str">
            <v/>
          </cell>
        </row>
        <row r="5260">
          <cell r="AM5260">
            <v>546400</v>
          </cell>
          <cell r="AQ5260" t="str">
            <v/>
          </cell>
          <cell r="AT5260" t="str">
            <v>ПИР</v>
          </cell>
          <cell r="AW5260">
            <v>40624</v>
          </cell>
          <cell r="AZ5260" t="str">
            <v>3.2011</v>
          </cell>
          <cell r="BA5260" t="str">
            <v>3.2011</v>
          </cell>
          <cell r="BB5260" t="str">
            <v>4.2011</v>
          </cell>
          <cell r="BC5260" t="str">
            <v>1.2011</v>
          </cell>
        </row>
        <row r="5261">
          <cell r="AM5261">
            <v>1348500</v>
          </cell>
          <cell r="AQ5261" t="str">
            <v/>
          </cell>
          <cell r="AT5261" t="str">
            <v>ПИР</v>
          </cell>
          <cell r="AW5261">
            <v>40633</v>
          </cell>
          <cell r="AZ5261" t="str">
            <v>3.2011</v>
          </cell>
          <cell r="BA5261" t="str">
            <v>3.2011</v>
          </cell>
          <cell r="BB5261" t="str">
            <v>4.2011</v>
          </cell>
          <cell r="BC5261" t="str">
            <v>1.2011</v>
          </cell>
        </row>
        <row r="5262">
          <cell r="AM5262">
            <v>576600</v>
          </cell>
          <cell r="AQ5262" t="str">
            <v/>
          </cell>
          <cell r="AT5262" t="str">
            <v>ПИР</v>
          </cell>
          <cell r="AW5262">
            <v>40541</v>
          </cell>
          <cell r="AZ5262" t="str">
            <v>12.2010</v>
          </cell>
          <cell r="BA5262" t="str">
            <v>12.2010</v>
          </cell>
          <cell r="BB5262" t="str">
            <v/>
          </cell>
          <cell r="BC5262" t="str">
            <v>4.2010</v>
          </cell>
        </row>
        <row r="5263">
          <cell r="AM5263">
            <v>446400</v>
          </cell>
          <cell r="AQ5263" t="str">
            <v/>
          </cell>
          <cell r="AT5263" t="str">
            <v>ПИР</v>
          </cell>
          <cell r="AW5263">
            <v>40540</v>
          </cell>
          <cell r="AZ5263" t="str">
            <v>12.2010</v>
          </cell>
          <cell r="BA5263" t="str">
            <v>12.2010</v>
          </cell>
          <cell r="BB5263" t="str">
            <v/>
          </cell>
          <cell r="BC5263" t="str">
            <v>4.2010</v>
          </cell>
        </row>
        <row r="5264">
          <cell r="AM5264">
            <v>576600</v>
          </cell>
          <cell r="AQ5264" t="str">
            <v/>
          </cell>
          <cell r="AT5264" t="str">
            <v>ПИР</v>
          </cell>
          <cell r="AW5264">
            <v>40540</v>
          </cell>
          <cell r="AZ5264" t="str">
            <v>12.2010</v>
          </cell>
          <cell r="BA5264" t="str">
            <v>12.2010</v>
          </cell>
          <cell r="BB5264" t="str">
            <v/>
          </cell>
          <cell r="BC5264" t="str">
            <v>4.2010</v>
          </cell>
        </row>
        <row r="5265">
          <cell r="AM5265">
            <v>1348500</v>
          </cell>
          <cell r="AQ5265" t="str">
            <v/>
          </cell>
          <cell r="AT5265" t="str">
            <v>ПИР</v>
          </cell>
          <cell r="AW5265">
            <v>40661</v>
          </cell>
          <cell r="AZ5265" t="str">
            <v>4.2011</v>
          </cell>
          <cell r="BA5265" t="str">
            <v>4.2011</v>
          </cell>
          <cell r="BB5265" t="str">
            <v>5.2011</v>
          </cell>
          <cell r="BC5265" t="str">
            <v>2.2011</v>
          </cell>
        </row>
        <row r="5266">
          <cell r="AM5266">
            <v>1348500</v>
          </cell>
          <cell r="AQ5266" t="str">
            <v/>
          </cell>
          <cell r="AT5266" t="str">
            <v>ПИР</v>
          </cell>
          <cell r="AW5266">
            <v>40661</v>
          </cell>
          <cell r="AZ5266" t="str">
            <v>4.2011</v>
          </cell>
          <cell r="BA5266" t="str">
            <v>4.2011</v>
          </cell>
          <cell r="BB5266" t="str">
            <v>5.2011</v>
          </cell>
          <cell r="BC5266" t="str">
            <v>2.2011</v>
          </cell>
        </row>
        <row r="5267">
          <cell r="AM5267">
            <v>348750</v>
          </cell>
          <cell r="AQ5267" t="str">
            <v/>
          </cell>
          <cell r="AT5267" t="str">
            <v>ПИР</v>
          </cell>
          <cell r="AW5267">
            <v>40624</v>
          </cell>
          <cell r="AZ5267" t="str">
            <v>3.2011</v>
          </cell>
          <cell r="BA5267" t="str">
            <v>3.2011</v>
          </cell>
          <cell r="BB5267" t="str">
            <v>4.2011</v>
          </cell>
          <cell r="BC5267" t="str">
            <v>1.2011</v>
          </cell>
        </row>
        <row r="5268">
          <cell r="AM5268">
            <v>120900</v>
          </cell>
          <cell r="AQ5268" t="str">
            <v/>
          </cell>
          <cell r="AT5268" t="str">
            <v>ПИР</v>
          </cell>
          <cell r="AW5268">
            <v>40661</v>
          </cell>
          <cell r="AZ5268" t="str">
            <v>4.2011</v>
          </cell>
          <cell r="BA5268" t="str">
            <v>4.2011</v>
          </cell>
          <cell r="BB5268" t="str">
            <v>5.2011</v>
          </cell>
          <cell r="BC5268" t="str">
            <v>2.2011</v>
          </cell>
        </row>
        <row r="5269">
          <cell r="AM5269">
            <v>120900</v>
          </cell>
          <cell r="AQ5269" t="str">
            <v/>
          </cell>
          <cell r="AT5269" t="str">
            <v>ПИР</v>
          </cell>
          <cell r="AW5269">
            <v>40633</v>
          </cell>
          <cell r="AZ5269" t="str">
            <v>3.2011</v>
          </cell>
          <cell r="BA5269" t="str">
            <v>3.2011</v>
          </cell>
          <cell r="BB5269" t="str">
            <v>4.2011</v>
          </cell>
          <cell r="BC5269" t="str">
            <v>1.2011</v>
          </cell>
        </row>
        <row r="5270">
          <cell r="AM5270">
            <v>120900</v>
          </cell>
          <cell r="AQ5270" t="str">
            <v/>
          </cell>
          <cell r="AT5270" t="str">
            <v>ПИР</v>
          </cell>
          <cell r="AW5270">
            <v>40661</v>
          </cell>
          <cell r="AZ5270" t="str">
            <v>4.2011</v>
          </cell>
          <cell r="BA5270" t="str">
            <v>4.2011</v>
          </cell>
          <cell r="BB5270" t="str">
            <v>5.2011</v>
          </cell>
          <cell r="BC5270" t="str">
            <v>2.2011</v>
          </cell>
        </row>
        <row r="5271">
          <cell r="AM5271">
            <v>120900</v>
          </cell>
          <cell r="AQ5271" t="str">
            <v/>
          </cell>
          <cell r="AT5271" t="str">
            <v>ПИР</v>
          </cell>
          <cell r="AW5271">
            <v>40624</v>
          </cell>
          <cell r="AZ5271" t="str">
            <v>3.2011</v>
          </cell>
          <cell r="BA5271" t="str">
            <v>3.2011</v>
          </cell>
          <cell r="BB5271" t="str">
            <v>4.2011</v>
          </cell>
          <cell r="BC5271" t="str">
            <v>1.2011</v>
          </cell>
        </row>
        <row r="5272">
          <cell r="AM5272" t="str">
            <v/>
          </cell>
          <cell r="AQ5272" t="str">
            <v/>
          </cell>
          <cell r="AT5272" t="str">
            <v/>
          </cell>
          <cell r="AW5272" t="str">
            <v/>
          </cell>
          <cell r="AZ5272" t="str">
            <v/>
          </cell>
          <cell r="BA5272" t="str">
            <v/>
          </cell>
          <cell r="BB5272" t="str">
            <v/>
          </cell>
          <cell r="BC5272" t="str">
            <v/>
          </cell>
        </row>
        <row r="5273">
          <cell r="AM5273">
            <v>260400</v>
          </cell>
          <cell r="AQ5273" t="str">
            <v/>
          </cell>
          <cell r="AT5273" t="str">
            <v>ПИР</v>
          </cell>
          <cell r="AW5273">
            <v>40655</v>
          </cell>
          <cell r="AZ5273" t="str">
            <v>4.2011</v>
          </cell>
          <cell r="BA5273" t="str">
            <v>4.2011</v>
          </cell>
          <cell r="BB5273" t="str">
            <v>5.2011</v>
          </cell>
          <cell r="BC5273" t="str">
            <v>2.2011</v>
          </cell>
        </row>
        <row r="5274">
          <cell r="AM5274">
            <v>260400</v>
          </cell>
          <cell r="AQ5274" t="str">
            <v/>
          </cell>
          <cell r="AT5274" t="str">
            <v>ПИР</v>
          </cell>
          <cell r="AW5274">
            <v>40688</v>
          </cell>
          <cell r="AZ5274" t="str">
            <v>5.2011</v>
          </cell>
          <cell r="BA5274" t="str">
            <v>5.2011</v>
          </cell>
          <cell r="BB5274" t="str">
            <v>6.2011</v>
          </cell>
          <cell r="BC5274" t="str">
            <v>2.2011</v>
          </cell>
        </row>
        <row r="5275">
          <cell r="AM5275">
            <v>260400</v>
          </cell>
          <cell r="AQ5275" t="str">
            <v/>
          </cell>
          <cell r="AT5275" t="str">
            <v>ПИР</v>
          </cell>
          <cell r="AW5275">
            <v>40633</v>
          </cell>
          <cell r="AZ5275" t="str">
            <v>3.2011</v>
          </cell>
          <cell r="BA5275" t="str">
            <v>3.2011</v>
          </cell>
          <cell r="BB5275" t="str">
            <v>4.2011</v>
          </cell>
          <cell r="BC5275" t="str">
            <v>1.2011</v>
          </cell>
        </row>
        <row r="5276">
          <cell r="AM5276" t="str">
            <v/>
          </cell>
          <cell r="AQ5276" t="str">
            <v/>
          </cell>
          <cell r="AT5276" t="str">
            <v/>
          </cell>
          <cell r="AW5276" t="str">
            <v/>
          </cell>
          <cell r="AZ5276" t="str">
            <v/>
          </cell>
          <cell r="BA5276" t="str">
            <v/>
          </cell>
          <cell r="BB5276" t="str">
            <v/>
          </cell>
          <cell r="BC5276" t="str">
            <v/>
          </cell>
        </row>
        <row r="5277">
          <cell r="AM5277" t="str">
            <v/>
          </cell>
          <cell r="AQ5277" t="str">
            <v/>
          </cell>
          <cell r="AT5277" t="str">
            <v/>
          </cell>
          <cell r="AW5277" t="str">
            <v/>
          </cell>
          <cell r="AZ5277" t="str">
            <v/>
          </cell>
          <cell r="BA5277" t="str">
            <v/>
          </cell>
          <cell r="BB5277" t="str">
            <v/>
          </cell>
          <cell r="BC5277" t="str">
            <v/>
          </cell>
        </row>
        <row r="5278">
          <cell r="AM5278">
            <v>446400</v>
          </cell>
          <cell r="AQ5278" t="str">
            <v/>
          </cell>
          <cell r="AT5278" t="str">
            <v>ПИР</v>
          </cell>
          <cell r="AW5278">
            <v>40520</v>
          </cell>
          <cell r="AZ5278" t="str">
            <v>11.2010</v>
          </cell>
          <cell r="BA5278" t="str">
            <v>12.2010</v>
          </cell>
          <cell r="BB5278" t="str">
            <v/>
          </cell>
          <cell r="BC5278" t="str">
            <v>4.2010</v>
          </cell>
        </row>
        <row r="5279">
          <cell r="AM5279">
            <v>446400</v>
          </cell>
          <cell r="AQ5279" t="str">
            <v/>
          </cell>
          <cell r="AT5279" t="str">
            <v>ПИР</v>
          </cell>
          <cell r="AW5279">
            <v>40541</v>
          </cell>
          <cell r="AZ5279" t="str">
            <v>12.2010</v>
          </cell>
          <cell r="BA5279" t="str">
            <v>12.2010</v>
          </cell>
          <cell r="BB5279" t="str">
            <v/>
          </cell>
          <cell r="BC5279" t="str">
            <v>4.2010</v>
          </cell>
        </row>
        <row r="5280">
          <cell r="AM5280">
            <v>446400</v>
          </cell>
          <cell r="AQ5280" t="str">
            <v/>
          </cell>
          <cell r="AT5280" t="str">
            <v>ПИР</v>
          </cell>
          <cell r="AW5280">
            <v>40624</v>
          </cell>
          <cell r="AZ5280" t="str">
            <v>3.2011</v>
          </cell>
          <cell r="BA5280" t="str">
            <v>3.2011</v>
          </cell>
          <cell r="BB5280" t="str">
            <v>4.2011</v>
          </cell>
          <cell r="BC5280" t="str">
            <v>1.2011</v>
          </cell>
        </row>
        <row r="5281">
          <cell r="AM5281">
            <v>260400</v>
          </cell>
          <cell r="AQ5281" t="str">
            <v/>
          </cell>
          <cell r="AT5281" t="str">
            <v>ПИР</v>
          </cell>
          <cell r="AW5281">
            <v>40633</v>
          </cell>
          <cell r="AZ5281" t="str">
            <v>3.2011</v>
          </cell>
          <cell r="BA5281" t="str">
            <v>3.2011</v>
          </cell>
          <cell r="BB5281" t="str">
            <v>4.2011</v>
          </cell>
          <cell r="BC5281" t="str">
            <v>1.2011</v>
          </cell>
        </row>
        <row r="5282">
          <cell r="AM5282" t="str">
            <v/>
          </cell>
          <cell r="AQ5282" t="str">
            <v/>
          </cell>
          <cell r="AT5282" t="str">
            <v/>
          </cell>
          <cell r="AW5282" t="str">
            <v/>
          </cell>
          <cell r="AZ5282" t="str">
            <v/>
          </cell>
          <cell r="BA5282" t="str">
            <v/>
          </cell>
          <cell r="BB5282" t="str">
            <v/>
          </cell>
          <cell r="BC5282" t="str">
            <v/>
          </cell>
        </row>
        <row r="5283">
          <cell r="AM5283" t="str">
            <v/>
          </cell>
          <cell r="AQ5283" t="str">
            <v/>
          </cell>
          <cell r="AT5283" t="str">
            <v/>
          </cell>
          <cell r="AW5283" t="str">
            <v/>
          </cell>
          <cell r="AZ5283" t="str">
            <v/>
          </cell>
          <cell r="BA5283" t="str">
            <v/>
          </cell>
          <cell r="BB5283" t="str">
            <v/>
          </cell>
          <cell r="BC5283" t="str">
            <v/>
          </cell>
        </row>
        <row r="5284">
          <cell r="AM5284" t="str">
            <v/>
          </cell>
          <cell r="AQ5284" t="str">
            <v/>
          </cell>
          <cell r="AT5284" t="str">
            <v/>
          </cell>
          <cell r="AW5284" t="str">
            <v/>
          </cell>
          <cell r="AZ5284" t="str">
            <v/>
          </cell>
          <cell r="BA5284" t="str">
            <v/>
          </cell>
          <cell r="BB5284" t="str">
            <v/>
          </cell>
          <cell r="BC5284" t="str">
            <v/>
          </cell>
        </row>
        <row r="5285">
          <cell r="AM5285" t="str">
            <v/>
          </cell>
          <cell r="AQ5285" t="str">
            <v/>
          </cell>
          <cell r="AT5285" t="str">
            <v/>
          </cell>
          <cell r="AW5285" t="str">
            <v/>
          </cell>
          <cell r="AZ5285" t="str">
            <v/>
          </cell>
          <cell r="BA5285" t="str">
            <v/>
          </cell>
          <cell r="BB5285" t="str">
            <v/>
          </cell>
          <cell r="BC5285" t="str">
            <v/>
          </cell>
        </row>
        <row r="5286">
          <cell r="AM5286" t="str">
            <v/>
          </cell>
          <cell r="AQ5286" t="str">
            <v/>
          </cell>
          <cell r="AT5286" t="str">
            <v/>
          </cell>
          <cell r="AW5286" t="str">
            <v/>
          </cell>
          <cell r="AZ5286" t="str">
            <v/>
          </cell>
          <cell r="BA5286" t="str">
            <v/>
          </cell>
          <cell r="BB5286" t="str">
            <v/>
          </cell>
          <cell r="BC5286" t="str">
            <v/>
          </cell>
        </row>
        <row r="5287">
          <cell r="AM5287" t="str">
            <v/>
          </cell>
          <cell r="AQ5287" t="str">
            <v/>
          </cell>
          <cell r="AT5287" t="str">
            <v/>
          </cell>
          <cell r="AW5287" t="str">
            <v/>
          </cell>
          <cell r="AZ5287" t="str">
            <v/>
          </cell>
          <cell r="BA5287" t="str">
            <v/>
          </cell>
          <cell r="BB5287" t="str">
            <v/>
          </cell>
          <cell r="BC5287" t="str">
            <v/>
          </cell>
        </row>
        <row r="5288">
          <cell r="AM5288" t="str">
            <v/>
          </cell>
          <cell r="AQ5288" t="str">
            <v/>
          </cell>
          <cell r="AT5288" t="str">
            <v/>
          </cell>
          <cell r="AW5288" t="str">
            <v/>
          </cell>
          <cell r="AZ5288" t="str">
            <v/>
          </cell>
          <cell r="BA5288" t="str">
            <v/>
          </cell>
          <cell r="BB5288" t="str">
            <v/>
          </cell>
          <cell r="BC5288" t="str">
            <v/>
          </cell>
        </row>
        <row r="5289">
          <cell r="AM5289" t="str">
            <v/>
          </cell>
          <cell r="AQ5289" t="str">
            <v/>
          </cell>
          <cell r="AT5289" t="str">
            <v/>
          </cell>
          <cell r="AW5289" t="str">
            <v/>
          </cell>
          <cell r="AZ5289" t="str">
            <v/>
          </cell>
          <cell r="BA5289" t="str">
            <v/>
          </cell>
          <cell r="BB5289" t="str">
            <v/>
          </cell>
          <cell r="BC5289" t="str">
            <v/>
          </cell>
        </row>
        <row r="5290">
          <cell r="AM5290" t="str">
            <v/>
          </cell>
          <cell r="AQ5290" t="str">
            <v/>
          </cell>
          <cell r="AT5290" t="str">
            <v/>
          </cell>
          <cell r="AW5290" t="str">
            <v/>
          </cell>
          <cell r="AZ5290" t="str">
            <v/>
          </cell>
          <cell r="BA5290" t="str">
            <v/>
          </cell>
          <cell r="BB5290" t="str">
            <v/>
          </cell>
          <cell r="BC5290" t="str">
            <v/>
          </cell>
        </row>
        <row r="5291">
          <cell r="AM5291">
            <v>576600</v>
          </cell>
          <cell r="AQ5291" t="str">
            <v/>
          </cell>
          <cell r="AT5291" t="str">
            <v>ПИР</v>
          </cell>
          <cell r="AW5291" t="str">
            <v/>
          </cell>
          <cell r="AZ5291" t="str">
            <v/>
          </cell>
          <cell r="BA5291" t="str">
            <v/>
          </cell>
          <cell r="BB5291" t="str">
            <v/>
          </cell>
          <cell r="BC5291" t="str">
            <v/>
          </cell>
        </row>
        <row r="5292">
          <cell r="AM5292" t="str">
            <v/>
          </cell>
          <cell r="AQ5292" t="str">
            <v/>
          </cell>
          <cell r="AT5292" t="str">
            <v/>
          </cell>
          <cell r="AW5292" t="str">
            <v/>
          </cell>
          <cell r="AZ5292" t="str">
            <v/>
          </cell>
          <cell r="BA5292" t="str">
            <v/>
          </cell>
          <cell r="BB5292" t="str">
            <v/>
          </cell>
          <cell r="BC5292" t="str">
            <v/>
          </cell>
        </row>
        <row r="5293">
          <cell r="AM5293" t="str">
            <v/>
          </cell>
          <cell r="AQ5293" t="str">
            <v/>
          </cell>
          <cell r="AT5293" t="str">
            <v/>
          </cell>
          <cell r="AW5293" t="str">
            <v/>
          </cell>
          <cell r="AZ5293" t="str">
            <v/>
          </cell>
          <cell r="BA5293" t="str">
            <v/>
          </cell>
          <cell r="BB5293" t="str">
            <v/>
          </cell>
          <cell r="BC5293" t="str">
            <v/>
          </cell>
        </row>
        <row r="5294">
          <cell r="AM5294" t="str">
            <v/>
          </cell>
          <cell r="AQ5294" t="str">
            <v/>
          </cell>
          <cell r="AT5294" t="str">
            <v/>
          </cell>
          <cell r="AW5294" t="str">
            <v/>
          </cell>
          <cell r="AZ5294" t="str">
            <v/>
          </cell>
          <cell r="BA5294" t="str">
            <v/>
          </cell>
          <cell r="BB5294" t="str">
            <v/>
          </cell>
          <cell r="BC5294" t="str">
            <v/>
          </cell>
        </row>
        <row r="5295">
          <cell r="AM5295">
            <v>260400</v>
          </cell>
          <cell r="AQ5295" t="str">
            <v/>
          </cell>
          <cell r="AT5295" t="str">
            <v>ПИР</v>
          </cell>
          <cell r="AW5295">
            <v>40633</v>
          </cell>
          <cell r="AZ5295" t="str">
            <v>3.2011</v>
          </cell>
          <cell r="BA5295" t="str">
            <v>3.2011</v>
          </cell>
          <cell r="BB5295" t="str">
            <v>4.2011</v>
          </cell>
          <cell r="BC5295" t="str">
            <v>1.2011</v>
          </cell>
        </row>
        <row r="5296">
          <cell r="AM5296">
            <v>260400</v>
          </cell>
          <cell r="AQ5296" t="str">
            <v/>
          </cell>
          <cell r="AT5296" t="str">
            <v>ПИР</v>
          </cell>
          <cell r="AW5296">
            <v>40633</v>
          </cell>
          <cell r="AZ5296" t="str">
            <v>3.2011</v>
          </cell>
          <cell r="BA5296" t="str">
            <v>3.2011</v>
          </cell>
          <cell r="BB5296" t="str">
            <v>4.2011</v>
          </cell>
          <cell r="BC5296" t="str">
            <v>1.2011</v>
          </cell>
        </row>
        <row r="5297">
          <cell r="AM5297" t="str">
            <v/>
          </cell>
          <cell r="AQ5297" t="str">
            <v/>
          </cell>
          <cell r="AT5297" t="str">
            <v/>
          </cell>
          <cell r="AW5297" t="str">
            <v/>
          </cell>
          <cell r="AZ5297" t="str">
            <v/>
          </cell>
          <cell r="BA5297" t="str">
            <v/>
          </cell>
          <cell r="BB5297" t="str">
            <v/>
          </cell>
          <cell r="BC5297" t="str">
            <v/>
          </cell>
        </row>
        <row r="5298">
          <cell r="AM5298">
            <v>1348500</v>
          </cell>
          <cell r="AQ5298" t="str">
            <v/>
          </cell>
          <cell r="AT5298" t="str">
            <v>ПИР</v>
          </cell>
          <cell r="AW5298">
            <v>40480</v>
          </cell>
          <cell r="AZ5298" t="str">
            <v>10.2010</v>
          </cell>
          <cell r="BA5298" t="str">
            <v>10.2010</v>
          </cell>
          <cell r="BB5298" t="str">
            <v/>
          </cell>
          <cell r="BC5298" t="str">
            <v>4.2010</v>
          </cell>
        </row>
        <row r="5299">
          <cell r="AM5299">
            <v>1730000</v>
          </cell>
          <cell r="AQ5299" t="str">
            <v/>
          </cell>
          <cell r="AT5299" t="str">
            <v>ПИР</v>
          </cell>
          <cell r="AW5299">
            <v>40409</v>
          </cell>
          <cell r="AZ5299" t="str">
            <v>8.2010</v>
          </cell>
          <cell r="BA5299" t="str">
            <v>8.2010</v>
          </cell>
          <cell r="BB5299" t="str">
            <v/>
          </cell>
          <cell r="BC5299" t="str">
            <v>3.2010</v>
          </cell>
        </row>
        <row r="5300">
          <cell r="AM5300" t="str">
            <v/>
          </cell>
          <cell r="AQ5300" t="str">
            <v/>
          </cell>
          <cell r="AT5300" t="str">
            <v/>
          </cell>
          <cell r="AW5300" t="str">
            <v/>
          </cell>
          <cell r="AZ5300" t="str">
            <v/>
          </cell>
          <cell r="BA5300" t="str">
            <v/>
          </cell>
          <cell r="BB5300" t="str">
            <v/>
          </cell>
          <cell r="BC5300" t="str">
            <v/>
          </cell>
        </row>
        <row r="5301">
          <cell r="AM5301">
            <v>130000</v>
          </cell>
          <cell r="AQ5301" t="str">
            <v/>
          </cell>
          <cell r="AT5301" t="str">
            <v>ПИР</v>
          </cell>
          <cell r="AW5301">
            <v>40464</v>
          </cell>
          <cell r="AZ5301" t="str">
            <v>9.2010</v>
          </cell>
          <cell r="BA5301" t="str">
            <v>10.2010</v>
          </cell>
          <cell r="BB5301" t="str">
            <v/>
          </cell>
          <cell r="BC5301" t="str">
            <v>4.2010</v>
          </cell>
        </row>
        <row r="5302">
          <cell r="AM5302">
            <v>620000</v>
          </cell>
          <cell r="AQ5302" t="str">
            <v/>
          </cell>
          <cell r="AT5302" t="str">
            <v>ПИР</v>
          </cell>
          <cell r="AW5302">
            <v>40464</v>
          </cell>
          <cell r="AZ5302" t="str">
            <v>9.2010</v>
          </cell>
          <cell r="BA5302" t="str">
            <v>10.2010</v>
          </cell>
          <cell r="BB5302" t="str">
            <v/>
          </cell>
          <cell r="BC5302" t="str">
            <v>4.2010</v>
          </cell>
        </row>
        <row r="5303">
          <cell r="AM5303">
            <v>446400</v>
          </cell>
          <cell r="AQ5303" t="str">
            <v/>
          </cell>
          <cell r="AT5303" t="str">
            <v>ПИР</v>
          </cell>
          <cell r="AW5303">
            <v>40540</v>
          </cell>
          <cell r="AZ5303" t="str">
            <v>12.2010</v>
          </cell>
          <cell r="BA5303" t="str">
            <v>12.2010</v>
          </cell>
          <cell r="BB5303" t="str">
            <v/>
          </cell>
          <cell r="BC5303" t="str">
            <v>4.2010</v>
          </cell>
        </row>
        <row r="5304">
          <cell r="AM5304">
            <v>260400</v>
          </cell>
          <cell r="AQ5304" t="str">
            <v/>
          </cell>
          <cell r="AT5304" t="str">
            <v>ПИР</v>
          </cell>
          <cell r="AW5304">
            <v>40540</v>
          </cell>
          <cell r="AZ5304" t="str">
            <v>12.2010</v>
          </cell>
          <cell r="BA5304" t="str">
            <v>12.2010</v>
          </cell>
          <cell r="BB5304" t="str">
            <v/>
          </cell>
          <cell r="BC5304" t="str">
            <v>4.2010</v>
          </cell>
        </row>
        <row r="5305">
          <cell r="AM5305">
            <v>120900</v>
          </cell>
          <cell r="AQ5305" t="str">
            <v/>
          </cell>
          <cell r="AT5305" t="str">
            <v>ПИР</v>
          </cell>
          <cell r="AW5305">
            <v>40591</v>
          </cell>
          <cell r="AZ5305" t="str">
            <v>2.2011</v>
          </cell>
          <cell r="BA5305" t="str">
            <v>2.2011</v>
          </cell>
          <cell r="BB5305" t="str">
            <v>3.2011</v>
          </cell>
          <cell r="BC5305" t="str">
            <v>1.2011</v>
          </cell>
        </row>
        <row r="5306">
          <cell r="AM5306">
            <v>348750</v>
          </cell>
          <cell r="AQ5306" t="str">
            <v/>
          </cell>
          <cell r="AT5306" t="str">
            <v>ПИР</v>
          </cell>
          <cell r="AW5306">
            <v>40540</v>
          </cell>
          <cell r="AZ5306" t="str">
            <v>12.2010</v>
          </cell>
          <cell r="BA5306" t="str">
            <v>12.2010</v>
          </cell>
          <cell r="BB5306" t="str">
            <v/>
          </cell>
          <cell r="BC5306" t="str">
            <v>4.2010</v>
          </cell>
        </row>
        <row r="5307">
          <cell r="AM5307">
            <v>120900</v>
          </cell>
          <cell r="AQ5307" t="str">
            <v/>
          </cell>
          <cell r="AT5307" t="str">
            <v>ПИР</v>
          </cell>
          <cell r="AW5307">
            <v>40616</v>
          </cell>
          <cell r="AZ5307" t="str">
            <v>3.2011</v>
          </cell>
          <cell r="BA5307" t="str">
            <v>3.2011</v>
          </cell>
          <cell r="BB5307" t="str">
            <v>3.2011</v>
          </cell>
          <cell r="BC5307" t="str">
            <v>1.2011</v>
          </cell>
        </row>
        <row r="5308">
          <cell r="AM5308">
            <v>232500</v>
          </cell>
          <cell r="AQ5308" t="str">
            <v/>
          </cell>
          <cell r="AT5308" t="str">
            <v>ПИР</v>
          </cell>
          <cell r="AW5308">
            <v>40633</v>
          </cell>
          <cell r="AZ5308" t="str">
            <v>3.2011</v>
          </cell>
          <cell r="BA5308" t="str">
            <v>3.2011</v>
          </cell>
          <cell r="BB5308" t="str">
            <v>4.2011</v>
          </cell>
          <cell r="BC5308" t="str">
            <v>1.2011</v>
          </cell>
        </row>
        <row r="5309">
          <cell r="AM5309">
            <v>93000</v>
          </cell>
          <cell r="AQ5309" t="str">
            <v/>
          </cell>
          <cell r="AT5309" t="str">
            <v>ПИР</v>
          </cell>
          <cell r="AW5309">
            <v>40624</v>
          </cell>
          <cell r="AZ5309" t="str">
            <v>3.2011</v>
          </cell>
          <cell r="BA5309" t="str">
            <v>3.2011</v>
          </cell>
          <cell r="BB5309" t="str">
            <v>4.2011</v>
          </cell>
          <cell r="BC5309" t="str">
            <v>1.2011</v>
          </cell>
        </row>
        <row r="5310">
          <cell r="AM5310">
            <v>46500</v>
          </cell>
          <cell r="AQ5310" t="str">
            <v/>
          </cell>
          <cell r="AT5310" t="str">
            <v>ПИР</v>
          </cell>
          <cell r="AW5310">
            <v>40633</v>
          </cell>
          <cell r="AZ5310" t="str">
            <v>3.2011</v>
          </cell>
          <cell r="BA5310" t="str">
            <v>3.2011</v>
          </cell>
          <cell r="BB5310" t="str">
            <v>4.2011</v>
          </cell>
          <cell r="BC5310" t="str">
            <v>1.2011</v>
          </cell>
        </row>
        <row r="5311">
          <cell r="AM5311" t="str">
            <v/>
          </cell>
          <cell r="AQ5311" t="str">
            <v/>
          </cell>
          <cell r="AT5311" t="str">
            <v/>
          </cell>
          <cell r="AW5311" t="str">
            <v/>
          </cell>
          <cell r="AZ5311" t="str">
            <v/>
          </cell>
          <cell r="BA5311" t="str">
            <v/>
          </cell>
          <cell r="BB5311" t="str">
            <v/>
          </cell>
          <cell r="BC5311" t="str">
            <v/>
          </cell>
        </row>
        <row r="5312">
          <cell r="AM5312">
            <v>260400</v>
          </cell>
          <cell r="AQ5312" t="str">
            <v/>
          </cell>
          <cell r="AT5312" t="str">
            <v>ПИР</v>
          </cell>
          <cell r="AW5312">
            <v>40540</v>
          </cell>
          <cell r="AZ5312" t="str">
            <v>12.2010</v>
          </cell>
          <cell r="BA5312" t="str">
            <v>12.2010</v>
          </cell>
          <cell r="BB5312" t="str">
            <v/>
          </cell>
          <cell r="BC5312" t="str">
            <v>4.2010</v>
          </cell>
        </row>
        <row r="5313">
          <cell r="AM5313">
            <v>261000</v>
          </cell>
          <cell r="AQ5313" t="str">
            <v/>
          </cell>
          <cell r="AT5313" t="str">
            <v>ПИР</v>
          </cell>
          <cell r="AW5313">
            <v>40616</v>
          </cell>
          <cell r="AZ5313" t="str">
            <v>3.2011</v>
          </cell>
          <cell r="BA5313" t="str">
            <v>3.2011</v>
          </cell>
          <cell r="BB5313" t="str">
            <v>3.2011</v>
          </cell>
          <cell r="BC5313" t="str">
            <v>1.2011</v>
          </cell>
        </row>
        <row r="5314">
          <cell r="AM5314">
            <v>446400</v>
          </cell>
          <cell r="AQ5314" t="str">
            <v/>
          </cell>
          <cell r="AT5314" t="str">
            <v>ПИР</v>
          </cell>
          <cell r="AW5314">
            <v>40591</v>
          </cell>
          <cell r="AZ5314" t="str">
            <v>2.2011</v>
          </cell>
          <cell r="BA5314" t="str">
            <v>2.2011</v>
          </cell>
          <cell r="BB5314" t="str">
            <v>3.2011</v>
          </cell>
          <cell r="BC5314" t="str">
            <v>1.2011</v>
          </cell>
        </row>
        <row r="5315">
          <cell r="AM5315">
            <v>348750</v>
          </cell>
          <cell r="AQ5315" t="str">
            <v/>
          </cell>
          <cell r="AT5315" t="str">
            <v>ПИР</v>
          </cell>
          <cell r="AW5315">
            <v>40591</v>
          </cell>
          <cell r="AZ5315" t="str">
            <v>2.2011</v>
          </cell>
          <cell r="BA5315" t="str">
            <v>2.2011</v>
          </cell>
          <cell r="BB5315" t="str">
            <v>3.2011</v>
          </cell>
          <cell r="BC5315" t="str">
            <v>1.2011</v>
          </cell>
        </row>
        <row r="5316">
          <cell r="AM5316">
            <v>260400</v>
          </cell>
          <cell r="AQ5316" t="str">
            <v/>
          </cell>
          <cell r="AT5316" t="str">
            <v>ПИР</v>
          </cell>
          <cell r="AW5316">
            <v>40591</v>
          </cell>
          <cell r="AZ5316" t="str">
            <v>2.2011</v>
          </cell>
          <cell r="BA5316" t="str">
            <v>2.2011</v>
          </cell>
          <cell r="BB5316" t="str">
            <v>3.2011</v>
          </cell>
          <cell r="BC5316" t="str">
            <v>1.2011</v>
          </cell>
        </row>
        <row r="5317">
          <cell r="AM5317" t="str">
            <v/>
          </cell>
          <cell r="AQ5317" t="str">
            <v/>
          </cell>
          <cell r="AT5317" t="str">
            <v/>
          </cell>
          <cell r="AW5317" t="str">
            <v/>
          </cell>
          <cell r="AZ5317" t="str">
            <v/>
          </cell>
          <cell r="BA5317" t="str">
            <v/>
          </cell>
          <cell r="BB5317" t="str">
            <v/>
          </cell>
          <cell r="BC5317" t="str">
            <v/>
          </cell>
        </row>
        <row r="5318">
          <cell r="AM5318">
            <v>260400</v>
          </cell>
          <cell r="AQ5318" t="str">
            <v/>
          </cell>
          <cell r="AT5318" t="str">
            <v>ПИР</v>
          </cell>
          <cell r="AW5318">
            <v>40616</v>
          </cell>
          <cell r="AZ5318" t="str">
            <v>3.2011</v>
          </cell>
          <cell r="BA5318" t="str">
            <v>3.2011</v>
          </cell>
          <cell r="BB5318" t="str">
            <v>3.2011</v>
          </cell>
          <cell r="BC5318" t="str">
            <v>1.2011</v>
          </cell>
        </row>
        <row r="5319">
          <cell r="AM5319" t="str">
            <v/>
          </cell>
          <cell r="AQ5319" t="str">
            <v/>
          </cell>
          <cell r="AT5319" t="str">
            <v/>
          </cell>
          <cell r="AW5319" t="str">
            <v/>
          </cell>
          <cell r="AZ5319" t="str">
            <v/>
          </cell>
          <cell r="BA5319" t="str">
            <v/>
          </cell>
          <cell r="BB5319" t="str">
            <v/>
          </cell>
          <cell r="BC5319" t="str">
            <v/>
          </cell>
        </row>
        <row r="5320">
          <cell r="AM5320" t="str">
            <v/>
          </cell>
          <cell r="AQ5320" t="str">
            <v/>
          </cell>
          <cell r="AT5320" t="str">
            <v/>
          </cell>
          <cell r="AW5320" t="str">
            <v/>
          </cell>
          <cell r="AZ5320" t="str">
            <v/>
          </cell>
          <cell r="BA5320" t="str">
            <v/>
          </cell>
          <cell r="BB5320" t="str">
            <v/>
          </cell>
          <cell r="BC5320" t="str">
            <v/>
          </cell>
        </row>
        <row r="5321">
          <cell r="AM5321">
            <v>480000</v>
          </cell>
          <cell r="AQ5321" t="str">
            <v/>
          </cell>
          <cell r="AT5321" t="str">
            <v>ПИР</v>
          </cell>
          <cell r="AW5321">
            <v>40464</v>
          </cell>
          <cell r="AZ5321" t="str">
            <v>9.2010</v>
          </cell>
          <cell r="BA5321" t="str">
            <v>10.2010</v>
          </cell>
          <cell r="BB5321" t="str">
            <v/>
          </cell>
          <cell r="BC5321" t="str">
            <v>4.2010</v>
          </cell>
        </row>
        <row r="5322">
          <cell r="AM5322" t="str">
            <v/>
          </cell>
          <cell r="AQ5322" t="str">
            <v/>
          </cell>
          <cell r="AT5322" t="str">
            <v/>
          </cell>
          <cell r="AW5322" t="str">
            <v/>
          </cell>
          <cell r="AZ5322" t="str">
            <v/>
          </cell>
          <cell r="BA5322" t="str">
            <v/>
          </cell>
          <cell r="BB5322" t="str">
            <v/>
          </cell>
          <cell r="BC5322" t="str">
            <v/>
          </cell>
        </row>
        <row r="5323">
          <cell r="AM5323">
            <v>300000</v>
          </cell>
          <cell r="AQ5323" t="str">
            <v/>
          </cell>
          <cell r="AT5323" t="str">
            <v>ПИР</v>
          </cell>
          <cell r="AW5323">
            <v>40464</v>
          </cell>
          <cell r="AZ5323" t="str">
            <v>9.2010</v>
          </cell>
          <cell r="BA5323" t="str">
            <v>10.2010</v>
          </cell>
          <cell r="BB5323" t="str">
            <v/>
          </cell>
          <cell r="BC5323" t="str">
            <v>4.2010</v>
          </cell>
        </row>
        <row r="5324">
          <cell r="AM5324">
            <v>279000</v>
          </cell>
          <cell r="AQ5324" t="str">
            <v/>
          </cell>
          <cell r="AT5324" t="str">
            <v>ПИР</v>
          </cell>
          <cell r="AW5324">
            <v>40582</v>
          </cell>
          <cell r="AZ5324" t="str">
            <v>1.2011</v>
          </cell>
          <cell r="BA5324" t="str">
            <v>2.2011</v>
          </cell>
          <cell r="BB5324" t="str">
            <v>2.2011</v>
          </cell>
          <cell r="BC5324" t="str">
            <v>1.2011</v>
          </cell>
        </row>
        <row r="5325">
          <cell r="AM5325">
            <v>139500</v>
          </cell>
          <cell r="AQ5325" t="str">
            <v/>
          </cell>
          <cell r="AT5325" t="str">
            <v>ПИР</v>
          </cell>
          <cell r="AW5325">
            <v>40542</v>
          </cell>
          <cell r="AZ5325" t="str">
            <v>12.2010</v>
          </cell>
          <cell r="BA5325" t="str">
            <v>12.2010</v>
          </cell>
          <cell r="BB5325" t="str">
            <v/>
          </cell>
          <cell r="BC5325" t="str">
            <v>4.2010</v>
          </cell>
        </row>
        <row r="5326">
          <cell r="AM5326" t="str">
            <v/>
          </cell>
          <cell r="AQ5326" t="str">
            <v/>
          </cell>
          <cell r="AT5326" t="str">
            <v/>
          </cell>
          <cell r="AW5326" t="str">
            <v/>
          </cell>
          <cell r="AZ5326" t="str">
            <v/>
          </cell>
          <cell r="BA5326" t="str">
            <v/>
          </cell>
          <cell r="BB5326" t="str">
            <v/>
          </cell>
          <cell r="BC5326" t="str">
            <v/>
          </cell>
        </row>
        <row r="5327">
          <cell r="AM5327">
            <v>1302000</v>
          </cell>
          <cell r="AQ5327" t="str">
            <v/>
          </cell>
          <cell r="AT5327" t="str">
            <v>ПИР</v>
          </cell>
          <cell r="AW5327">
            <v>40464</v>
          </cell>
          <cell r="AZ5327" t="str">
            <v>9.2010</v>
          </cell>
          <cell r="BA5327" t="str">
            <v>10.2010</v>
          </cell>
          <cell r="BB5327" t="str">
            <v/>
          </cell>
          <cell r="BC5327" t="str">
            <v>4.2010</v>
          </cell>
        </row>
        <row r="5328">
          <cell r="AM5328" t="str">
            <v/>
          </cell>
          <cell r="AQ5328" t="str">
            <v/>
          </cell>
          <cell r="AT5328" t="str">
            <v/>
          </cell>
          <cell r="AW5328" t="str">
            <v/>
          </cell>
          <cell r="AZ5328" t="str">
            <v/>
          </cell>
          <cell r="BA5328" t="str">
            <v/>
          </cell>
          <cell r="BB5328" t="str">
            <v/>
          </cell>
          <cell r="BC5328" t="str">
            <v/>
          </cell>
        </row>
        <row r="5329">
          <cell r="AM5329">
            <v>2100000</v>
          </cell>
          <cell r="AQ5329" t="str">
            <v/>
          </cell>
          <cell r="AT5329" t="str">
            <v>ПИР</v>
          </cell>
          <cell r="AW5329">
            <v>40409</v>
          </cell>
          <cell r="AZ5329" t="str">
            <v>8.2010</v>
          </cell>
          <cell r="BA5329" t="str">
            <v>8.2010</v>
          </cell>
          <cell r="BB5329" t="str">
            <v/>
          </cell>
          <cell r="BC5329" t="str">
            <v>3.2010</v>
          </cell>
        </row>
        <row r="5330">
          <cell r="AM5330">
            <v>1395000</v>
          </cell>
          <cell r="AQ5330" t="str">
            <v/>
          </cell>
          <cell r="AT5330" t="str">
            <v>ПИР</v>
          </cell>
          <cell r="AW5330">
            <v>40480</v>
          </cell>
          <cell r="AZ5330" t="str">
            <v>10.2010</v>
          </cell>
          <cell r="BA5330" t="str">
            <v>10.2010</v>
          </cell>
          <cell r="BB5330" t="str">
            <v/>
          </cell>
          <cell r="BC5330" t="str">
            <v>4.2010</v>
          </cell>
        </row>
        <row r="5331">
          <cell r="AM5331">
            <v>651000</v>
          </cell>
          <cell r="AQ5331" t="str">
            <v/>
          </cell>
          <cell r="AT5331" t="str">
            <v>ПИР</v>
          </cell>
          <cell r="AW5331">
            <v>40540</v>
          </cell>
          <cell r="AZ5331" t="str">
            <v>12.2010</v>
          </cell>
          <cell r="BA5331" t="str">
            <v>12.2010</v>
          </cell>
          <cell r="BB5331" t="str">
            <v/>
          </cell>
          <cell r="BC5331" t="str">
            <v>4.2010</v>
          </cell>
        </row>
        <row r="5332">
          <cell r="AM5332">
            <v>279000</v>
          </cell>
          <cell r="AQ5332" t="str">
            <v/>
          </cell>
          <cell r="AT5332" t="str">
            <v>ПИР</v>
          </cell>
          <cell r="AW5332">
            <v>40541</v>
          </cell>
          <cell r="AZ5332" t="str">
            <v>12.2010</v>
          </cell>
          <cell r="BA5332" t="str">
            <v>12.2010</v>
          </cell>
          <cell r="BB5332" t="str">
            <v/>
          </cell>
          <cell r="BC5332" t="str">
            <v>4.2010</v>
          </cell>
        </row>
        <row r="5333">
          <cell r="AM5333">
            <v>232500</v>
          </cell>
          <cell r="AQ5333" t="str">
            <v/>
          </cell>
          <cell r="AT5333" t="str">
            <v>ПИР</v>
          </cell>
          <cell r="AW5333">
            <v>40480</v>
          </cell>
          <cell r="AZ5333" t="str">
            <v>10.2010</v>
          </cell>
          <cell r="BA5333" t="str">
            <v>10.2010</v>
          </cell>
          <cell r="BB5333" t="str">
            <v/>
          </cell>
          <cell r="BC5333" t="str">
            <v>4.2010</v>
          </cell>
        </row>
        <row r="5334">
          <cell r="AM5334">
            <v>418500</v>
          </cell>
          <cell r="AQ5334" t="str">
            <v/>
          </cell>
          <cell r="AT5334" t="str">
            <v>ПИР</v>
          </cell>
          <cell r="AW5334">
            <v>40624</v>
          </cell>
          <cell r="AZ5334" t="str">
            <v>3.2011</v>
          </cell>
          <cell r="BA5334" t="str">
            <v>3.2011</v>
          </cell>
          <cell r="BB5334" t="str">
            <v>4.2011</v>
          </cell>
          <cell r="BC5334" t="str">
            <v>1.2011</v>
          </cell>
        </row>
        <row r="5335">
          <cell r="AM5335" t="str">
            <v/>
          </cell>
          <cell r="AQ5335" t="str">
            <v/>
          </cell>
          <cell r="AT5335" t="str">
            <v/>
          </cell>
          <cell r="AW5335" t="str">
            <v/>
          </cell>
          <cell r="AZ5335" t="str">
            <v/>
          </cell>
          <cell r="BA5335" t="str">
            <v/>
          </cell>
          <cell r="BB5335" t="str">
            <v/>
          </cell>
          <cell r="BC5335" t="str">
            <v/>
          </cell>
        </row>
        <row r="5336">
          <cell r="AM5336">
            <v>279000</v>
          </cell>
          <cell r="AQ5336" t="str">
            <v/>
          </cell>
          <cell r="AT5336" t="str">
            <v>ПИР</v>
          </cell>
          <cell r="AW5336">
            <v>40541</v>
          </cell>
          <cell r="AZ5336" t="str">
            <v>12.2010</v>
          </cell>
          <cell r="BA5336" t="str">
            <v>12.2010</v>
          </cell>
          <cell r="BB5336" t="str">
            <v/>
          </cell>
          <cell r="BC5336" t="str">
            <v>4.2010</v>
          </cell>
        </row>
        <row r="5337">
          <cell r="AM5337" t="str">
            <v/>
          </cell>
          <cell r="AQ5337" t="str">
            <v/>
          </cell>
          <cell r="AT5337" t="str">
            <v/>
          </cell>
          <cell r="AW5337" t="str">
            <v/>
          </cell>
          <cell r="AZ5337" t="str">
            <v/>
          </cell>
          <cell r="BA5337" t="str">
            <v/>
          </cell>
          <cell r="BB5337" t="str">
            <v/>
          </cell>
          <cell r="BC5337" t="str">
            <v/>
          </cell>
        </row>
        <row r="5338">
          <cell r="AM5338" t="str">
            <v/>
          </cell>
          <cell r="AQ5338" t="str">
            <v/>
          </cell>
          <cell r="AT5338" t="str">
            <v/>
          </cell>
          <cell r="AW5338" t="str">
            <v/>
          </cell>
          <cell r="AZ5338" t="str">
            <v/>
          </cell>
          <cell r="BA5338" t="str">
            <v/>
          </cell>
          <cell r="BB5338" t="str">
            <v/>
          </cell>
          <cell r="BC5338" t="str">
            <v/>
          </cell>
        </row>
        <row r="5339">
          <cell r="AM5339" t="str">
            <v/>
          </cell>
          <cell r="AQ5339" t="str">
            <v/>
          </cell>
          <cell r="AT5339" t="str">
            <v/>
          </cell>
          <cell r="AW5339" t="str">
            <v/>
          </cell>
          <cell r="AZ5339" t="str">
            <v/>
          </cell>
          <cell r="BA5339" t="str">
            <v/>
          </cell>
          <cell r="BB5339" t="str">
            <v/>
          </cell>
          <cell r="BC5339" t="str">
            <v/>
          </cell>
        </row>
        <row r="5340">
          <cell r="AM5340" t="str">
            <v/>
          </cell>
          <cell r="AQ5340" t="str">
            <v/>
          </cell>
          <cell r="AT5340" t="str">
            <v/>
          </cell>
          <cell r="AW5340" t="str">
            <v/>
          </cell>
          <cell r="AZ5340" t="str">
            <v/>
          </cell>
          <cell r="BA5340" t="str">
            <v/>
          </cell>
          <cell r="BB5340" t="str">
            <v/>
          </cell>
          <cell r="BC5340" t="str">
            <v/>
          </cell>
        </row>
        <row r="5341">
          <cell r="AM5341" t="str">
            <v/>
          </cell>
          <cell r="AQ5341" t="str">
            <v/>
          </cell>
          <cell r="AT5341" t="str">
            <v/>
          </cell>
          <cell r="AW5341" t="str">
            <v/>
          </cell>
          <cell r="AZ5341" t="str">
            <v/>
          </cell>
          <cell r="BA5341" t="str">
            <v/>
          </cell>
          <cell r="BB5341" t="str">
            <v/>
          </cell>
          <cell r="BC5341" t="str">
            <v/>
          </cell>
        </row>
        <row r="5342">
          <cell r="AM5342" t="str">
            <v/>
          </cell>
          <cell r="AQ5342" t="str">
            <v/>
          </cell>
          <cell r="AT5342" t="str">
            <v/>
          </cell>
          <cell r="AW5342" t="str">
            <v/>
          </cell>
          <cell r="AZ5342" t="str">
            <v/>
          </cell>
          <cell r="BA5342" t="str">
            <v/>
          </cell>
          <cell r="BB5342" t="str">
            <v/>
          </cell>
          <cell r="BC5342" t="str">
            <v/>
          </cell>
        </row>
        <row r="5343">
          <cell r="AM5343" t="str">
            <v/>
          </cell>
          <cell r="AQ5343" t="str">
            <v/>
          </cell>
          <cell r="AT5343" t="str">
            <v/>
          </cell>
          <cell r="AW5343" t="str">
            <v/>
          </cell>
          <cell r="AZ5343" t="str">
            <v/>
          </cell>
          <cell r="BA5343" t="str">
            <v/>
          </cell>
          <cell r="BB5343" t="str">
            <v/>
          </cell>
          <cell r="BC5343" t="str">
            <v/>
          </cell>
        </row>
        <row r="5344">
          <cell r="AM5344" t="str">
            <v/>
          </cell>
          <cell r="AQ5344" t="str">
            <v/>
          </cell>
          <cell r="AT5344" t="str">
            <v/>
          </cell>
          <cell r="AW5344" t="str">
            <v/>
          </cell>
          <cell r="AZ5344" t="str">
            <v/>
          </cell>
          <cell r="BA5344" t="str">
            <v/>
          </cell>
          <cell r="BB5344" t="str">
            <v/>
          </cell>
          <cell r="BC5344" t="str">
            <v/>
          </cell>
        </row>
        <row r="5345">
          <cell r="AM5345" t="str">
            <v/>
          </cell>
          <cell r="AQ5345" t="str">
            <v/>
          </cell>
          <cell r="AT5345" t="str">
            <v/>
          </cell>
          <cell r="AW5345" t="str">
            <v/>
          </cell>
          <cell r="AZ5345" t="str">
            <v/>
          </cell>
          <cell r="BA5345" t="str">
            <v/>
          </cell>
          <cell r="BB5345" t="str">
            <v/>
          </cell>
          <cell r="BC5345" t="str">
            <v/>
          </cell>
        </row>
        <row r="5346">
          <cell r="AM5346" t="str">
            <v/>
          </cell>
          <cell r="AQ5346" t="str">
            <v/>
          </cell>
          <cell r="AT5346" t="str">
            <v/>
          </cell>
          <cell r="AW5346" t="str">
            <v/>
          </cell>
          <cell r="AZ5346" t="str">
            <v/>
          </cell>
          <cell r="BA5346" t="str">
            <v/>
          </cell>
          <cell r="BB5346" t="str">
            <v/>
          </cell>
          <cell r="BC5346" t="str">
            <v/>
          </cell>
        </row>
        <row r="5347">
          <cell r="AM5347" t="str">
            <v/>
          </cell>
          <cell r="AQ5347" t="str">
            <v/>
          </cell>
          <cell r="AT5347" t="str">
            <v/>
          </cell>
          <cell r="AW5347" t="str">
            <v/>
          </cell>
          <cell r="AZ5347" t="str">
            <v/>
          </cell>
          <cell r="BA5347" t="str">
            <v/>
          </cell>
          <cell r="BB5347" t="str">
            <v/>
          </cell>
          <cell r="BC5347" t="str">
            <v/>
          </cell>
        </row>
        <row r="5348">
          <cell r="AM5348" t="str">
            <v/>
          </cell>
          <cell r="AQ5348" t="str">
            <v/>
          </cell>
          <cell r="AT5348" t="str">
            <v/>
          </cell>
          <cell r="AW5348" t="str">
            <v/>
          </cell>
          <cell r="AZ5348" t="str">
            <v/>
          </cell>
          <cell r="BA5348" t="str">
            <v/>
          </cell>
          <cell r="BB5348" t="str">
            <v/>
          </cell>
          <cell r="BC5348" t="str">
            <v/>
          </cell>
        </row>
        <row r="5349">
          <cell r="AM5349" t="str">
            <v/>
          </cell>
          <cell r="AQ5349" t="str">
            <v/>
          </cell>
          <cell r="AT5349" t="str">
            <v/>
          </cell>
          <cell r="AW5349" t="str">
            <v/>
          </cell>
          <cell r="AZ5349" t="str">
            <v/>
          </cell>
          <cell r="BA5349" t="str">
            <v/>
          </cell>
          <cell r="BB5349" t="str">
            <v/>
          </cell>
          <cell r="BC5349" t="str">
            <v/>
          </cell>
        </row>
        <row r="5350">
          <cell r="AM5350" t="str">
            <v/>
          </cell>
          <cell r="AQ5350" t="str">
            <v/>
          </cell>
          <cell r="AT5350" t="str">
            <v/>
          </cell>
          <cell r="AW5350" t="str">
            <v/>
          </cell>
          <cell r="AZ5350" t="str">
            <v/>
          </cell>
          <cell r="BA5350" t="str">
            <v/>
          </cell>
          <cell r="BB5350" t="str">
            <v/>
          </cell>
          <cell r="BC5350" t="str">
            <v/>
          </cell>
        </row>
        <row r="5351">
          <cell r="AM5351" t="str">
            <v/>
          </cell>
          <cell r="AQ5351" t="str">
            <v/>
          </cell>
          <cell r="AT5351" t="str">
            <v/>
          </cell>
          <cell r="AW5351" t="str">
            <v/>
          </cell>
          <cell r="AZ5351" t="str">
            <v/>
          </cell>
          <cell r="BA5351" t="str">
            <v/>
          </cell>
          <cell r="BB5351" t="str">
            <v/>
          </cell>
          <cell r="BC5351" t="str">
            <v/>
          </cell>
        </row>
        <row r="5352">
          <cell r="AM5352" t="str">
            <v/>
          </cell>
          <cell r="AQ5352" t="str">
            <v/>
          </cell>
          <cell r="AT5352" t="str">
            <v/>
          </cell>
          <cell r="AW5352" t="str">
            <v/>
          </cell>
          <cell r="AZ5352" t="str">
            <v/>
          </cell>
          <cell r="BA5352" t="str">
            <v/>
          </cell>
          <cell r="BB5352" t="str">
            <v/>
          </cell>
          <cell r="BC5352" t="str">
            <v/>
          </cell>
        </row>
        <row r="5353">
          <cell r="AM5353" t="str">
            <v/>
          </cell>
          <cell r="AQ5353" t="str">
            <v/>
          </cell>
          <cell r="AT5353" t="str">
            <v/>
          </cell>
          <cell r="AW5353" t="str">
            <v/>
          </cell>
          <cell r="AZ5353" t="str">
            <v/>
          </cell>
          <cell r="BA5353" t="str">
            <v/>
          </cell>
          <cell r="BB5353" t="str">
            <v/>
          </cell>
          <cell r="BC5353" t="str">
            <v/>
          </cell>
        </row>
        <row r="5354">
          <cell r="AM5354" t="str">
            <v/>
          </cell>
          <cell r="AQ5354" t="str">
            <v/>
          </cell>
          <cell r="AT5354" t="str">
            <v/>
          </cell>
          <cell r="AW5354" t="str">
            <v/>
          </cell>
          <cell r="AZ5354" t="str">
            <v/>
          </cell>
          <cell r="BA5354" t="str">
            <v/>
          </cell>
          <cell r="BB5354" t="str">
            <v/>
          </cell>
          <cell r="BC5354" t="str">
            <v/>
          </cell>
        </row>
        <row r="5355">
          <cell r="AM5355" t="str">
            <v/>
          </cell>
          <cell r="AQ5355" t="str">
            <v/>
          </cell>
          <cell r="AT5355" t="str">
            <v/>
          </cell>
          <cell r="AW5355" t="str">
            <v/>
          </cell>
          <cell r="AZ5355" t="str">
            <v/>
          </cell>
          <cell r="BA5355" t="str">
            <v/>
          </cell>
          <cell r="BB5355" t="str">
            <v/>
          </cell>
          <cell r="BC5355" t="str">
            <v/>
          </cell>
        </row>
        <row r="5356">
          <cell r="AM5356" t="str">
            <v/>
          </cell>
          <cell r="AQ5356" t="str">
            <v/>
          </cell>
          <cell r="AT5356" t="str">
            <v/>
          </cell>
          <cell r="AW5356" t="str">
            <v/>
          </cell>
          <cell r="AZ5356" t="str">
            <v/>
          </cell>
          <cell r="BA5356" t="str">
            <v/>
          </cell>
          <cell r="BB5356" t="str">
            <v/>
          </cell>
          <cell r="BC5356" t="str">
            <v/>
          </cell>
        </row>
        <row r="5357">
          <cell r="AM5357">
            <v>120900</v>
          </cell>
          <cell r="AQ5357" t="str">
            <v/>
          </cell>
          <cell r="AT5357" t="str">
            <v>ПИР</v>
          </cell>
          <cell r="AW5357">
            <v>40535</v>
          </cell>
          <cell r="AZ5357" t="str">
            <v>12.2010</v>
          </cell>
          <cell r="BA5357" t="str">
            <v>12.2010</v>
          </cell>
          <cell r="BB5357" t="str">
            <v/>
          </cell>
          <cell r="BC5357" t="str">
            <v>4.2010</v>
          </cell>
        </row>
        <row r="5358">
          <cell r="AM5358">
            <v>576600</v>
          </cell>
          <cell r="AQ5358" t="str">
            <v/>
          </cell>
          <cell r="AT5358" t="str">
            <v>ПИР</v>
          </cell>
          <cell r="AW5358">
            <v>40655</v>
          </cell>
          <cell r="AZ5358" t="str">
            <v>4.2011</v>
          </cell>
          <cell r="BA5358" t="str">
            <v>4.2011</v>
          </cell>
          <cell r="BB5358" t="str">
            <v>5.2011</v>
          </cell>
          <cell r="BC5358" t="str">
            <v>2.2011</v>
          </cell>
        </row>
        <row r="5359">
          <cell r="AM5359" t="str">
            <v/>
          </cell>
          <cell r="AQ5359" t="str">
            <v/>
          </cell>
          <cell r="AT5359" t="str">
            <v/>
          </cell>
          <cell r="AW5359" t="str">
            <v/>
          </cell>
          <cell r="AZ5359" t="str">
            <v/>
          </cell>
          <cell r="BA5359" t="str">
            <v/>
          </cell>
          <cell r="BB5359" t="str">
            <v/>
          </cell>
          <cell r="BC5359" t="str">
            <v/>
          </cell>
        </row>
        <row r="5360">
          <cell r="AM5360">
            <v>446400</v>
          </cell>
          <cell r="AQ5360" t="str">
            <v/>
          </cell>
          <cell r="AT5360" t="str">
            <v>ПИР</v>
          </cell>
          <cell r="AW5360">
            <v>40591</v>
          </cell>
          <cell r="AZ5360" t="str">
            <v>2.2011</v>
          </cell>
          <cell r="BA5360" t="str">
            <v>2.2011</v>
          </cell>
          <cell r="BB5360" t="str">
            <v>3.2011</v>
          </cell>
          <cell r="BC5360" t="str">
            <v>1.2011</v>
          </cell>
        </row>
        <row r="5361">
          <cell r="AM5361">
            <v>120900</v>
          </cell>
          <cell r="AQ5361" t="str">
            <v/>
          </cell>
          <cell r="AT5361" t="str">
            <v>ПИР</v>
          </cell>
          <cell r="AW5361">
            <v>40582</v>
          </cell>
          <cell r="AZ5361" t="str">
            <v>1.2011</v>
          </cell>
          <cell r="BA5361" t="str">
            <v>2.2011</v>
          </cell>
          <cell r="BB5361" t="str">
            <v>2.2011</v>
          </cell>
          <cell r="BC5361" t="str">
            <v>1.2011</v>
          </cell>
        </row>
        <row r="5362">
          <cell r="AM5362">
            <v>120900</v>
          </cell>
          <cell r="AQ5362" t="str">
            <v/>
          </cell>
          <cell r="AT5362" t="str">
            <v>ПИР</v>
          </cell>
          <cell r="AW5362">
            <v>40540</v>
          </cell>
          <cell r="AZ5362" t="str">
            <v>12.2010</v>
          </cell>
          <cell r="BA5362" t="str">
            <v>12.2010</v>
          </cell>
          <cell r="BB5362" t="str">
            <v/>
          </cell>
          <cell r="BC5362" t="str">
            <v>4.2010</v>
          </cell>
        </row>
        <row r="5363">
          <cell r="AM5363">
            <v>120900</v>
          </cell>
          <cell r="AQ5363" t="str">
            <v/>
          </cell>
          <cell r="AT5363" t="str">
            <v>ПИР</v>
          </cell>
          <cell r="AW5363">
            <v>40541</v>
          </cell>
          <cell r="AZ5363" t="str">
            <v>12.2010</v>
          </cell>
          <cell r="BA5363" t="str">
            <v>12.2010</v>
          </cell>
          <cell r="BB5363" t="str">
            <v/>
          </cell>
          <cell r="BC5363" t="str">
            <v>4.2010</v>
          </cell>
        </row>
        <row r="5364">
          <cell r="AM5364">
            <v>120900</v>
          </cell>
          <cell r="AQ5364" t="str">
            <v/>
          </cell>
          <cell r="AT5364" t="str">
            <v>ПИР</v>
          </cell>
          <cell r="AW5364">
            <v>40540</v>
          </cell>
          <cell r="AZ5364" t="str">
            <v>12.2010</v>
          </cell>
          <cell r="BA5364" t="str">
            <v>12.2010</v>
          </cell>
          <cell r="BB5364" t="str">
            <v/>
          </cell>
          <cell r="BC5364" t="str">
            <v>4.2010</v>
          </cell>
        </row>
        <row r="5365">
          <cell r="AM5365" t="str">
            <v/>
          </cell>
          <cell r="AQ5365" t="str">
            <v/>
          </cell>
          <cell r="AT5365" t="str">
            <v/>
          </cell>
          <cell r="AW5365" t="str">
            <v/>
          </cell>
          <cell r="AZ5365" t="str">
            <v/>
          </cell>
          <cell r="BA5365" t="str">
            <v/>
          </cell>
          <cell r="BB5365" t="str">
            <v/>
          </cell>
          <cell r="BC5365" t="str">
            <v/>
          </cell>
        </row>
        <row r="5366">
          <cell r="AM5366">
            <v>120900</v>
          </cell>
          <cell r="AQ5366" t="str">
            <v/>
          </cell>
          <cell r="AT5366" t="str">
            <v>ПИР</v>
          </cell>
          <cell r="AW5366">
            <v>40540</v>
          </cell>
          <cell r="AZ5366" t="str">
            <v>12.2010</v>
          </cell>
          <cell r="BA5366" t="str">
            <v>12.2010</v>
          </cell>
          <cell r="BB5366" t="str">
            <v/>
          </cell>
          <cell r="BC5366" t="str">
            <v>4.2010</v>
          </cell>
        </row>
        <row r="5367">
          <cell r="AM5367">
            <v>120900</v>
          </cell>
          <cell r="AQ5367" t="str">
            <v/>
          </cell>
          <cell r="AT5367" t="str">
            <v>ПИР</v>
          </cell>
          <cell r="AW5367">
            <v>40540</v>
          </cell>
          <cell r="AZ5367" t="str">
            <v>12.2010</v>
          </cell>
          <cell r="BA5367" t="str">
            <v>12.2010</v>
          </cell>
          <cell r="BB5367" t="str">
            <v/>
          </cell>
          <cell r="BC5367" t="str">
            <v>4.2010</v>
          </cell>
        </row>
        <row r="5368">
          <cell r="AM5368">
            <v>120900</v>
          </cell>
          <cell r="AQ5368" t="str">
            <v/>
          </cell>
          <cell r="AT5368" t="str">
            <v>ПИР</v>
          </cell>
          <cell r="AW5368">
            <v>40540</v>
          </cell>
          <cell r="AZ5368" t="str">
            <v>12.2010</v>
          </cell>
          <cell r="BA5368" t="str">
            <v>12.2010</v>
          </cell>
          <cell r="BB5368" t="str">
            <v/>
          </cell>
          <cell r="BC5368" t="str">
            <v>4.2010</v>
          </cell>
        </row>
        <row r="5369">
          <cell r="AM5369" t="str">
            <v/>
          </cell>
          <cell r="AQ5369" t="str">
            <v/>
          </cell>
          <cell r="AT5369" t="str">
            <v/>
          </cell>
          <cell r="AW5369" t="str">
            <v/>
          </cell>
          <cell r="AZ5369" t="str">
            <v/>
          </cell>
          <cell r="BA5369" t="str">
            <v/>
          </cell>
          <cell r="BB5369" t="str">
            <v/>
          </cell>
          <cell r="BC5369" t="str">
            <v/>
          </cell>
        </row>
        <row r="5370">
          <cell r="AM5370">
            <v>400000</v>
          </cell>
          <cell r="AQ5370" t="str">
            <v/>
          </cell>
          <cell r="AT5370" t="str">
            <v>ПИР</v>
          </cell>
          <cell r="AW5370">
            <v>40540</v>
          </cell>
          <cell r="AZ5370" t="str">
            <v>12.2010</v>
          </cell>
          <cell r="BA5370" t="str">
            <v>12.2010</v>
          </cell>
          <cell r="BB5370" t="str">
            <v/>
          </cell>
          <cell r="BC5370" t="str">
            <v>4.2010</v>
          </cell>
        </row>
        <row r="5371">
          <cell r="AM5371" t="str">
            <v/>
          </cell>
          <cell r="AQ5371" t="str">
            <v/>
          </cell>
          <cell r="AT5371" t="str">
            <v/>
          </cell>
          <cell r="AW5371" t="str">
            <v/>
          </cell>
          <cell r="AZ5371" t="str">
            <v/>
          </cell>
          <cell r="BA5371" t="str">
            <v/>
          </cell>
          <cell r="BB5371" t="str">
            <v/>
          </cell>
          <cell r="BC5371" t="str">
            <v/>
          </cell>
        </row>
        <row r="5372">
          <cell r="AM5372" t="str">
            <v/>
          </cell>
          <cell r="AQ5372" t="str">
            <v/>
          </cell>
          <cell r="AT5372" t="str">
            <v/>
          </cell>
          <cell r="AW5372" t="str">
            <v/>
          </cell>
          <cell r="AZ5372" t="str">
            <v/>
          </cell>
          <cell r="BA5372" t="str">
            <v/>
          </cell>
          <cell r="BB5372" t="str">
            <v/>
          </cell>
          <cell r="BC5372" t="str">
            <v/>
          </cell>
        </row>
        <row r="5373">
          <cell r="AM5373" t="str">
            <v/>
          </cell>
          <cell r="AQ5373" t="str">
            <v/>
          </cell>
          <cell r="AT5373" t="str">
            <v/>
          </cell>
          <cell r="AW5373" t="str">
            <v/>
          </cell>
          <cell r="AZ5373" t="str">
            <v/>
          </cell>
          <cell r="BA5373" t="str">
            <v/>
          </cell>
          <cell r="BB5373" t="str">
            <v/>
          </cell>
          <cell r="BC5373" t="str">
            <v/>
          </cell>
        </row>
        <row r="5374">
          <cell r="AM5374" t="str">
            <v/>
          </cell>
          <cell r="AQ5374" t="str">
            <v/>
          </cell>
          <cell r="AT5374" t="str">
            <v/>
          </cell>
          <cell r="AW5374" t="str">
            <v/>
          </cell>
          <cell r="AZ5374" t="str">
            <v/>
          </cell>
          <cell r="BA5374" t="str">
            <v/>
          </cell>
          <cell r="BB5374" t="str">
            <v/>
          </cell>
          <cell r="BC5374" t="str">
            <v/>
          </cell>
        </row>
        <row r="5375">
          <cell r="AM5375" t="str">
            <v/>
          </cell>
          <cell r="AQ5375" t="str">
            <v/>
          </cell>
          <cell r="AT5375" t="str">
            <v/>
          </cell>
          <cell r="AW5375" t="str">
            <v/>
          </cell>
          <cell r="AZ5375" t="str">
            <v/>
          </cell>
          <cell r="BA5375" t="str">
            <v/>
          </cell>
          <cell r="BB5375" t="str">
            <v/>
          </cell>
          <cell r="BC5375" t="str">
            <v/>
          </cell>
        </row>
        <row r="5376">
          <cell r="AM5376" t="str">
            <v/>
          </cell>
          <cell r="AQ5376" t="str">
            <v/>
          </cell>
          <cell r="AT5376" t="str">
            <v/>
          </cell>
          <cell r="AW5376" t="str">
            <v/>
          </cell>
          <cell r="AZ5376" t="str">
            <v/>
          </cell>
          <cell r="BA5376" t="str">
            <v/>
          </cell>
          <cell r="BB5376" t="str">
            <v/>
          </cell>
          <cell r="BC5376" t="str">
            <v/>
          </cell>
        </row>
        <row r="5377">
          <cell r="AM5377" t="str">
            <v/>
          </cell>
          <cell r="AQ5377" t="str">
            <v/>
          </cell>
          <cell r="AT5377" t="str">
            <v/>
          </cell>
          <cell r="AW5377" t="str">
            <v/>
          </cell>
          <cell r="AZ5377" t="str">
            <v/>
          </cell>
          <cell r="BA5377" t="str">
            <v/>
          </cell>
          <cell r="BB5377" t="str">
            <v/>
          </cell>
          <cell r="BC5377" t="str">
            <v/>
          </cell>
        </row>
        <row r="5378">
          <cell r="AM5378" t="str">
            <v/>
          </cell>
          <cell r="AQ5378" t="str">
            <v/>
          </cell>
          <cell r="AT5378" t="str">
            <v/>
          </cell>
          <cell r="AW5378" t="str">
            <v/>
          </cell>
          <cell r="AZ5378" t="str">
            <v/>
          </cell>
          <cell r="BA5378" t="str">
            <v/>
          </cell>
          <cell r="BB5378" t="str">
            <v/>
          </cell>
          <cell r="BC5378" t="str">
            <v/>
          </cell>
        </row>
        <row r="5379">
          <cell r="AM5379" t="str">
            <v/>
          </cell>
          <cell r="AQ5379" t="str">
            <v/>
          </cell>
          <cell r="AT5379" t="str">
            <v/>
          </cell>
          <cell r="AW5379" t="str">
            <v/>
          </cell>
          <cell r="AZ5379" t="str">
            <v/>
          </cell>
          <cell r="BA5379" t="str">
            <v/>
          </cell>
          <cell r="BB5379" t="str">
            <v/>
          </cell>
          <cell r="BC5379" t="str">
            <v/>
          </cell>
        </row>
        <row r="5380">
          <cell r="AM5380" t="str">
            <v/>
          </cell>
          <cell r="AQ5380" t="str">
            <v/>
          </cell>
          <cell r="AT5380" t="str">
            <v/>
          </cell>
          <cell r="AW5380" t="str">
            <v/>
          </cell>
          <cell r="AZ5380" t="str">
            <v/>
          </cell>
          <cell r="BA5380" t="str">
            <v/>
          </cell>
          <cell r="BB5380" t="str">
            <v/>
          </cell>
          <cell r="BC5380" t="str">
            <v/>
          </cell>
        </row>
        <row r="5381">
          <cell r="AM5381" t="str">
            <v/>
          </cell>
          <cell r="AQ5381" t="str">
            <v/>
          </cell>
          <cell r="AT5381" t="str">
            <v/>
          </cell>
          <cell r="AW5381" t="str">
            <v/>
          </cell>
          <cell r="AZ5381" t="str">
            <v/>
          </cell>
          <cell r="BA5381" t="str">
            <v/>
          </cell>
          <cell r="BB5381" t="str">
            <v/>
          </cell>
          <cell r="BC5381" t="str">
            <v/>
          </cell>
        </row>
        <row r="5382">
          <cell r="AM5382" t="str">
            <v/>
          </cell>
          <cell r="AQ5382" t="str">
            <v/>
          </cell>
          <cell r="AT5382" t="str">
            <v/>
          </cell>
          <cell r="AW5382" t="str">
            <v/>
          </cell>
          <cell r="AZ5382" t="str">
            <v/>
          </cell>
          <cell r="BA5382" t="str">
            <v/>
          </cell>
          <cell r="BB5382" t="str">
            <v/>
          </cell>
          <cell r="BC5382" t="str">
            <v/>
          </cell>
        </row>
        <row r="5383">
          <cell r="AM5383" t="str">
            <v/>
          </cell>
          <cell r="AQ5383" t="str">
            <v/>
          </cell>
          <cell r="AT5383" t="str">
            <v/>
          </cell>
          <cell r="AW5383" t="str">
            <v/>
          </cell>
          <cell r="AZ5383" t="str">
            <v/>
          </cell>
          <cell r="BA5383" t="str">
            <v/>
          </cell>
          <cell r="BB5383" t="str">
            <v/>
          </cell>
          <cell r="BC5383" t="str">
            <v/>
          </cell>
        </row>
        <row r="5384">
          <cell r="AM5384" t="str">
            <v/>
          </cell>
          <cell r="AQ5384" t="str">
            <v/>
          </cell>
          <cell r="AT5384" t="str">
            <v/>
          </cell>
          <cell r="AW5384" t="str">
            <v/>
          </cell>
          <cell r="AZ5384" t="str">
            <v/>
          </cell>
          <cell r="BA5384" t="str">
            <v/>
          </cell>
          <cell r="BB5384" t="str">
            <v/>
          </cell>
          <cell r="BC5384" t="str">
            <v/>
          </cell>
        </row>
        <row r="5385">
          <cell r="AM5385" t="str">
            <v/>
          </cell>
          <cell r="AQ5385" t="str">
            <v/>
          </cell>
          <cell r="AT5385" t="str">
            <v/>
          </cell>
          <cell r="AW5385" t="str">
            <v/>
          </cell>
          <cell r="AZ5385" t="str">
            <v/>
          </cell>
          <cell r="BA5385" t="str">
            <v/>
          </cell>
          <cell r="BB5385" t="str">
            <v/>
          </cell>
          <cell r="BC5385" t="str">
            <v/>
          </cell>
        </row>
        <row r="5386">
          <cell r="AM5386" t="str">
            <v/>
          </cell>
          <cell r="AQ5386" t="str">
            <v/>
          </cell>
          <cell r="AT5386" t="str">
            <v/>
          </cell>
          <cell r="AW5386" t="str">
            <v/>
          </cell>
          <cell r="AZ5386" t="str">
            <v/>
          </cell>
          <cell r="BA5386" t="str">
            <v/>
          </cell>
          <cell r="BB5386" t="str">
            <v/>
          </cell>
          <cell r="BC5386" t="str">
            <v/>
          </cell>
        </row>
        <row r="5387">
          <cell r="AM5387" t="str">
            <v/>
          </cell>
          <cell r="AQ5387" t="str">
            <v/>
          </cell>
          <cell r="AT5387" t="str">
            <v/>
          </cell>
          <cell r="AW5387" t="str">
            <v/>
          </cell>
          <cell r="AZ5387" t="str">
            <v/>
          </cell>
          <cell r="BA5387" t="str">
            <v/>
          </cell>
          <cell r="BB5387" t="str">
            <v/>
          </cell>
          <cell r="BC5387" t="str">
            <v/>
          </cell>
        </row>
        <row r="5388">
          <cell r="AM5388" t="str">
            <v/>
          </cell>
          <cell r="AQ5388" t="str">
            <v/>
          </cell>
          <cell r="AT5388" t="str">
            <v/>
          </cell>
          <cell r="AW5388" t="str">
            <v/>
          </cell>
          <cell r="AZ5388" t="str">
            <v/>
          </cell>
          <cell r="BA5388" t="str">
            <v/>
          </cell>
          <cell r="BB5388" t="str">
            <v/>
          </cell>
          <cell r="BC5388" t="str">
            <v/>
          </cell>
        </row>
        <row r="5389">
          <cell r="AM5389" t="str">
            <v/>
          </cell>
          <cell r="AQ5389" t="str">
            <v/>
          </cell>
          <cell r="AT5389" t="str">
            <v/>
          </cell>
          <cell r="AW5389" t="str">
            <v/>
          </cell>
          <cell r="AZ5389" t="str">
            <v/>
          </cell>
          <cell r="BA5389" t="str">
            <v/>
          </cell>
          <cell r="BB5389" t="str">
            <v/>
          </cell>
          <cell r="BC5389" t="str">
            <v/>
          </cell>
        </row>
        <row r="5390">
          <cell r="AM5390" t="str">
            <v/>
          </cell>
          <cell r="AQ5390" t="str">
            <v/>
          </cell>
          <cell r="AT5390" t="str">
            <v/>
          </cell>
          <cell r="AW5390" t="str">
            <v/>
          </cell>
          <cell r="AZ5390" t="str">
            <v/>
          </cell>
          <cell r="BA5390" t="str">
            <v/>
          </cell>
          <cell r="BB5390" t="str">
            <v/>
          </cell>
          <cell r="BC5390" t="str">
            <v/>
          </cell>
        </row>
        <row r="5391">
          <cell r="AM5391" t="str">
            <v/>
          </cell>
          <cell r="AQ5391" t="str">
            <v/>
          </cell>
          <cell r="AT5391" t="str">
            <v/>
          </cell>
          <cell r="AW5391" t="str">
            <v/>
          </cell>
          <cell r="AZ5391" t="str">
            <v/>
          </cell>
          <cell r="BA5391" t="str">
            <v/>
          </cell>
          <cell r="BB5391" t="str">
            <v/>
          </cell>
          <cell r="BC5391" t="str">
            <v/>
          </cell>
        </row>
        <row r="5392">
          <cell r="AM5392" t="str">
            <v/>
          </cell>
          <cell r="AQ5392" t="str">
            <v/>
          </cell>
          <cell r="AT5392" t="str">
            <v/>
          </cell>
          <cell r="AW5392" t="str">
            <v/>
          </cell>
          <cell r="AZ5392" t="str">
            <v/>
          </cell>
          <cell r="BA5392" t="str">
            <v/>
          </cell>
          <cell r="BB5392" t="str">
            <v/>
          </cell>
          <cell r="BC5392" t="str">
            <v/>
          </cell>
        </row>
        <row r="5393">
          <cell r="AM5393" t="str">
            <v/>
          </cell>
          <cell r="AQ5393" t="str">
            <v/>
          </cell>
          <cell r="AT5393" t="str">
            <v/>
          </cell>
          <cell r="AW5393" t="str">
            <v/>
          </cell>
          <cell r="AZ5393" t="str">
            <v/>
          </cell>
          <cell r="BA5393" t="str">
            <v/>
          </cell>
          <cell r="BB5393" t="str">
            <v/>
          </cell>
          <cell r="BC5393" t="str">
            <v/>
          </cell>
        </row>
        <row r="5394">
          <cell r="AM5394" t="str">
            <v/>
          </cell>
          <cell r="AQ5394" t="str">
            <v/>
          </cell>
          <cell r="AT5394" t="str">
            <v/>
          </cell>
          <cell r="AW5394" t="str">
            <v/>
          </cell>
          <cell r="AZ5394" t="str">
            <v/>
          </cell>
          <cell r="BA5394" t="str">
            <v/>
          </cell>
          <cell r="BB5394" t="str">
            <v/>
          </cell>
          <cell r="BC5394" t="str">
            <v/>
          </cell>
        </row>
        <row r="5395">
          <cell r="AM5395" t="str">
            <v/>
          </cell>
          <cell r="AQ5395" t="str">
            <v/>
          </cell>
          <cell r="AT5395" t="str">
            <v/>
          </cell>
          <cell r="AW5395" t="str">
            <v/>
          </cell>
          <cell r="AZ5395" t="str">
            <v/>
          </cell>
          <cell r="BA5395" t="str">
            <v/>
          </cell>
          <cell r="BB5395" t="str">
            <v/>
          </cell>
          <cell r="BC5395" t="str">
            <v/>
          </cell>
        </row>
        <row r="5396">
          <cell r="AM5396" t="str">
            <v/>
          </cell>
          <cell r="AQ5396" t="str">
            <v/>
          </cell>
          <cell r="AT5396" t="str">
            <v/>
          </cell>
          <cell r="AW5396" t="str">
            <v/>
          </cell>
          <cell r="AZ5396" t="str">
            <v/>
          </cell>
          <cell r="BA5396" t="str">
            <v/>
          </cell>
          <cell r="BB5396" t="str">
            <v/>
          </cell>
          <cell r="BC5396" t="str">
            <v/>
          </cell>
        </row>
        <row r="5397">
          <cell r="AM5397" t="str">
            <v/>
          </cell>
          <cell r="AQ5397" t="str">
            <v/>
          </cell>
          <cell r="AT5397" t="str">
            <v/>
          </cell>
          <cell r="AW5397" t="str">
            <v/>
          </cell>
          <cell r="AZ5397" t="str">
            <v/>
          </cell>
          <cell r="BA5397" t="str">
            <v/>
          </cell>
          <cell r="BB5397" t="str">
            <v/>
          </cell>
          <cell r="BC5397" t="str">
            <v/>
          </cell>
        </row>
        <row r="5398">
          <cell r="AM5398" t="str">
            <v/>
          </cell>
          <cell r="AQ5398" t="str">
            <v/>
          </cell>
          <cell r="AT5398" t="str">
            <v/>
          </cell>
          <cell r="AW5398" t="str">
            <v/>
          </cell>
          <cell r="AZ5398" t="str">
            <v/>
          </cell>
          <cell r="BA5398" t="str">
            <v/>
          </cell>
          <cell r="BB5398" t="str">
            <v/>
          </cell>
          <cell r="BC5398" t="str">
            <v/>
          </cell>
        </row>
        <row r="5399">
          <cell r="AM5399" t="str">
            <v/>
          </cell>
          <cell r="AQ5399" t="str">
            <v/>
          </cell>
          <cell r="AT5399" t="str">
            <v/>
          </cell>
          <cell r="AW5399" t="str">
            <v/>
          </cell>
          <cell r="AZ5399" t="str">
            <v/>
          </cell>
          <cell r="BA5399" t="str">
            <v/>
          </cell>
          <cell r="BB5399" t="str">
            <v/>
          </cell>
          <cell r="BC5399" t="str">
            <v/>
          </cell>
        </row>
        <row r="5400">
          <cell r="AM5400" t="str">
            <v/>
          </cell>
          <cell r="AQ5400" t="str">
            <v/>
          </cell>
          <cell r="AT5400" t="str">
            <v/>
          </cell>
          <cell r="AW5400" t="str">
            <v/>
          </cell>
          <cell r="AZ5400" t="str">
            <v/>
          </cell>
          <cell r="BA5400" t="str">
            <v/>
          </cell>
          <cell r="BB5400" t="str">
            <v/>
          </cell>
          <cell r="BC5400" t="str">
            <v/>
          </cell>
        </row>
        <row r="5401">
          <cell r="AM5401" t="str">
            <v/>
          </cell>
          <cell r="AQ5401" t="str">
            <v/>
          </cell>
          <cell r="AT5401" t="str">
            <v/>
          </cell>
          <cell r="AW5401" t="str">
            <v/>
          </cell>
          <cell r="AZ5401" t="str">
            <v/>
          </cell>
          <cell r="BA5401" t="str">
            <v/>
          </cell>
          <cell r="BB5401" t="str">
            <v/>
          </cell>
          <cell r="BC5401" t="str">
            <v/>
          </cell>
        </row>
        <row r="5402">
          <cell r="AM5402" t="str">
            <v/>
          </cell>
          <cell r="AQ5402" t="str">
            <v/>
          </cell>
          <cell r="AT5402" t="str">
            <v/>
          </cell>
          <cell r="AW5402" t="str">
            <v/>
          </cell>
          <cell r="AZ5402" t="str">
            <v/>
          </cell>
          <cell r="BA5402" t="str">
            <v/>
          </cell>
          <cell r="BB5402" t="str">
            <v/>
          </cell>
          <cell r="BC5402" t="str">
            <v/>
          </cell>
        </row>
        <row r="5403">
          <cell r="AM5403">
            <v>260400</v>
          </cell>
          <cell r="AQ5403" t="str">
            <v/>
          </cell>
          <cell r="AT5403" t="str">
            <v>ПИР</v>
          </cell>
          <cell r="AW5403">
            <v>40540</v>
          </cell>
          <cell r="AZ5403" t="str">
            <v>12.2010</v>
          </cell>
          <cell r="BA5403" t="str">
            <v>12.2010</v>
          </cell>
          <cell r="BB5403" t="str">
            <v/>
          </cell>
          <cell r="BC5403" t="str">
            <v>4.2010</v>
          </cell>
        </row>
        <row r="5404">
          <cell r="AM5404">
            <v>120900</v>
          </cell>
          <cell r="AQ5404" t="str">
            <v/>
          </cell>
          <cell r="AT5404" t="str">
            <v>ПИР</v>
          </cell>
          <cell r="AW5404">
            <v>40661</v>
          </cell>
          <cell r="AZ5404" t="str">
            <v>4.2011</v>
          </cell>
          <cell r="BA5404" t="str">
            <v>4.2011</v>
          </cell>
          <cell r="BB5404" t="str">
            <v>5.2011</v>
          </cell>
          <cell r="BC5404" t="str">
            <v>2.2011</v>
          </cell>
        </row>
        <row r="5405">
          <cell r="AM5405">
            <v>260400</v>
          </cell>
          <cell r="AQ5405" t="str">
            <v/>
          </cell>
          <cell r="AT5405" t="str">
            <v>ПИР</v>
          </cell>
          <cell r="AW5405">
            <v>40661</v>
          </cell>
          <cell r="AZ5405" t="str">
            <v>4.2011</v>
          </cell>
          <cell r="BA5405" t="str">
            <v>4.2011</v>
          </cell>
          <cell r="BB5405" t="str">
            <v>5.2011</v>
          </cell>
          <cell r="BC5405" t="str">
            <v>2.2011</v>
          </cell>
        </row>
        <row r="5406">
          <cell r="AM5406" t="str">
            <v/>
          </cell>
          <cell r="AQ5406" t="str">
            <v/>
          </cell>
          <cell r="AT5406" t="str">
            <v/>
          </cell>
          <cell r="AW5406" t="str">
            <v/>
          </cell>
          <cell r="AZ5406" t="str">
            <v/>
          </cell>
          <cell r="BA5406" t="str">
            <v/>
          </cell>
          <cell r="BB5406" t="str">
            <v/>
          </cell>
          <cell r="BC5406" t="str">
            <v/>
          </cell>
        </row>
        <row r="5407">
          <cell r="AM5407" t="str">
            <v/>
          </cell>
          <cell r="AQ5407" t="str">
            <v/>
          </cell>
          <cell r="AT5407" t="str">
            <v/>
          </cell>
          <cell r="AW5407" t="str">
            <v/>
          </cell>
          <cell r="AZ5407" t="str">
            <v/>
          </cell>
          <cell r="BA5407" t="str">
            <v/>
          </cell>
          <cell r="BB5407" t="str">
            <v/>
          </cell>
          <cell r="BC5407" t="str">
            <v/>
          </cell>
        </row>
        <row r="5408">
          <cell r="AM5408" t="str">
            <v/>
          </cell>
          <cell r="AQ5408" t="str">
            <v/>
          </cell>
          <cell r="AT5408" t="str">
            <v/>
          </cell>
          <cell r="AW5408" t="str">
            <v/>
          </cell>
          <cell r="AZ5408" t="str">
            <v/>
          </cell>
          <cell r="BA5408" t="str">
            <v/>
          </cell>
          <cell r="BB5408" t="str">
            <v/>
          </cell>
          <cell r="BC5408" t="str">
            <v/>
          </cell>
        </row>
        <row r="5409">
          <cell r="AM5409" t="str">
            <v/>
          </cell>
          <cell r="AQ5409" t="str">
            <v/>
          </cell>
          <cell r="AT5409" t="str">
            <v/>
          </cell>
          <cell r="AW5409" t="str">
            <v/>
          </cell>
          <cell r="AZ5409" t="str">
            <v/>
          </cell>
          <cell r="BA5409" t="str">
            <v/>
          </cell>
          <cell r="BB5409" t="str">
            <v/>
          </cell>
          <cell r="BC5409" t="str">
            <v/>
          </cell>
        </row>
        <row r="5410">
          <cell r="AM5410" t="str">
            <v/>
          </cell>
          <cell r="AQ5410" t="str">
            <v/>
          </cell>
          <cell r="AT5410" t="str">
            <v/>
          </cell>
          <cell r="AW5410" t="str">
            <v/>
          </cell>
          <cell r="AZ5410" t="str">
            <v/>
          </cell>
          <cell r="BA5410" t="str">
            <v/>
          </cell>
          <cell r="BB5410" t="str">
            <v/>
          </cell>
          <cell r="BC5410" t="str">
            <v/>
          </cell>
        </row>
        <row r="5411">
          <cell r="AM5411" t="str">
            <v/>
          </cell>
          <cell r="AQ5411" t="str">
            <v/>
          </cell>
          <cell r="AT5411" t="str">
            <v/>
          </cell>
          <cell r="AW5411" t="str">
            <v/>
          </cell>
          <cell r="AZ5411" t="str">
            <v/>
          </cell>
          <cell r="BA5411" t="str">
            <v/>
          </cell>
          <cell r="BB5411" t="str">
            <v/>
          </cell>
          <cell r="BC5411" t="str">
            <v/>
          </cell>
        </row>
        <row r="5412">
          <cell r="AM5412">
            <v>576600</v>
          </cell>
          <cell r="AQ5412" t="str">
            <v/>
          </cell>
          <cell r="AT5412" t="str">
            <v>ПИР</v>
          </cell>
          <cell r="AW5412">
            <v>40535</v>
          </cell>
          <cell r="AZ5412" t="str">
            <v>12.2010</v>
          </cell>
          <cell r="BA5412" t="str">
            <v>12.2010</v>
          </cell>
          <cell r="BB5412" t="str">
            <v/>
          </cell>
          <cell r="BC5412" t="str">
            <v>4.2010</v>
          </cell>
        </row>
        <row r="5413">
          <cell r="AM5413">
            <v>446400</v>
          </cell>
          <cell r="AQ5413" t="str">
            <v/>
          </cell>
          <cell r="AT5413" t="str">
            <v>ПИР</v>
          </cell>
          <cell r="AW5413">
            <v>40535</v>
          </cell>
          <cell r="AZ5413" t="str">
            <v>12.2010</v>
          </cell>
          <cell r="BA5413" t="str">
            <v>12.2010</v>
          </cell>
          <cell r="BB5413" t="str">
            <v/>
          </cell>
          <cell r="BC5413" t="str">
            <v>4.2010</v>
          </cell>
        </row>
        <row r="5414">
          <cell r="AM5414" t="str">
            <v/>
          </cell>
          <cell r="AQ5414" t="str">
            <v/>
          </cell>
          <cell r="AT5414" t="str">
            <v/>
          </cell>
          <cell r="AW5414" t="str">
            <v/>
          </cell>
          <cell r="AZ5414" t="str">
            <v/>
          </cell>
          <cell r="BA5414" t="str">
            <v/>
          </cell>
          <cell r="BB5414" t="str">
            <v/>
          </cell>
          <cell r="BC5414" t="str">
            <v/>
          </cell>
        </row>
        <row r="5415">
          <cell r="AM5415" t="str">
            <v/>
          </cell>
          <cell r="AQ5415" t="str">
            <v/>
          </cell>
          <cell r="AT5415" t="str">
            <v/>
          </cell>
          <cell r="AW5415" t="str">
            <v/>
          </cell>
          <cell r="AZ5415" t="str">
            <v/>
          </cell>
          <cell r="BA5415" t="str">
            <v/>
          </cell>
          <cell r="BB5415" t="str">
            <v/>
          </cell>
          <cell r="BC5415" t="str">
            <v/>
          </cell>
        </row>
        <row r="5416">
          <cell r="AM5416" t="str">
            <v/>
          </cell>
          <cell r="AQ5416" t="str">
            <v/>
          </cell>
          <cell r="AT5416" t="str">
            <v/>
          </cell>
          <cell r="AW5416" t="str">
            <v/>
          </cell>
          <cell r="AZ5416" t="str">
            <v/>
          </cell>
          <cell r="BA5416" t="str">
            <v/>
          </cell>
          <cell r="BB5416" t="str">
            <v/>
          </cell>
          <cell r="BC5416" t="str">
            <v/>
          </cell>
        </row>
        <row r="5417">
          <cell r="AM5417" t="str">
            <v/>
          </cell>
          <cell r="AQ5417" t="str">
            <v/>
          </cell>
          <cell r="AT5417" t="str">
            <v/>
          </cell>
          <cell r="AW5417" t="str">
            <v/>
          </cell>
          <cell r="AZ5417" t="str">
            <v/>
          </cell>
          <cell r="BA5417" t="str">
            <v/>
          </cell>
          <cell r="BB5417" t="str">
            <v/>
          </cell>
          <cell r="BC5417" t="str">
            <v/>
          </cell>
        </row>
        <row r="5418">
          <cell r="AM5418" t="str">
            <v/>
          </cell>
          <cell r="AQ5418" t="str">
            <v/>
          </cell>
          <cell r="AT5418" t="str">
            <v/>
          </cell>
          <cell r="AW5418" t="str">
            <v/>
          </cell>
          <cell r="AZ5418" t="str">
            <v/>
          </cell>
          <cell r="BA5418" t="str">
            <v/>
          </cell>
          <cell r="BB5418" t="str">
            <v/>
          </cell>
          <cell r="BC5418" t="str">
            <v/>
          </cell>
        </row>
        <row r="5419">
          <cell r="AM5419" t="str">
            <v/>
          </cell>
          <cell r="AQ5419" t="str">
            <v/>
          </cell>
          <cell r="AT5419" t="str">
            <v/>
          </cell>
          <cell r="AW5419" t="str">
            <v/>
          </cell>
          <cell r="AZ5419" t="str">
            <v/>
          </cell>
          <cell r="BA5419" t="str">
            <v/>
          </cell>
          <cell r="BB5419" t="str">
            <v/>
          </cell>
          <cell r="BC5419" t="str">
            <v/>
          </cell>
        </row>
        <row r="5420">
          <cell r="AM5420">
            <v>260400</v>
          </cell>
          <cell r="AQ5420" t="str">
            <v/>
          </cell>
          <cell r="AT5420" t="str">
            <v>ПИР</v>
          </cell>
          <cell r="AW5420">
            <v>40633</v>
          </cell>
          <cell r="AZ5420" t="str">
            <v>3.2011</v>
          </cell>
          <cell r="BA5420" t="str">
            <v>3.2011</v>
          </cell>
          <cell r="BB5420" t="str">
            <v>4.2011</v>
          </cell>
          <cell r="BC5420" t="str">
            <v>1.2011</v>
          </cell>
        </row>
        <row r="5421">
          <cell r="AM5421" t="str">
            <v/>
          </cell>
          <cell r="AQ5421" t="str">
            <v/>
          </cell>
          <cell r="AT5421" t="str">
            <v/>
          </cell>
          <cell r="AW5421" t="str">
            <v/>
          </cell>
          <cell r="AZ5421" t="str">
            <v/>
          </cell>
          <cell r="BA5421" t="str">
            <v/>
          </cell>
          <cell r="BB5421" t="str">
            <v/>
          </cell>
          <cell r="BC5421" t="str">
            <v/>
          </cell>
        </row>
        <row r="5422">
          <cell r="AM5422" t="str">
            <v/>
          </cell>
          <cell r="AQ5422" t="str">
            <v/>
          </cell>
          <cell r="AT5422" t="str">
            <v/>
          </cell>
          <cell r="AW5422" t="str">
            <v/>
          </cell>
          <cell r="AZ5422" t="str">
            <v/>
          </cell>
          <cell r="BA5422" t="str">
            <v/>
          </cell>
          <cell r="BB5422" t="str">
            <v/>
          </cell>
          <cell r="BC5422" t="str">
            <v/>
          </cell>
        </row>
        <row r="5423">
          <cell r="AM5423" t="str">
            <v/>
          </cell>
          <cell r="AQ5423" t="str">
            <v/>
          </cell>
          <cell r="AT5423" t="str">
            <v/>
          </cell>
          <cell r="AW5423" t="str">
            <v/>
          </cell>
          <cell r="AZ5423" t="str">
            <v/>
          </cell>
          <cell r="BA5423" t="str">
            <v/>
          </cell>
          <cell r="BB5423" t="str">
            <v/>
          </cell>
          <cell r="BC5423" t="str">
            <v/>
          </cell>
        </row>
        <row r="5424">
          <cell r="AM5424">
            <v>2400000</v>
          </cell>
          <cell r="AQ5424" t="str">
            <v/>
          </cell>
          <cell r="AT5424" t="str">
            <v>ПИР</v>
          </cell>
          <cell r="AW5424">
            <v>40442</v>
          </cell>
          <cell r="AZ5424" t="str">
            <v>8.2010</v>
          </cell>
          <cell r="BA5424" t="str">
            <v>9.2010</v>
          </cell>
          <cell r="BB5424" t="str">
            <v/>
          </cell>
          <cell r="BC5424" t="str">
            <v>3.2010</v>
          </cell>
        </row>
        <row r="5425">
          <cell r="AM5425">
            <v>120900</v>
          </cell>
          <cell r="AQ5425" t="str">
            <v/>
          </cell>
          <cell r="AT5425" t="str">
            <v>ПИР</v>
          </cell>
          <cell r="AW5425">
            <v>40540</v>
          </cell>
          <cell r="AZ5425" t="str">
            <v>12.2010</v>
          </cell>
          <cell r="BA5425" t="str">
            <v>12.2010</v>
          </cell>
          <cell r="BB5425" t="str">
            <v/>
          </cell>
          <cell r="BC5425" t="str">
            <v>4.2010</v>
          </cell>
        </row>
        <row r="5426">
          <cell r="AM5426" t="str">
            <v/>
          </cell>
          <cell r="AQ5426" t="str">
            <v/>
          </cell>
          <cell r="AT5426" t="str">
            <v/>
          </cell>
          <cell r="AW5426" t="str">
            <v/>
          </cell>
          <cell r="AZ5426" t="str">
            <v/>
          </cell>
          <cell r="BA5426" t="str">
            <v/>
          </cell>
          <cell r="BB5426" t="str">
            <v/>
          </cell>
          <cell r="BC5426" t="str">
            <v/>
          </cell>
        </row>
        <row r="5427">
          <cell r="AM5427" t="str">
            <v/>
          </cell>
          <cell r="AQ5427" t="str">
            <v/>
          </cell>
          <cell r="AT5427" t="str">
            <v/>
          </cell>
          <cell r="AW5427" t="str">
            <v/>
          </cell>
          <cell r="AZ5427" t="str">
            <v/>
          </cell>
          <cell r="BA5427" t="str">
            <v/>
          </cell>
          <cell r="BB5427" t="str">
            <v/>
          </cell>
          <cell r="BC5427" t="str">
            <v/>
          </cell>
        </row>
        <row r="5428">
          <cell r="AM5428">
            <v>1827500</v>
          </cell>
          <cell r="AQ5428" t="str">
            <v/>
          </cell>
          <cell r="AT5428" t="str">
            <v>ПИР</v>
          </cell>
          <cell r="AW5428">
            <v>40624</v>
          </cell>
          <cell r="AZ5428" t="str">
            <v>3.2011</v>
          </cell>
          <cell r="BA5428" t="str">
            <v>3.2011</v>
          </cell>
          <cell r="BB5428" t="str">
            <v>4.2011</v>
          </cell>
          <cell r="BC5428" t="str">
            <v>1.2011</v>
          </cell>
        </row>
        <row r="5429">
          <cell r="AM5429">
            <v>1627500</v>
          </cell>
          <cell r="AQ5429" t="str">
            <v/>
          </cell>
          <cell r="AT5429" t="str">
            <v>ПИР</v>
          </cell>
          <cell r="AW5429">
            <v>40540</v>
          </cell>
          <cell r="AZ5429" t="str">
            <v>12.2010</v>
          </cell>
          <cell r="BA5429" t="str">
            <v>12.2010</v>
          </cell>
          <cell r="BB5429" t="str">
            <v/>
          </cell>
          <cell r="BC5429" t="str">
            <v>4.2010</v>
          </cell>
        </row>
        <row r="5430">
          <cell r="AM5430">
            <v>465000</v>
          </cell>
          <cell r="AQ5430" t="str">
            <v/>
          </cell>
          <cell r="AT5430" t="str">
            <v>ПИР</v>
          </cell>
          <cell r="AW5430">
            <v>40535</v>
          </cell>
          <cell r="AZ5430" t="str">
            <v>12.2010</v>
          </cell>
          <cell r="BA5430" t="str">
            <v>12.2010</v>
          </cell>
          <cell r="BB5430" t="str">
            <v/>
          </cell>
          <cell r="BC5430" t="str">
            <v>4.2010</v>
          </cell>
        </row>
        <row r="5431">
          <cell r="AM5431">
            <v>576600</v>
          </cell>
          <cell r="AQ5431" t="str">
            <v/>
          </cell>
          <cell r="AT5431" t="str">
            <v>ПИР</v>
          </cell>
          <cell r="AW5431">
            <v>40542</v>
          </cell>
          <cell r="AZ5431" t="str">
            <v>12.2010</v>
          </cell>
          <cell r="BA5431" t="str">
            <v>12.2010</v>
          </cell>
          <cell r="BB5431" t="str">
            <v/>
          </cell>
          <cell r="BC5431" t="str">
            <v>4.2010</v>
          </cell>
        </row>
        <row r="5432">
          <cell r="AM5432" t="str">
            <v/>
          </cell>
          <cell r="AQ5432" t="str">
            <v/>
          </cell>
          <cell r="AT5432" t="str">
            <v/>
          </cell>
          <cell r="AW5432" t="str">
            <v/>
          </cell>
          <cell r="AZ5432" t="str">
            <v/>
          </cell>
          <cell r="BA5432" t="str">
            <v/>
          </cell>
          <cell r="BB5432" t="str">
            <v/>
          </cell>
          <cell r="BC5432" t="str">
            <v/>
          </cell>
        </row>
        <row r="5433">
          <cell r="AM5433" t="str">
            <v/>
          </cell>
          <cell r="AQ5433" t="str">
            <v/>
          </cell>
          <cell r="AT5433" t="str">
            <v/>
          </cell>
          <cell r="AW5433" t="str">
            <v/>
          </cell>
          <cell r="AZ5433" t="str">
            <v/>
          </cell>
          <cell r="BA5433" t="str">
            <v/>
          </cell>
          <cell r="BB5433" t="str">
            <v/>
          </cell>
          <cell r="BC5433" t="str">
            <v/>
          </cell>
        </row>
        <row r="5434">
          <cell r="AM5434">
            <v>500000</v>
          </cell>
          <cell r="AQ5434" t="str">
            <v/>
          </cell>
          <cell r="AT5434" t="str">
            <v>ПИР</v>
          </cell>
          <cell r="AW5434">
            <v>40442</v>
          </cell>
          <cell r="AZ5434" t="str">
            <v>8.2010</v>
          </cell>
          <cell r="BA5434" t="str">
            <v>9.2010</v>
          </cell>
          <cell r="BB5434" t="str">
            <v/>
          </cell>
          <cell r="BC5434" t="str">
            <v>3.2010</v>
          </cell>
        </row>
        <row r="5435">
          <cell r="AM5435" t="str">
            <v/>
          </cell>
          <cell r="AQ5435" t="str">
            <v/>
          </cell>
          <cell r="AT5435" t="str">
            <v/>
          </cell>
          <cell r="AW5435" t="str">
            <v/>
          </cell>
          <cell r="AZ5435" t="str">
            <v/>
          </cell>
          <cell r="BA5435" t="str">
            <v/>
          </cell>
          <cell r="BB5435" t="str">
            <v/>
          </cell>
          <cell r="BC5435" t="str">
            <v/>
          </cell>
        </row>
        <row r="5436">
          <cell r="AM5436">
            <v>300000</v>
          </cell>
          <cell r="AQ5436" t="str">
            <v/>
          </cell>
          <cell r="AT5436" t="str">
            <v>ПИР</v>
          </cell>
          <cell r="AW5436">
            <v>40409</v>
          </cell>
          <cell r="AZ5436" t="str">
            <v>8.2010</v>
          </cell>
          <cell r="BA5436" t="str">
            <v>8.2010</v>
          </cell>
          <cell r="BB5436" t="str">
            <v/>
          </cell>
          <cell r="BC5436" t="str">
            <v>3.2010</v>
          </cell>
        </row>
        <row r="5437">
          <cell r="AM5437">
            <v>460000</v>
          </cell>
          <cell r="AQ5437" t="str">
            <v/>
          </cell>
          <cell r="AT5437" t="str">
            <v>ПИР</v>
          </cell>
          <cell r="AW5437">
            <v>40464</v>
          </cell>
          <cell r="AZ5437" t="str">
            <v>9.2010</v>
          </cell>
          <cell r="BA5437" t="str">
            <v>10.2010</v>
          </cell>
          <cell r="BB5437" t="str">
            <v/>
          </cell>
          <cell r="BC5437" t="str">
            <v>4.2010</v>
          </cell>
        </row>
        <row r="5438">
          <cell r="AM5438">
            <v>350000</v>
          </cell>
          <cell r="AQ5438" t="str">
            <v/>
          </cell>
          <cell r="AT5438" t="str">
            <v>ПИР</v>
          </cell>
          <cell r="AW5438">
            <v>40442</v>
          </cell>
          <cell r="AZ5438" t="str">
            <v>8.2010</v>
          </cell>
          <cell r="BA5438" t="str">
            <v>9.2010</v>
          </cell>
          <cell r="BB5438" t="str">
            <v/>
          </cell>
          <cell r="BC5438" t="str">
            <v>3.2010</v>
          </cell>
        </row>
        <row r="5439">
          <cell r="AM5439" t="str">
            <v/>
          </cell>
          <cell r="AQ5439" t="str">
            <v/>
          </cell>
          <cell r="AT5439" t="str">
            <v/>
          </cell>
          <cell r="AW5439" t="str">
            <v/>
          </cell>
          <cell r="AZ5439" t="str">
            <v/>
          </cell>
          <cell r="BA5439" t="str">
            <v/>
          </cell>
          <cell r="BB5439" t="str">
            <v/>
          </cell>
          <cell r="BC5439" t="str">
            <v/>
          </cell>
        </row>
        <row r="5440">
          <cell r="AM5440">
            <v>1595000</v>
          </cell>
          <cell r="AQ5440" t="str">
            <v/>
          </cell>
          <cell r="AT5440" t="str">
            <v>ПИР</v>
          </cell>
          <cell r="AW5440">
            <v>40591</v>
          </cell>
          <cell r="AZ5440" t="str">
            <v>2.2011</v>
          </cell>
          <cell r="BA5440" t="str">
            <v>2.2011</v>
          </cell>
          <cell r="BB5440" t="str">
            <v>3.2011</v>
          </cell>
          <cell r="BC5440" t="str">
            <v>1.2011</v>
          </cell>
        </row>
        <row r="5441">
          <cell r="AM5441">
            <v>1595000</v>
          </cell>
          <cell r="AQ5441" t="str">
            <v/>
          </cell>
          <cell r="AT5441" t="str">
            <v>ПИР</v>
          </cell>
          <cell r="AW5441">
            <v>40591</v>
          </cell>
          <cell r="AZ5441" t="str">
            <v>2.2011</v>
          </cell>
          <cell r="BA5441" t="str">
            <v>2.2011</v>
          </cell>
          <cell r="BB5441" t="str">
            <v>3.2011</v>
          </cell>
          <cell r="BC5441" t="str">
            <v>1.2011</v>
          </cell>
        </row>
        <row r="5442">
          <cell r="AM5442">
            <v>232500</v>
          </cell>
          <cell r="AQ5442" t="str">
            <v/>
          </cell>
          <cell r="AT5442" t="str">
            <v>ПИР</v>
          </cell>
          <cell r="AW5442">
            <v>40520</v>
          </cell>
          <cell r="AZ5442" t="str">
            <v>11.2010</v>
          </cell>
          <cell r="BA5442" t="str">
            <v>12.2010</v>
          </cell>
          <cell r="BB5442" t="str">
            <v/>
          </cell>
          <cell r="BC5442" t="str">
            <v>4.2010</v>
          </cell>
        </row>
        <row r="5443">
          <cell r="AM5443" t="str">
            <v/>
          </cell>
          <cell r="AQ5443" t="str">
            <v/>
          </cell>
          <cell r="AT5443" t="str">
            <v/>
          </cell>
          <cell r="AW5443" t="str">
            <v/>
          </cell>
          <cell r="AZ5443" t="str">
            <v/>
          </cell>
          <cell r="BA5443" t="str">
            <v/>
          </cell>
          <cell r="BB5443" t="str">
            <v/>
          </cell>
          <cell r="BC5443" t="str">
            <v/>
          </cell>
        </row>
        <row r="5444">
          <cell r="AM5444">
            <v>604500</v>
          </cell>
          <cell r="AQ5444" t="str">
            <v/>
          </cell>
          <cell r="AT5444" t="str">
            <v>ПИР</v>
          </cell>
          <cell r="AW5444">
            <v>40616</v>
          </cell>
          <cell r="AZ5444" t="str">
            <v>3.2011</v>
          </cell>
          <cell r="BA5444" t="str">
            <v>3.2011</v>
          </cell>
          <cell r="BB5444" t="str">
            <v>3.2011</v>
          </cell>
          <cell r="BC5444" t="str">
            <v>1.2011</v>
          </cell>
        </row>
        <row r="5445">
          <cell r="AM5445" t="str">
            <v/>
          </cell>
          <cell r="AQ5445" t="str">
            <v/>
          </cell>
          <cell r="AT5445" t="str">
            <v/>
          </cell>
          <cell r="AW5445" t="str">
            <v/>
          </cell>
          <cell r="AZ5445" t="str">
            <v/>
          </cell>
          <cell r="BA5445" t="str">
            <v/>
          </cell>
          <cell r="BB5445" t="str">
            <v/>
          </cell>
          <cell r="BC5445" t="str">
            <v/>
          </cell>
        </row>
        <row r="5446">
          <cell r="AM5446">
            <v>120900</v>
          </cell>
          <cell r="AQ5446" t="str">
            <v/>
          </cell>
          <cell r="AT5446" t="str">
            <v>ПИР</v>
          </cell>
          <cell r="AW5446">
            <v>40540</v>
          </cell>
          <cell r="AZ5446" t="str">
            <v>12.2010</v>
          </cell>
          <cell r="BA5446" t="str">
            <v>12.2010</v>
          </cell>
          <cell r="BB5446" t="str">
            <v/>
          </cell>
          <cell r="BC5446" t="str">
            <v>4.2010</v>
          </cell>
        </row>
        <row r="5447">
          <cell r="AM5447">
            <v>576600</v>
          </cell>
          <cell r="AQ5447" t="str">
            <v/>
          </cell>
          <cell r="AT5447" t="str">
            <v>ПИР</v>
          </cell>
          <cell r="AW5447">
            <v>40624</v>
          </cell>
          <cell r="AZ5447" t="str">
            <v>3.2011</v>
          </cell>
          <cell r="BA5447" t="str">
            <v>3.2011</v>
          </cell>
          <cell r="BB5447" t="str">
            <v>4.2011</v>
          </cell>
          <cell r="BC5447" t="str">
            <v>1.2011</v>
          </cell>
        </row>
        <row r="5448">
          <cell r="AM5448">
            <v>260400</v>
          </cell>
          <cell r="AQ5448" t="str">
            <v/>
          </cell>
          <cell r="AT5448" t="str">
            <v>ПИР</v>
          </cell>
          <cell r="AW5448">
            <v>40624</v>
          </cell>
          <cell r="AZ5448" t="str">
            <v>3.2011</v>
          </cell>
          <cell r="BA5448" t="str">
            <v>3.2011</v>
          </cell>
          <cell r="BB5448" t="str">
            <v>4.2011</v>
          </cell>
          <cell r="BC5448" t="str">
            <v>1.2011</v>
          </cell>
        </row>
        <row r="5449">
          <cell r="AM5449">
            <v>120900</v>
          </cell>
          <cell r="AQ5449" t="str">
            <v/>
          </cell>
          <cell r="AT5449" t="str">
            <v>ПИР</v>
          </cell>
          <cell r="AW5449">
            <v>40540</v>
          </cell>
          <cell r="AZ5449" t="str">
            <v>12.2010</v>
          </cell>
          <cell r="BA5449" t="str">
            <v>12.2010</v>
          </cell>
          <cell r="BB5449" t="str">
            <v/>
          </cell>
          <cell r="BC5449" t="str">
            <v>4.2010</v>
          </cell>
        </row>
        <row r="5450">
          <cell r="AM5450" t="str">
            <v/>
          </cell>
          <cell r="AQ5450" t="str">
            <v/>
          </cell>
          <cell r="AT5450" t="str">
            <v/>
          </cell>
          <cell r="AW5450" t="str">
            <v/>
          </cell>
          <cell r="AZ5450" t="str">
            <v/>
          </cell>
          <cell r="BA5450" t="str">
            <v/>
          </cell>
          <cell r="BB5450" t="str">
            <v/>
          </cell>
          <cell r="BC5450" t="str">
            <v/>
          </cell>
        </row>
        <row r="5451">
          <cell r="AM5451">
            <v>446400</v>
          </cell>
          <cell r="AQ5451" t="str">
            <v/>
          </cell>
          <cell r="AT5451" t="str">
            <v>ПИР</v>
          </cell>
          <cell r="AW5451">
            <v>40633</v>
          </cell>
          <cell r="AZ5451" t="str">
            <v>3.2011</v>
          </cell>
          <cell r="BA5451" t="str">
            <v>3.2011</v>
          </cell>
          <cell r="BB5451" t="str">
            <v>4.2011</v>
          </cell>
          <cell r="BC5451" t="str">
            <v>1.2011</v>
          </cell>
        </row>
        <row r="5452">
          <cell r="AM5452">
            <v>120900</v>
          </cell>
          <cell r="AQ5452" t="str">
            <v/>
          </cell>
          <cell r="AT5452" t="str">
            <v>ПИР</v>
          </cell>
          <cell r="AW5452">
            <v>40624</v>
          </cell>
          <cell r="AZ5452" t="str">
            <v>3.2011</v>
          </cell>
          <cell r="BA5452" t="str">
            <v>3.2011</v>
          </cell>
          <cell r="BB5452" t="str">
            <v>4.2011</v>
          </cell>
          <cell r="BC5452" t="str">
            <v>1.2011</v>
          </cell>
        </row>
        <row r="5453">
          <cell r="AM5453">
            <v>186000</v>
          </cell>
          <cell r="AQ5453" t="str">
            <v/>
          </cell>
          <cell r="AT5453" t="str">
            <v>ПИР</v>
          </cell>
          <cell r="AW5453">
            <v>40633</v>
          </cell>
          <cell r="AZ5453" t="str">
            <v>3.2011</v>
          </cell>
          <cell r="BA5453" t="str">
            <v>3.2011</v>
          </cell>
          <cell r="BB5453" t="str">
            <v>4.2011</v>
          </cell>
          <cell r="BC5453" t="str">
            <v>1.2011</v>
          </cell>
        </row>
        <row r="5454">
          <cell r="AM5454">
            <v>93000</v>
          </cell>
          <cell r="AQ5454" t="str">
            <v/>
          </cell>
          <cell r="AT5454" t="str">
            <v>ПИР</v>
          </cell>
          <cell r="AW5454">
            <v>40633</v>
          </cell>
          <cell r="AZ5454" t="str">
            <v>3.2011</v>
          </cell>
          <cell r="BA5454" t="str">
            <v>3.2011</v>
          </cell>
          <cell r="BB5454" t="str">
            <v>4.2011</v>
          </cell>
          <cell r="BC5454" t="str">
            <v>1.2011</v>
          </cell>
        </row>
        <row r="5455">
          <cell r="AM5455">
            <v>46500</v>
          </cell>
          <cell r="AQ5455" t="str">
            <v/>
          </cell>
          <cell r="AT5455" t="str">
            <v>ПИР</v>
          </cell>
          <cell r="AW5455">
            <v>40655</v>
          </cell>
          <cell r="AZ5455" t="str">
            <v>4.2011</v>
          </cell>
          <cell r="BA5455" t="str">
            <v>4.2011</v>
          </cell>
          <cell r="BB5455" t="str">
            <v>5.2011</v>
          </cell>
          <cell r="BC5455" t="str">
            <v>2.2011</v>
          </cell>
        </row>
        <row r="5456">
          <cell r="AM5456" t="str">
            <v/>
          </cell>
          <cell r="AQ5456" t="str">
            <v/>
          </cell>
          <cell r="AT5456" t="str">
            <v/>
          </cell>
          <cell r="AW5456" t="str">
            <v/>
          </cell>
          <cell r="AZ5456" t="str">
            <v/>
          </cell>
          <cell r="BA5456" t="str">
            <v/>
          </cell>
          <cell r="BB5456" t="str">
            <v/>
          </cell>
          <cell r="BC5456" t="str">
            <v/>
          </cell>
        </row>
        <row r="5457">
          <cell r="AM5457">
            <v>260400</v>
          </cell>
          <cell r="AQ5457" t="str">
            <v/>
          </cell>
          <cell r="AT5457" t="str">
            <v>ПИР</v>
          </cell>
          <cell r="AW5457">
            <v>40616</v>
          </cell>
          <cell r="AZ5457" t="str">
            <v>3.2011</v>
          </cell>
          <cell r="BA5457" t="str">
            <v>3.2011</v>
          </cell>
          <cell r="BB5457" t="str">
            <v>3.2011</v>
          </cell>
          <cell r="BC5457" t="str">
            <v>1.2011</v>
          </cell>
        </row>
        <row r="5458">
          <cell r="AM5458">
            <v>260400</v>
          </cell>
          <cell r="AQ5458" t="str">
            <v/>
          </cell>
          <cell r="AT5458" t="str">
            <v>ПИР</v>
          </cell>
          <cell r="AW5458">
            <v>40616</v>
          </cell>
          <cell r="AZ5458" t="str">
            <v>3.2011</v>
          </cell>
          <cell r="BA5458" t="str">
            <v>3.2011</v>
          </cell>
          <cell r="BB5458" t="str">
            <v>3.2011</v>
          </cell>
          <cell r="BC5458" t="str">
            <v>1.2011</v>
          </cell>
        </row>
        <row r="5459">
          <cell r="AM5459">
            <v>260400</v>
          </cell>
          <cell r="AQ5459" t="str">
            <v/>
          </cell>
          <cell r="AT5459" t="str">
            <v>ПИР</v>
          </cell>
          <cell r="AW5459">
            <v>40616</v>
          </cell>
          <cell r="AZ5459" t="str">
            <v>3.2011</v>
          </cell>
          <cell r="BA5459" t="str">
            <v>3.2011</v>
          </cell>
          <cell r="BB5459" t="str">
            <v>3.2011</v>
          </cell>
          <cell r="BC5459" t="str">
            <v>1.2011</v>
          </cell>
        </row>
        <row r="5460">
          <cell r="AM5460" t="str">
            <v/>
          </cell>
          <cell r="AQ5460" t="str">
            <v/>
          </cell>
          <cell r="AT5460" t="str">
            <v/>
          </cell>
          <cell r="AW5460" t="str">
            <v/>
          </cell>
          <cell r="AZ5460" t="str">
            <v/>
          </cell>
          <cell r="BA5460" t="str">
            <v/>
          </cell>
          <cell r="BB5460" t="str">
            <v/>
          </cell>
          <cell r="BC5460" t="str">
            <v/>
          </cell>
        </row>
        <row r="5461">
          <cell r="AM5461" t="str">
            <v/>
          </cell>
          <cell r="AQ5461" t="str">
            <v/>
          </cell>
          <cell r="AT5461" t="str">
            <v/>
          </cell>
          <cell r="AW5461" t="str">
            <v/>
          </cell>
          <cell r="AZ5461" t="str">
            <v/>
          </cell>
          <cell r="BA5461" t="str">
            <v/>
          </cell>
          <cell r="BB5461" t="str">
            <v/>
          </cell>
          <cell r="BC5461" t="str">
            <v/>
          </cell>
        </row>
        <row r="5462">
          <cell r="AM5462" t="str">
            <v/>
          </cell>
          <cell r="AQ5462" t="str">
            <v/>
          </cell>
          <cell r="AT5462" t="str">
            <v/>
          </cell>
          <cell r="AW5462" t="str">
            <v/>
          </cell>
          <cell r="AZ5462" t="str">
            <v/>
          </cell>
          <cell r="BA5462" t="str">
            <v/>
          </cell>
          <cell r="BB5462" t="str">
            <v/>
          </cell>
          <cell r="BC5462" t="str">
            <v/>
          </cell>
        </row>
        <row r="5463">
          <cell r="AM5463">
            <v>446400</v>
          </cell>
          <cell r="AQ5463" t="str">
            <v/>
          </cell>
          <cell r="AT5463" t="str">
            <v>ПИР</v>
          </cell>
          <cell r="AW5463">
            <v>40661</v>
          </cell>
          <cell r="AZ5463" t="str">
            <v>4.2011</v>
          </cell>
          <cell r="BA5463" t="str">
            <v>4.2011</v>
          </cell>
          <cell r="BB5463" t="str">
            <v>5.2011</v>
          </cell>
          <cell r="BC5463" t="str">
            <v>2.2011</v>
          </cell>
        </row>
        <row r="5464">
          <cell r="AM5464" t="str">
            <v/>
          </cell>
          <cell r="AQ5464" t="str">
            <v/>
          </cell>
          <cell r="AT5464" t="str">
            <v/>
          </cell>
          <cell r="AW5464" t="str">
            <v/>
          </cell>
          <cell r="AZ5464" t="str">
            <v/>
          </cell>
          <cell r="BA5464" t="str">
            <v/>
          </cell>
          <cell r="BB5464" t="str">
            <v/>
          </cell>
          <cell r="BC5464" t="str">
            <v/>
          </cell>
        </row>
        <row r="5465">
          <cell r="AM5465" t="str">
            <v/>
          </cell>
          <cell r="AQ5465" t="str">
            <v/>
          </cell>
          <cell r="AT5465" t="str">
            <v/>
          </cell>
          <cell r="AW5465" t="str">
            <v/>
          </cell>
          <cell r="AZ5465" t="str">
            <v/>
          </cell>
          <cell r="BA5465" t="str">
            <v/>
          </cell>
          <cell r="BB5465" t="str">
            <v/>
          </cell>
          <cell r="BC5465" t="str">
            <v/>
          </cell>
        </row>
        <row r="5466">
          <cell r="AM5466">
            <v>480000</v>
          </cell>
          <cell r="AQ5466" t="str">
            <v/>
          </cell>
          <cell r="AT5466" t="str">
            <v>ПИР</v>
          </cell>
          <cell r="AW5466">
            <v>40442</v>
          </cell>
          <cell r="AZ5466" t="str">
            <v>8.2010</v>
          </cell>
          <cell r="BA5466" t="str">
            <v>9.2010</v>
          </cell>
          <cell r="BB5466" t="str">
            <v/>
          </cell>
          <cell r="BC5466" t="str">
            <v>3.2010</v>
          </cell>
        </row>
        <row r="5467">
          <cell r="AM5467">
            <v>150000</v>
          </cell>
          <cell r="AQ5467" t="str">
            <v/>
          </cell>
          <cell r="AT5467" t="str">
            <v>ПИР</v>
          </cell>
          <cell r="AW5467">
            <v>40409</v>
          </cell>
          <cell r="AZ5467" t="str">
            <v>8.2010</v>
          </cell>
          <cell r="BA5467" t="str">
            <v>8.2010</v>
          </cell>
          <cell r="BB5467" t="str">
            <v/>
          </cell>
          <cell r="BC5467" t="str">
            <v>3.2010</v>
          </cell>
        </row>
        <row r="5468">
          <cell r="AM5468" t="str">
            <v/>
          </cell>
          <cell r="AQ5468" t="str">
            <v/>
          </cell>
          <cell r="AT5468" t="str">
            <v/>
          </cell>
          <cell r="AW5468" t="str">
            <v/>
          </cell>
          <cell r="AZ5468" t="str">
            <v/>
          </cell>
          <cell r="BA5468" t="str">
            <v/>
          </cell>
          <cell r="BB5468" t="str">
            <v/>
          </cell>
          <cell r="BC5468" t="str">
            <v/>
          </cell>
        </row>
        <row r="5469">
          <cell r="AM5469" t="str">
            <v/>
          </cell>
          <cell r="AQ5469" t="str">
            <v/>
          </cell>
          <cell r="AT5469" t="str">
            <v/>
          </cell>
          <cell r="AW5469" t="str">
            <v/>
          </cell>
          <cell r="AZ5469" t="str">
            <v/>
          </cell>
          <cell r="BA5469" t="str">
            <v/>
          </cell>
          <cell r="BB5469" t="str">
            <v/>
          </cell>
          <cell r="BC5469" t="str">
            <v/>
          </cell>
        </row>
        <row r="5470">
          <cell r="AM5470">
            <v>50000</v>
          </cell>
          <cell r="AQ5470" t="str">
            <v/>
          </cell>
          <cell r="AT5470" t="str">
            <v>ПИР</v>
          </cell>
          <cell r="AW5470">
            <v>40442</v>
          </cell>
          <cell r="AZ5470" t="str">
            <v>8.2010</v>
          </cell>
          <cell r="BA5470" t="str">
            <v>9.2010</v>
          </cell>
          <cell r="BB5470" t="str">
            <v/>
          </cell>
          <cell r="BC5470" t="str">
            <v>3.2010</v>
          </cell>
        </row>
        <row r="5471">
          <cell r="AM5471">
            <v>93000</v>
          </cell>
          <cell r="AQ5471" t="str">
            <v/>
          </cell>
          <cell r="AT5471" t="str">
            <v>ПИР</v>
          </cell>
          <cell r="AW5471">
            <v>40520</v>
          </cell>
          <cell r="AZ5471" t="str">
            <v>11.2010</v>
          </cell>
          <cell r="BA5471" t="str">
            <v>12.2010</v>
          </cell>
          <cell r="BB5471" t="str">
            <v/>
          </cell>
          <cell r="BC5471" t="str">
            <v>4.2010</v>
          </cell>
        </row>
        <row r="5472">
          <cell r="AM5472">
            <v>520800</v>
          </cell>
          <cell r="AQ5472" t="str">
            <v/>
          </cell>
          <cell r="AT5472" t="str">
            <v>ПИР</v>
          </cell>
          <cell r="AW5472">
            <v>40616</v>
          </cell>
          <cell r="AZ5472" t="str">
            <v>3.2011</v>
          </cell>
          <cell r="BA5472" t="str">
            <v>3.2011</v>
          </cell>
          <cell r="BB5472" t="str">
            <v>3.2011</v>
          </cell>
          <cell r="BC5472" t="str">
            <v>1.2011</v>
          </cell>
        </row>
        <row r="5473">
          <cell r="AM5473" t="str">
            <v/>
          </cell>
          <cell r="AQ5473" t="str">
            <v/>
          </cell>
          <cell r="AT5473" t="str">
            <v/>
          </cell>
          <cell r="AW5473" t="str">
            <v/>
          </cell>
          <cell r="AZ5473" t="str">
            <v/>
          </cell>
          <cell r="BA5473" t="str">
            <v/>
          </cell>
          <cell r="BB5473" t="str">
            <v/>
          </cell>
          <cell r="BC5473" t="str">
            <v/>
          </cell>
        </row>
        <row r="5474">
          <cell r="AM5474">
            <v>260400</v>
          </cell>
          <cell r="AQ5474" t="str">
            <v/>
          </cell>
          <cell r="AT5474" t="str">
            <v>ПИР</v>
          </cell>
          <cell r="AW5474">
            <v>40633</v>
          </cell>
          <cell r="AZ5474" t="str">
            <v>3.2011</v>
          </cell>
          <cell r="BA5474" t="str">
            <v>3.2011</v>
          </cell>
          <cell r="BB5474" t="str">
            <v>4.2011</v>
          </cell>
          <cell r="BC5474" t="str">
            <v>1.2011</v>
          </cell>
        </row>
        <row r="5475">
          <cell r="AM5475">
            <v>260400</v>
          </cell>
          <cell r="AQ5475" t="str">
            <v/>
          </cell>
          <cell r="AT5475" t="str">
            <v>ПИР</v>
          </cell>
          <cell r="AW5475">
            <v>40535</v>
          </cell>
          <cell r="AZ5475" t="str">
            <v>12.2010</v>
          </cell>
          <cell r="BA5475" t="str">
            <v>12.2010</v>
          </cell>
          <cell r="BB5475" t="str">
            <v/>
          </cell>
          <cell r="BC5475" t="str">
            <v>4.2010</v>
          </cell>
        </row>
        <row r="5476">
          <cell r="AM5476" t="str">
            <v/>
          </cell>
          <cell r="AQ5476" t="str">
            <v/>
          </cell>
          <cell r="AT5476" t="str">
            <v/>
          </cell>
          <cell r="AW5476" t="str">
            <v/>
          </cell>
          <cell r="AZ5476" t="str">
            <v/>
          </cell>
          <cell r="BA5476" t="str">
            <v/>
          </cell>
          <cell r="BB5476" t="str">
            <v/>
          </cell>
          <cell r="BC5476" t="str">
            <v/>
          </cell>
        </row>
        <row r="5477">
          <cell r="AM5477" t="str">
            <v/>
          </cell>
          <cell r="AQ5477" t="str">
            <v/>
          </cell>
          <cell r="AT5477" t="str">
            <v/>
          </cell>
          <cell r="AW5477" t="str">
            <v/>
          </cell>
          <cell r="AZ5477" t="str">
            <v/>
          </cell>
          <cell r="BA5477" t="str">
            <v/>
          </cell>
          <cell r="BB5477" t="str">
            <v/>
          </cell>
          <cell r="BC5477" t="str">
            <v/>
          </cell>
        </row>
        <row r="5478">
          <cell r="AM5478">
            <v>375000</v>
          </cell>
          <cell r="AQ5478" t="str">
            <v/>
          </cell>
          <cell r="AT5478" t="str">
            <v>ПИР</v>
          </cell>
          <cell r="AW5478">
            <v>40442</v>
          </cell>
          <cell r="AZ5478" t="str">
            <v>8.2010</v>
          </cell>
          <cell r="BA5478" t="str">
            <v>9.2010</v>
          </cell>
          <cell r="BB5478" t="str">
            <v/>
          </cell>
          <cell r="BC5478" t="str">
            <v>3.2010</v>
          </cell>
        </row>
        <row r="5479">
          <cell r="AM5479">
            <v>598000</v>
          </cell>
          <cell r="AQ5479" t="str">
            <v/>
          </cell>
          <cell r="AT5479" t="str">
            <v>ПИР</v>
          </cell>
          <cell r="AW5479">
            <v>40520</v>
          </cell>
          <cell r="AZ5479" t="str">
            <v>11.2010</v>
          </cell>
          <cell r="BA5479" t="str">
            <v>12.2010</v>
          </cell>
          <cell r="BB5479" t="str">
            <v/>
          </cell>
          <cell r="BC5479" t="str">
            <v>4.2010</v>
          </cell>
        </row>
        <row r="5480">
          <cell r="AM5480">
            <v>345000</v>
          </cell>
          <cell r="AQ5480" t="str">
            <v/>
          </cell>
          <cell r="AT5480" t="str">
            <v>ПИР</v>
          </cell>
          <cell r="AW5480">
            <v>40540</v>
          </cell>
          <cell r="AZ5480" t="str">
            <v>12.2010</v>
          </cell>
          <cell r="BA5480" t="str">
            <v>12.2010</v>
          </cell>
          <cell r="BB5480" t="str">
            <v/>
          </cell>
          <cell r="BC5480" t="str">
            <v>4.2010</v>
          </cell>
        </row>
        <row r="5481">
          <cell r="AM5481">
            <v>441600</v>
          </cell>
          <cell r="AQ5481" t="str">
            <v/>
          </cell>
          <cell r="AT5481" t="str">
            <v>ПИР</v>
          </cell>
          <cell r="AW5481">
            <v>40540</v>
          </cell>
          <cell r="AZ5481" t="str">
            <v>12.2010</v>
          </cell>
          <cell r="BA5481" t="str">
            <v>12.2010</v>
          </cell>
          <cell r="BB5481" t="str">
            <v/>
          </cell>
          <cell r="BC5481" t="str">
            <v>4.2010</v>
          </cell>
        </row>
        <row r="5482">
          <cell r="AM5482" t="str">
            <v/>
          </cell>
          <cell r="AQ5482" t="str">
            <v/>
          </cell>
          <cell r="AT5482" t="str">
            <v/>
          </cell>
          <cell r="AW5482" t="str">
            <v/>
          </cell>
          <cell r="AZ5482" t="str">
            <v/>
          </cell>
          <cell r="BA5482" t="str">
            <v/>
          </cell>
          <cell r="BB5482" t="str">
            <v/>
          </cell>
          <cell r="BC5482" t="str">
            <v/>
          </cell>
        </row>
        <row r="5483">
          <cell r="AM5483">
            <v>395600</v>
          </cell>
          <cell r="AQ5483" t="str">
            <v/>
          </cell>
          <cell r="AT5483" t="str">
            <v>ПИР</v>
          </cell>
          <cell r="AW5483">
            <v>40624</v>
          </cell>
          <cell r="AZ5483" t="str">
            <v>3.2011</v>
          </cell>
          <cell r="BA5483" t="str">
            <v>3.2011</v>
          </cell>
          <cell r="BB5483" t="str">
            <v>4.2011</v>
          </cell>
          <cell r="BC5483" t="str">
            <v>1.2011</v>
          </cell>
        </row>
        <row r="5484">
          <cell r="AM5484">
            <v>368000</v>
          </cell>
          <cell r="AQ5484" t="str">
            <v/>
          </cell>
          <cell r="AT5484" t="str">
            <v>ПИР</v>
          </cell>
          <cell r="AW5484">
            <v>40591</v>
          </cell>
          <cell r="AZ5484" t="str">
            <v>2.2011</v>
          </cell>
          <cell r="BA5484" t="str">
            <v>2.2011</v>
          </cell>
          <cell r="BB5484" t="str">
            <v>3.2011</v>
          </cell>
          <cell r="BC5484" t="str">
            <v>1.2011</v>
          </cell>
        </row>
        <row r="5485">
          <cell r="AM5485">
            <v>230000</v>
          </cell>
          <cell r="AQ5485" t="str">
            <v/>
          </cell>
          <cell r="AT5485" t="str">
            <v>ПИР</v>
          </cell>
          <cell r="AW5485">
            <v>40616</v>
          </cell>
          <cell r="AZ5485" t="str">
            <v>3.2011</v>
          </cell>
          <cell r="BA5485" t="str">
            <v>3.2011</v>
          </cell>
          <cell r="BB5485" t="str">
            <v>3.2011</v>
          </cell>
          <cell r="BC5485" t="str">
            <v>1.2011</v>
          </cell>
        </row>
        <row r="5486">
          <cell r="AM5486" t="str">
            <v/>
          </cell>
          <cell r="AQ5486" t="str">
            <v/>
          </cell>
          <cell r="AT5486" t="str">
            <v/>
          </cell>
          <cell r="AW5486" t="str">
            <v/>
          </cell>
          <cell r="AZ5486" t="str">
            <v/>
          </cell>
          <cell r="BA5486" t="str">
            <v/>
          </cell>
          <cell r="BB5486" t="str">
            <v/>
          </cell>
          <cell r="BC5486" t="str">
            <v/>
          </cell>
        </row>
        <row r="5487">
          <cell r="AM5487" t="str">
            <v/>
          </cell>
          <cell r="AQ5487" t="str">
            <v/>
          </cell>
          <cell r="AT5487" t="str">
            <v/>
          </cell>
          <cell r="AW5487" t="str">
            <v/>
          </cell>
          <cell r="AZ5487" t="str">
            <v/>
          </cell>
          <cell r="BA5487" t="str">
            <v/>
          </cell>
          <cell r="BB5487" t="str">
            <v/>
          </cell>
          <cell r="BC5487" t="str">
            <v/>
          </cell>
        </row>
        <row r="5488">
          <cell r="AM5488">
            <v>400000</v>
          </cell>
          <cell r="AQ5488" t="str">
            <v/>
          </cell>
          <cell r="AT5488" t="str">
            <v>ПИР</v>
          </cell>
          <cell r="AW5488">
            <v>40409</v>
          </cell>
          <cell r="AZ5488" t="str">
            <v>8.2010</v>
          </cell>
          <cell r="BA5488" t="str">
            <v>8.2010</v>
          </cell>
          <cell r="BB5488" t="str">
            <v/>
          </cell>
          <cell r="BC5488" t="str">
            <v>3.2010</v>
          </cell>
        </row>
        <row r="5489">
          <cell r="AM5489">
            <v>257600</v>
          </cell>
          <cell r="AQ5489" t="str">
            <v/>
          </cell>
          <cell r="AT5489" t="str">
            <v>ПИР</v>
          </cell>
          <cell r="AW5489">
            <v>40541</v>
          </cell>
          <cell r="AZ5489" t="str">
            <v>12.2010</v>
          </cell>
          <cell r="BA5489" t="str">
            <v>12.2010</v>
          </cell>
          <cell r="BB5489" t="str">
            <v/>
          </cell>
          <cell r="BC5489" t="str">
            <v>4.2010</v>
          </cell>
        </row>
        <row r="5490">
          <cell r="AM5490">
            <v>257600</v>
          </cell>
          <cell r="AQ5490" t="str">
            <v/>
          </cell>
          <cell r="AT5490" t="str">
            <v>ПИР</v>
          </cell>
          <cell r="AW5490">
            <v>40540</v>
          </cell>
          <cell r="AZ5490" t="str">
            <v>12.2010</v>
          </cell>
          <cell r="BA5490" t="str">
            <v>12.2010</v>
          </cell>
          <cell r="BB5490" t="str">
            <v/>
          </cell>
          <cell r="BC5490" t="str">
            <v>4.2010</v>
          </cell>
        </row>
        <row r="5491">
          <cell r="AM5491" t="str">
            <v/>
          </cell>
          <cell r="AQ5491" t="str">
            <v/>
          </cell>
          <cell r="AT5491" t="str">
            <v/>
          </cell>
          <cell r="AW5491" t="str">
            <v/>
          </cell>
          <cell r="AZ5491" t="str">
            <v/>
          </cell>
          <cell r="BA5491" t="str">
            <v/>
          </cell>
          <cell r="BB5491" t="str">
            <v/>
          </cell>
          <cell r="BC5491" t="str">
            <v/>
          </cell>
        </row>
        <row r="5492">
          <cell r="AM5492">
            <v>478400</v>
          </cell>
          <cell r="AQ5492" t="str">
            <v/>
          </cell>
          <cell r="AT5492" t="str">
            <v>ПИР</v>
          </cell>
          <cell r="AW5492">
            <v>40480</v>
          </cell>
          <cell r="AZ5492" t="str">
            <v>10.2010</v>
          </cell>
          <cell r="BA5492" t="str">
            <v>10.2010</v>
          </cell>
          <cell r="BB5492" t="str">
            <v/>
          </cell>
          <cell r="BC5492" t="str">
            <v>4.2010</v>
          </cell>
        </row>
        <row r="5493">
          <cell r="AM5493" t="str">
            <v/>
          </cell>
          <cell r="AQ5493" t="str">
            <v/>
          </cell>
          <cell r="AT5493" t="str">
            <v/>
          </cell>
          <cell r="AW5493" t="str">
            <v/>
          </cell>
          <cell r="AZ5493" t="str">
            <v/>
          </cell>
          <cell r="BA5493" t="str">
            <v/>
          </cell>
          <cell r="BB5493" t="str">
            <v/>
          </cell>
          <cell r="BC5493" t="str">
            <v/>
          </cell>
        </row>
        <row r="5494">
          <cell r="AM5494">
            <v>900000</v>
          </cell>
          <cell r="AQ5494" t="str">
            <v/>
          </cell>
          <cell r="AT5494" t="str">
            <v>ПИР</v>
          </cell>
          <cell r="AW5494">
            <v>40409</v>
          </cell>
          <cell r="AZ5494" t="str">
            <v>8.2010</v>
          </cell>
          <cell r="BA5494" t="str">
            <v>8.2010</v>
          </cell>
          <cell r="BB5494" t="str">
            <v/>
          </cell>
          <cell r="BC5494" t="str">
            <v>3.2010</v>
          </cell>
        </row>
        <row r="5495">
          <cell r="AM5495">
            <v>345000</v>
          </cell>
          <cell r="AQ5495" t="str">
            <v/>
          </cell>
          <cell r="AT5495" t="str">
            <v>ПИР</v>
          </cell>
          <cell r="AW5495">
            <v>40464</v>
          </cell>
          <cell r="AZ5495" t="str">
            <v>9.2010</v>
          </cell>
          <cell r="BA5495" t="str">
            <v>10.2010</v>
          </cell>
          <cell r="BB5495" t="str">
            <v/>
          </cell>
          <cell r="BC5495" t="str">
            <v>4.2010</v>
          </cell>
        </row>
        <row r="5496">
          <cell r="AM5496" t="str">
            <v/>
          </cell>
          <cell r="AQ5496" t="str">
            <v/>
          </cell>
          <cell r="AT5496" t="str">
            <v/>
          </cell>
          <cell r="AW5496" t="str">
            <v/>
          </cell>
          <cell r="AZ5496" t="str">
            <v/>
          </cell>
          <cell r="BA5496" t="str">
            <v/>
          </cell>
          <cell r="BB5496" t="str">
            <v/>
          </cell>
          <cell r="BC5496" t="str">
            <v/>
          </cell>
        </row>
        <row r="5497">
          <cell r="AM5497">
            <v>119600</v>
          </cell>
          <cell r="AQ5497" t="str">
            <v/>
          </cell>
          <cell r="AT5497" t="str">
            <v>ПИР</v>
          </cell>
          <cell r="AW5497">
            <v>40541</v>
          </cell>
          <cell r="AZ5497" t="str">
            <v>12.2010</v>
          </cell>
          <cell r="BA5497" t="str">
            <v>12.2010</v>
          </cell>
          <cell r="BB5497" t="str">
            <v/>
          </cell>
          <cell r="BC5497" t="str">
            <v>4.2010</v>
          </cell>
        </row>
        <row r="5498">
          <cell r="AM5498">
            <v>828000</v>
          </cell>
          <cell r="AQ5498" t="str">
            <v/>
          </cell>
          <cell r="AT5498" t="str">
            <v>ПИР</v>
          </cell>
          <cell r="AW5498">
            <v>40624</v>
          </cell>
          <cell r="AZ5498" t="str">
            <v>3.2011</v>
          </cell>
          <cell r="BA5498" t="str">
            <v>3.2011</v>
          </cell>
          <cell r="BB5498" t="str">
            <v>4.2011</v>
          </cell>
          <cell r="BC5498" t="str">
            <v>1.2011</v>
          </cell>
        </row>
        <row r="5499">
          <cell r="AM5499" t="str">
            <v/>
          </cell>
          <cell r="AQ5499" t="str">
            <v/>
          </cell>
          <cell r="AT5499" t="str">
            <v/>
          </cell>
          <cell r="AW5499" t="str">
            <v/>
          </cell>
          <cell r="AZ5499" t="str">
            <v/>
          </cell>
          <cell r="BA5499" t="str">
            <v/>
          </cell>
          <cell r="BB5499" t="str">
            <v/>
          </cell>
          <cell r="BC5499" t="str">
            <v/>
          </cell>
        </row>
        <row r="5500">
          <cell r="AM5500">
            <v>570400</v>
          </cell>
          <cell r="AQ5500" t="str">
            <v/>
          </cell>
          <cell r="AT5500" t="str">
            <v>ПИР</v>
          </cell>
          <cell r="AW5500">
            <v>40591</v>
          </cell>
          <cell r="AZ5500" t="str">
            <v>2.2011</v>
          </cell>
          <cell r="BA5500" t="str">
            <v>2.2011</v>
          </cell>
          <cell r="BB5500" t="str">
            <v>3.2011</v>
          </cell>
          <cell r="BC5500" t="str">
            <v>1.2011</v>
          </cell>
        </row>
        <row r="5501">
          <cell r="AM5501">
            <v>257600</v>
          </cell>
          <cell r="AQ5501" t="str">
            <v/>
          </cell>
          <cell r="AT5501" t="str">
            <v>ПИР</v>
          </cell>
          <cell r="AW5501">
            <v>40591</v>
          </cell>
          <cell r="AZ5501" t="str">
            <v>2.2011</v>
          </cell>
          <cell r="BA5501" t="str">
            <v>2.2011</v>
          </cell>
          <cell r="BB5501" t="str">
            <v>3.2011</v>
          </cell>
          <cell r="BC5501" t="str">
            <v>1.2011</v>
          </cell>
        </row>
        <row r="5502">
          <cell r="AM5502">
            <v>257600</v>
          </cell>
          <cell r="AQ5502" t="str">
            <v/>
          </cell>
          <cell r="AT5502" t="str">
            <v>ПИР</v>
          </cell>
          <cell r="AW5502">
            <v>40633</v>
          </cell>
          <cell r="AZ5502" t="str">
            <v>3.2011</v>
          </cell>
          <cell r="BA5502" t="str">
            <v>3.2011</v>
          </cell>
          <cell r="BB5502" t="str">
            <v>4.2011</v>
          </cell>
          <cell r="BC5502" t="str">
            <v>1.2011</v>
          </cell>
        </row>
        <row r="5503">
          <cell r="AM5503">
            <v>570400</v>
          </cell>
          <cell r="AQ5503" t="str">
            <v/>
          </cell>
          <cell r="AT5503" t="str">
            <v>ПИР</v>
          </cell>
          <cell r="AW5503">
            <v>40616</v>
          </cell>
          <cell r="AZ5503" t="str">
            <v>3.2011</v>
          </cell>
          <cell r="BA5503" t="str">
            <v>3.2011</v>
          </cell>
          <cell r="BB5503" t="str">
            <v>3.2011</v>
          </cell>
          <cell r="BC5503" t="str">
            <v>1.2011</v>
          </cell>
        </row>
        <row r="5504">
          <cell r="AM5504">
            <v>570400</v>
          </cell>
          <cell r="AQ5504" t="str">
            <v/>
          </cell>
          <cell r="AT5504" t="str">
            <v>ПИР</v>
          </cell>
          <cell r="AW5504">
            <v>40582</v>
          </cell>
          <cell r="AZ5504" t="str">
            <v>1.2011</v>
          </cell>
          <cell r="BA5504" t="str">
            <v>2.2011</v>
          </cell>
          <cell r="BB5504" t="str">
            <v>2.2011</v>
          </cell>
          <cell r="BC5504" t="str">
            <v>1.2011</v>
          </cell>
        </row>
        <row r="5505">
          <cell r="AM5505">
            <v>119600</v>
          </cell>
          <cell r="AQ5505" t="str">
            <v/>
          </cell>
          <cell r="AT5505" t="str">
            <v>ПИР</v>
          </cell>
          <cell r="AW5505">
            <v>40591</v>
          </cell>
          <cell r="AZ5505" t="str">
            <v>2.2011</v>
          </cell>
          <cell r="BA5505" t="str">
            <v>2.2011</v>
          </cell>
          <cell r="BB5505" t="str">
            <v>3.2011</v>
          </cell>
          <cell r="BC5505" t="str">
            <v>1.2011</v>
          </cell>
        </row>
        <row r="5506">
          <cell r="AM5506" t="str">
            <v/>
          </cell>
          <cell r="AQ5506" t="str">
            <v/>
          </cell>
          <cell r="AT5506" t="str">
            <v/>
          </cell>
          <cell r="AW5506" t="str">
            <v/>
          </cell>
          <cell r="AZ5506" t="str">
            <v/>
          </cell>
          <cell r="BA5506" t="str">
            <v/>
          </cell>
          <cell r="BB5506" t="str">
            <v/>
          </cell>
          <cell r="BC5506" t="str">
            <v/>
          </cell>
        </row>
        <row r="5507">
          <cell r="AM5507">
            <v>257600</v>
          </cell>
          <cell r="AQ5507" t="str">
            <v/>
          </cell>
          <cell r="AT5507" t="str">
            <v>ПИР</v>
          </cell>
          <cell r="AW5507">
            <v>40591</v>
          </cell>
          <cell r="AZ5507" t="str">
            <v>2.2011</v>
          </cell>
          <cell r="BA5507" t="str">
            <v>2.2011</v>
          </cell>
          <cell r="BB5507" t="str">
            <v>3.2011</v>
          </cell>
          <cell r="BC5507" t="str">
            <v>1.2011</v>
          </cell>
        </row>
        <row r="5508">
          <cell r="AM5508">
            <v>257600</v>
          </cell>
          <cell r="AQ5508" t="str">
            <v/>
          </cell>
          <cell r="AT5508" t="str">
            <v>ПИР</v>
          </cell>
          <cell r="AW5508">
            <v>40591</v>
          </cell>
          <cell r="AZ5508" t="str">
            <v>2.2011</v>
          </cell>
          <cell r="BA5508" t="str">
            <v>2.2011</v>
          </cell>
          <cell r="BB5508" t="str">
            <v>3.2011</v>
          </cell>
          <cell r="BC5508" t="str">
            <v>1.2011</v>
          </cell>
        </row>
        <row r="5509">
          <cell r="AM5509" t="str">
            <v/>
          </cell>
          <cell r="AQ5509" t="str">
            <v/>
          </cell>
          <cell r="AT5509" t="str">
            <v/>
          </cell>
          <cell r="AW5509" t="str">
            <v/>
          </cell>
          <cell r="AZ5509" t="str">
            <v/>
          </cell>
          <cell r="BA5509" t="str">
            <v/>
          </cell>
          <cell r="BB5509" t="str">
            <v/>
          </cell>
          <cell r="BC5509" t="str">
            <v/>
          </cell>
        </row>
        <row r="5510">
          <cell r="AM5510">
            <v>441600</v>
          </cell>
          <cell r="AQ5510" t="str">
            <v/>
          </cell>
          <cell r="AT5510" t="str">
            <v>ПИР</v>
          </cell>
          <cell r="AW5510">
            <v>40616</v>
          </cell>
          <cell r="AZ5510" t="str">
            <v>3.2011</v>
          </cell>
          <cell r="BA5510" t="str">
            <v>3.2011</v>
          </cell>
          <cell r="BB5510" t="str">
            <v>3.2011</v>
          </cell>
          <cell r="BC5510" t="str">
            <v>1.2011</v>
          </cell>
        </row>
        <row r="5511">
          <cell r="AM5511" t="str">
            <v/>
          </cell>
          <cell r="AQ5511" t="str">
            <v/>
          </cell>
          <cell r="AT5511" t="str">
            <v/>
          </cell>
          <cell r="AW5511" t="str">
            <v/>
          </cell>
          <cell r="AZ5511" t="str">
            <v/>
          </cell>
          <cell r="BA5511" t="str">
            <v/>
          </cell>
          <cell r="BB5511" t="str">
            <v/>
          </cell>
          <cell r="BC5511" t="str">
            <v/>
          </cell>
        </row>
        <row r="5512">
          <cell r="AM5512" t="str">
            <v/>
          </cell>
          <cell r="AQ5512" t="str">
            <v/>
          </cell>
          <cell r="AT5512" t="str">
            <v/>
          </cell>
          <cell r="AW5512" t="str">
            <v/>
          </cell>
          <cell r="AZ5512" t="str">
            <v/>
          </cell>
          <cell r="BA5512" t="str">
            <v/>
          </cell>
          <cell r="BB5512" t="str">
            <v/>
          </cell>
          <cell r="BC5512" t="str">
            <v/>
          </cell>
        </row>
        <row r="5513">
          <cell r="AM5513">
            <v>441600</v>
          </cell>
          <cell r="AQ5513" t="str">
            <v/>
          </cell>
          <cell r="AT5513" t="str">
            <v>ПИР</v>
          </cell>
          <cell r="AW5513">
            <v>40616</v>
          </cell>
          <cell r="AZ5513" t="str">
            <v>3.2011</v>
          </cell>
          <cell r="BA5513" t="str">
            <v>3.2011</v>
          </cell>
          <cell r="BB5513" t="str">
            <v>3.2011</v>
          </cell>
          <cell r="BC5513" t="str">
            <v>1.2011</v>
          </cell>
        </row>
        <row r="5514">
          <cell r="AM5514">
            <v>441600</v>
          </cell>
          <cell r="AQ5514" t="str">
            <v/>
          </cell>
          <cell r="AT5514" t="str">
            <v>ПИР</v>
          </cell>
          <cell r="AW5514">
            <v>40616</v>
          </cell>
          <cell r="AZ5514" t="str">
            <v>3.2011</v>
          </cell>
          <cell r="BA5514" t="str">
            <v>3.2011</v>
          </cell>
          <cell r="BB5514" t="str">
            <v>3.2011</v>
          </cell>
          <cell r="BC5514" t="str">
            <v>1.2011</v>
          </cell>
        </row>
        <row r="5515">
          <cell r="AM5515" t="str">
            <v/>
          </cell>
          <cell r="AQ5515" t="str">
            <v/>
          </cell>
          <cell r="AT5515" t="str">
            <v/>
          </cell>
          <cell r="AW5515" t="str">
            <v/>
          </cell>
          <cell r="AZ5515" t="str">
            <v/>
          </cell>
          <cell r="BA5515" t="str">
            <v/>
          </cell>
          <cell r="BB5515" t="str">
            <v/>
          </cell>
          <cell r="BC5515" t="str">
            <v/>
          </cell>
        </row>
        <row r="5516">
          <cell r="AM5516" t="str">
            <v/>
          </cell>
          <cell r="AQ5516" t="str">
            <v/>
          </cell>
          <cell r="AT5516" t="str">
            <v/>
          </cell>
          <cell r="AW5516" t="str">
            <v/>
          </cell>
          <cell r="AZ5516" t="str">
            <v/>
          </cell>
          <cell r="BA5516" t="str">
            <v/>
          </cell>
          <cell r="BB5516" t="str">
            <v/>
          </cell>
          <cell r="BC5516" t="str">
            <v/>
          </cell>
        </row>
        <row r="5517">
          <cell r="AM5517" t="str">
            <v/>
          </cell>
          <cell r="AQ5517" t="str">
            <v/>
          </cell>
          <cell r="AT5517" t="str">
            <v/>
          </cell>
          <cell r="AW5517" t="str">
            <v/>
          </cell>
          <cell r="AZ5517" t="str">
            <v/>
          </cell>
          <cell r="BA5517" t="str">
            <v/>
          </cell>
          <cell r="BB5517" t="str">
            <v/>
          </cell>
          <cell r="BC5517" t="str">
            <v/>
          </cell>
        </row>
        <row r="5518">
          <cell r="AM5518">
            <v>620000</v>
          </cell>
          <cell r="AQ5518" t="str">
            <v/>
          </cell>
          <cell r="AT5518" t="str">
            <v>ПИР</v>
          </cell>
          <cell r="AW5518">
            <v>40464</v>
          </cell>
          <cell r="AZ5518" t="str">
            <v>9.2010</v>
          </cell>
          <cell r="BA5518" t="str">
            <v>10.2010</v>
          </cell>
          <cell r="BB5518" t="str">
            <v/>
          </cell>
          <cell r="BC5518" t="str">
            <v>4.2010</v>
          </cell>
        </row>
        <row r="5519">
          <cell r="AM5519">
            <v>900000</v>
          </cell>
          <cell r="AQ5519" t="str">
            <v/>
          </cell>
          <cell r="AT5519" t="str">
            <v>ПИР</v>
          </cell>
          <cell r="AW5519">
            <v>40409</v>
          </cell>
          <cell r="AZ5519" t="str">
            <v>8.2010</v>
          </cell>
          <cell r="BA5519" t="str">
            <v>8.2010</v>
          </cell>
          <cell r="BB5519" t="str">
            <v/>
          </cell>
          <cell r="BC5519" t="str">
            <v>3.2010</v>
          </cell>
        </row>
        <row r="5520">
          <cell r="AM5520" t="str">
            <v/>
          </cell>
          <cell r="AQ5520" t="str">
            <v/>
          </cell>
          <cell r="AT5520" t="str">
            <v/>
          </cell>
          <cell r="AW5520" t="str">
            <v/>
          </cell>
          <cell r="AZ5520" t="str">
            <v/>
          </cell>
          <cell r="BA5520" t="str">
            <v/>
          </cell>
          <cell r="BB5520" t="str">
            <v/>
          </cell>
          <cell r="BC5520" t="str">
            <v/>
          </cell>
        </row>
        <row r="5521">
          <cell r="AM5521">
            <v>441600</v>
          </cell>
          <cell r="AQ5521" t="str">
            <v/>
          </cell>
          <cell r="AT5521" t="str">
            <v>ПИР</v>
          </cell>
          <cell r="AW5521">
            <v>40480</v>
          </cell>
          <cell r="AZ5521" t="str">
            <v>10.2010</v>
          </cell>
          <cell r="BA5521" t="str">
            <v>10.2010</v>
          </cell>
          <cell r="BB5521" t="str">
            <v/>
          </cell>
          <cell r="BC5521" t="str">
            <v>4.2010</v>
          </cell>
        </row>
        <row r="5522">
          <cell r="AM5522">
            <v>257600</v>
          </cell>
          <cell r="AQ5522" t="str">
            <v/>
          </cell>
          <cell r="AT5522" t="str">
            <v>ПИР</v>
          </cell>
          <cell r="AW5522">
            <v>40480</v>
          </cell>
          <cell r="AZ5522" t="str">
            <v>10.2010</v>
          </cell>
          <cell r="BA5522" t="str">
            <v>10.2010</v>
          </cell>
          <cell r="BB5522" t="str">
            <v/>
          </cell>
          <cell r="BC5522" t="str">
            <v>4.2010</v>
          </cell>
        </row>
        <row r="5523">
          <cell r="AM5523">
            <v>119600</v>
          </cell>
          <cell r="AQ5523" t="str">
            <v/>
          </cell>
          <cell r="AT5523" t="str">
            <v>ПИР</v>
          </cell>
          <cell r="AW5523">
            <v>40480</v>
          </cell>
          <cell r="AZ5523" t="str">
            <v>10.2010</v>
          </cell>
          <cell r="BA5523" t="str">
            <v>10.2010</v>
          </cell>
          <cell r="BB5523" t="str">
            <v/>
          </cell>
          <cell r="BC5523" t="str">
            <v>4.2010</v>
          </cell>
        </row>
        <row r="5524">
          <cell r="AM5524">
            <v>570400</v>
          </cell>
          <cell r="AQ5524" t="str">
            <v/>
          </cell>
          <cell r="AT5524" t="str">
            <v>ПИР</v>
          </cell>
          <cell r="AW5524">
            <v>40480</v>
          </cell>
          <cell r="AZ5524" t="str">
            <v>10.2010</v>
          </cell>
          <cell r="BA5524" t="str">
            <v>10.2010</v>
          </cell>
          <cell r="BB5524" t="str">
            <v/>
          </cell>
          <cell r="BC5524" t="str">
            <v>4.2010</v>
          </cell>
        </row>
        <row r="5525">
          <cell r="AM5525">
            <v>119600</v>
          </cell>
          <cell r="AQ5525" t="str">
            <v/>
          </cell>
          <cell r="AT5525" t="str">
            <v>ПИР</v>
          </cell>
          <cell r="AW5525">
            <v>40480</v>
          </cell>
          <cell r="AZ5525" t="str">
            <v>10.2010</v>
          </cell>
          <cell r="BA5525" t="str">
            <v>10.2010</v>
          </cell>
          <cell r="BB5525" t="str">
            <v/>
          </cell>
          <cell r="BC5525" t="str">
            <v>4.2010</v>
          </cell>
        </row>
        <row r="5526">
          <cell r="AM5526" t="str">
            <v/>
          </cell>
          <cell r="AQ5526" t="str">
            <v/>
          </cell>
          <cell r="AT5526" t="str">
            <v/>
          </cell>
          <cell r="AW5526" t="str">
            <v/>
          </cell>
          <cell r="AZ5526" t="str">
            <v/>
          </cell>
          <cell r="BA5526" t="str">
            <v/>
          </cell>
          <cell r="BB5526" t="str">
            <v/>
          </cell>
          <cell r="BC5526" t="str">
            <v/>
          </cell>
        </row>
        <row r="5527">
          <cell r="AM5527">
            <v>345000</v>
          </cell>
          <cell r="AQ5527" t="str">
            <v/>
          </cell>
          <cell r="AT5527" t="str">
            <v>ПИР</v>
          </cell>
          <cell r="AW5527">
            <v>40480</v>
          </cell>
          <cell r="AZ5527" t="str">
            <v>10.2010</v>
          </cell>
          <cell r="BA5527" t="str">
            <v>10.2010</v>
          </cell>
          <cell r="BB5527" t="str">
            <v/>
          </cell>
          <cell r="BC5527" t="str">
            <v>4.2010</v>
          </cell>
        </row>
        <row r="5528">
          <cell r="AM5528" t="str">
            <v/>
          </cell>
          <cell r="AQ5528" t="str">
            <v/>
          </cell>
          <cell r="AT5528" t="str">
            <v/>
          </cell>
          <cell r="AW5528" t="str">
            <v/>
          </cell>
          <cell r="AZ5528" t="str">
            <v/>
          </cell>
          <cell r="BA5528" t="str">
            <v/>
          </cell>
          <cell r="BB5528" t="str">
            <v/>
          </cell>
          <cell r="BC5528" t="str">
            <v/>
          </cell>
        </row>
        <row r="5529">
          <cell r="AM5529">
            <v>40000</v>
          </cell>
          <cell r="AQ5529" t="str">
            <v/>
          </cell>
          <cell r="AT5529" t="str">
            <v>ПИР</v>
          </cell>
          <cell r="AW5529">
            <v>40409</v>
          </cell>
          <cell r="AZ5529" t="str">
            <v>8.2010</v>
          </cell>
          <cell r="BA5529" t="str">
            <v>8.2010</v>
          </cell>
          <cell r="BB5529" t="str">
            <v/>
          </cell>
          <cell r="BC5529" t="str">
            <v>3.2010</v>
          </cell>
        </row>
        <row r="5530">
          <cell r="AM5530">
            <v>50000</v>
          </cell>
          <cell r="AQ5530" t="str">
            <v/>
          </cell>
          <cell r="AT5530" t="str">
            <v>ПИР</v>
          </cell>
          <cell r="AW5530">
            <v>40442</v>
          </cell>
          <cell r="AZ5530" t="str">
            <v>8.2010</v>
          </cell>
          <cell r="BA5530" t="str">
            <v>9.2010</v>
          </cell>
          <cell r="BB5530" t="str">
            <v/>
          </cell>
          <cell r="BC5530" t="str">
            <v>3.2010</v>
          </cell>
        </row>
        <row r="5531">
          <cell r="AM5531" t="str">
            <v/>
          </cell>
          <cell r="AQ5531" t="str">
            <v/>
          </cell>
          <cell r="AT5531" t="str">
            <v/>
          </cell>
          <cell r="AW5531" t="str">
            <v/>
          </cell>
          <cell r="AZ5531" t="str">
            <v/>
          </cell>
          <cell r="BA5531" t="str">
            <v/>
          </cell>
          <cell r="BB5531" t="str">
            <v/>
          </cell>
          <cell r="BC5531" t="str">
            <v/>
          </cell>
        </row>
        <row r="5532">
          <cell r="AM5532" t="str">
            <v/>
          </cell>
          <cell r="AQ5532" t="str">
            <v/>
          </cell>
          <cell r="AT5532" t="str">
            <v/>
          </cell>
          <cell r="AW5532" t="str">
            <v/>
          </cell>
          <cell r="AZ5532" t="str">
            <v/>
          </cell>
          <cell r="BA5532" t="str">
            <v/>
          </cell>
          <cell r="BB5532" t="str">
            <v/>
          </cell>
          <cell r="BC5532" t="str">
            <v/>
          </cell>
        </row>
        <row r="5533">
          <cell r="AM5533">
            <v>375000</v>
          </cell>
          <cell r="AQ5533" t="str">
            <v/>
          </cell>
          <cell r="AT5533" t="str">
            <v>ПИР</v>
          </cell>
          <cell r="AW5533">
            <v>40442</v>
          </cell>
          <cell r="AZ5533" t="str">
            <v>8.2010</v>
          </cell>
          <cell r="BA5533" t="str">
            <v>9.2010</v>
          </cell>
          <cell r="BB5533" t="str">
            <v/>
          </cell>
          <cell r="BC5533" t="str">
            <v>3.2010</v>
          </cell>
        </row>
        <row r="5534">
          <cell r="AM5534">
            <v>345000</v>
          </cell>
          <cell r="AQ5534" t="str">
            <v/>
          </cell>
          <cell r="AT5534" t="str">
            <v>ПИР</v>
          </cell>
          <cell r="AW5534">
            <v>40535</v>
          </cell>
          <cell r="AZ5534" t="str">
            <v>12.2010</v>
          </cell>
          <cell r="BA5534" t="str">
            <v>12.2010</v>
          </cell>
          <cell r="BB5534" t="str">
            <v/>
          </cell>
          <cell r="BC5534" t="str">
            <v>4.2010</v>
          </cell>
        </row>
        <row r="5535">
          <cell r="AM5535">
            <v>598000</v>
          </cell>
          <cell r="AQ5535" t="str">
            <v/>
          </cell>
          <cell r="AT5535" t="str">
            <v>ПИР</v>
          </cell>
          <cell r="AW5535">
            <v>40535</v>
          </cell>
          <cell r="AZ5535" t="str">
            <v>12.2010</v>
          </cell>
          <cell r="BA5535" t="str">
            <v>12.2010</v>
          </cell>
          <cell r="BB5535" t="str">
            <v/>
          </cell>
          <cell r="BC5535" t="str">
            <v>4.2010</v>
          </cell>
        </row>
        <row r="5536">
          <cell r="AM5536" t="str">
            <v/>
          </cell>
          <cell r="AQ5536" t="str">
            <v/>
          </cell>
          <cell r="AT5536" t="str">
            <v/>
          </cell>
          <cell r="AW5536" t="str">
            <v/>
          </cell>
          <cell r="AZ5536" t="str">
            <v/>
          </cell>
          <cell r="BA5536" t="str">
            <v/>
          </cell>
          <cell r="BB5536" t="str">
            <v/>
          </cell>
          <cell r="BC5536" t="str">
            <v/>
          </cell>
        </row>
        <row r="5537">
          <cell r="AM5537">
            <v>460000</v>
          </cell>
          <cell r="AQ5537" t="str">
            <v/>
          </cell>
          <cell r="AT5537" t="str">
            <v>ПИР</v>
          </cell>
          <cell r="AW5537">
            <v>40681</v>
          </cell>
          <cell r="AZ5537" t="str">
            <v>4.2011</v>
          </cell>
          <cell r="BA5537" t="str">
            <v>5.2011</v>
          </cell>
          <cell r="BB5537" t="str">
            <v>5.2011</v>
          </cell>
          <cell r="BC5537" t="str">
            <v>2.2011</v>
          </cell>
        </row>
        <row r="5538">
          <cell r="AM5538">
            <v>460000</v>
          </cell>
          <cell r="AQ5538" t="str">
            <v/>
          </cell>
          <cell r="AT5538" t="str">
            <v>ПИР</v>
          </cell>
          <cell r="AW5538">
            <v>40681</v>
          </cell>
          <cell r="AZ5538" t="str">
            <v>4.2011</v>
          </cell>
          <cell r="BA5538" t="str">
            <v>5.2011</v>
          </cell>
          <cell r="BB5538" t="str">
            <v>5.2011</v>
          </cell>
          <cell r="BC5538" t="str">
            <v>2.2011</v>
          </cell>
        </row>
        <row r="5539">
          <cell r="AM5539" t="str">
            <v/>
          </cell>
          <cell r="AQ5539" t="str">
            <v/>
          </cell>
          <cell r="AT5539" t="str">
            <v/>
          </cell>
          <cell r="AW5539" t="str">
            <v/>
          </cell>
          <cell r="AZ5539" t="str">
            <v/>
          </cell>
          <cell r="BA5539" t="str">
            <v/>
          </cell>
          <cell r="BB5539" t="str">
            <v/>
          </cell>
          <cell r="BC5539" t="str">
            <v/>
          </cell>
        </row>
        <row r="5540">
          <cell r="AM5540">
            <v>1534000</v>
          </cell>
          <cell r="AQ5540" t="str">
            <v/>
          </cell>
          <cell r="AT5540" t="str">
            <v>ПИР</v>
          </cell>
          <cell r="AW5540">
            <v>40616</v>
          </cell>
          <cell r="AZ5540" t="str">
            <v>3.2011</v>
          </cell>
          <cell r="BA5540" t="str">
            <v>3.2011</v>
          </cell>
          <cell r="BB5540" t="str">
            <v>3.2011</v>
          </cell>
          <cell r="BC5540" t="str">
            <v>1.2011</v>
          </cell>
        </row>
        <row r="5541">
          <cell r="AM5541" t="str">
            <v/>
          </cell>
          <cell r="AQ5541" t="str">
            <v/>
          </cell>
          <cell r="AT5541" t="str">
            <v/>
          </cell>
          <cell r="AW5541" t="str">
            <v/>
          </cell>
          <cell r="AZ5541" t="str">
            <v/>
          </cell>
          <cell r="BA5541" t="str">
            <v/>
          </cell>
          <cell r="BB5541" t="str">
            <v/>
          </cell>
          <cell r="BC5541" t="str">
            <v/>
          </cell>
        </row>
        <row r="5542">
          <cell r="AM5542" t="str">
            <v/>
          </cell>
          <cell r="AQ5542" t="str">
            <v/>
          </cell>
          <cell r="AT5542" t="str">
            <v/>
          </cell>
          <cell r="AW5542" t="str">
            <v/>
          </cell>
          <cell r="AZ5542" t="str">
            <v/>
          </cell>
          <cell r="BA5542" t="str">
            <v/>
          </cell>
          <cell r="BB5542" t="str">
            <v/>
          </cell>
          <cell r="BC5542" t="str">
            <v/>
          </cell>
        </row>
        <row r="5543">
          <cell r="AM5543" t="str">
            <v/>
          </cell>
          <cell r="AQ5543" t="str">
            <v/>
          </cell>
          <cell r="AT5543" t="str">
            <v/>
          </cell>
          <cell r="AW5543" t="str">
            <v/>
          </cell>
          <cell r="AZ5543" t="str">
            <v/>
          </cell>
          <cell r="BA5543" t="str">
            <v/>
          </cell>
          <cell r="BB5543" t="str">
            <v/>
          </cell>
          <cell r="BC5543" t="str">
            <v/>
          </cell>
        </row>
        <row r="5544">
          <cell r="AM5544" t="str">
            <v/>
          </cell>
          <cell r="AQ5544" t="str">
            <v/>
          </cell>
          <cell r="AT5544" t="str">
            <v/>
          </cell>
          <cell r="AW5544" t="str">
            <v/>
          </cell>
          <cell r="AZ5544" t="str">
            <v/>
          </cell>
          <cell r="BA5544" t="str">
            <v/>
          </cell>
          <cell r="BB5544" t="str">
            <v/>
          </cell>
          <cell r="BC5544" t="str">
            <v/>
          </cell>
        </row>
        <row r="5545">
          <cell r="AM5545">
            <v>2576000</v>
          </cell>
          <cell r="AQ5545" t="str">
            <v/>
          </cell>
          <cell r="AT5545" t="str">
            <v>ПИР</v>
          </cell>
          <cell r="AW5545">
            <v>40480</v>
          </cell>
          <cell r="AZ5545" t="str">
            <v>10.2010</v>
          </cell>
          <cell r="BA5545" t="str">
            <v>10.2010</v>
          </cell>
          <cell r="BB5545" t="str">
            <v/>
          </cell>
          <cell r="BC5545" t="str">
            <v>4.2010</v>
          </cell>
        </row>
        <row r="5546">
          <cell r="AM5546">
            <v>4232000</v>
          </cell>
          <cell r="AQ5546" t="str">
            <v/>
          </cell>
          <cell r="AT5546" t="str">
            <v>ПИР</v>
          </cell>
          <cell r="AW5546">
            <v>40480</v>
          </cell>
          <cell r="AZ5546" t="str">
            <v>10.2010</v>
          </cell>
          <cell r="BA5546" t="str">
            <v>10.2010</v>
          </cell>
          <cell r="BB5546" t="str">
            <v/>
          </cell>
          <cell r="BC5546" t="str">
            <v>4.2010</v>
          </cell>
        </row>
        <row r="5547">
          <cell r="AM5547" t="str">
            <v/>
          </cell>
          <cell r="AQ5547" t="str">
            <v/>
          </cell>
          <cell r="AT5547" t="str">
            <v/>
          </cell>
          <cell r="AW5547" t="str">
            <v/>
          </cell>
          <cell r="AZ5547" t="str">
            <v/>
          </cell>
          <cell r="BA5547" t="str">
            <v/>
          </cell>
          <cell r="BB5547" t="str">
            <v/>
          </cell>
          <cell r="BC5547" t="str">
            <v/>
          </cell>
        </row>
        <row r="5548">
          <cell r="AM5548">
            <v>8235000</v>
          </cell>
          <cell r="AQ5548" t="str">
            <v/>
          </cell>
          <cell r="AT5548" t="str">
            <v>ПИР</v>
          </cell>
          <cell r="AW5548">
            <v>40624</v>
          </cell>
          <cell r="AZ5548" t="str">
            <v>3.2011</v>
          </cell>
          <cell r="BA5548" t="str">
            <v>3.2011</v>
          </cell>
          <cell r="BB5548" t="str">
            <v>4.2011</v>
          </cell>
          <cell r="BC5548" t="str">
            <v>1.2011</v>
          </cell>
        </row>
        <row r="5549">
          <cell r="AM5549">
            <v>285000</v>
          </cell>
          <cell r="AQ5549" t="str">
            <v/>
          </cell>
          <cell r="AT5549" t="str">
            <v>ПИР</v>
          </cell>
          <cell r="AW5549">
            <v>40633</v>
          </cell>
          <cell r="AZ5549" t="str">
            <v>3.2011</v>
          </cell>
          <cell r="BA5549" t="str">
            <v>3.2011</v>
          </cell>
          <cell r="BB5549" t="str">
            <v>4.2011</v>
          </cell>
          <cell r="BC5549" t="str">
            <v>1.2011</v>
          </cell>
        </row>
        <row r="5550">
          <cell r="AM5550" t="str">
            <v/>
          </cell>
          <cell r="AQ5550" t="str">
            <v/>
          </cell>
          <cell r="AT5550" t="str">
            <v/>
          </cell>
          <cell r="AW5550" t="str">
            <v/>
          </cell>
          <cell r="AZ5550" t="str">
            <v/>
          </cell>
          <cell r="BA5550" t="str">
            <v/>
          </cell>
          <cell r="BB5550" t="str">
            <v/>
          </cell>
          <cell r="BC5550" t="str">
            <v/>
          </cell>
        </row>
        <row r="5551">
          <cell r="AM5551" t="str">
            <v/>
          </cell>
          <cell r="AQ5551" t="str">
            <v/>
          </cell>
          <cell r="AT5551" t="str">
            <v/>
          </cell>
          <cell r="AW5551" t="str">
            <v/>
          </cell>
          <cell r="AZ5551" t="str">
            <v/>
          </cell>
          <cell r="BA5551" t="str">
            <v/>
          </cell>
          <cell r="BB5551" t="str">
            <v/>
          </cell>
          <cell r="BC5551" t="str">
            <v/>
          </cell>
        </row>
        <row r="5552">
          <cell r="AM5552">
            <v>375000</v>
          </cell>
          <cell r="AQ5552" t="str">
            <v/>
          </cell>
          <cell r="AT5552" t="str">
            <v>ПИР</v>
          </cell>
          <cell r="AW5552">
            <v>40442</v>
          </cell>
          <cell r="AZ5552" t="str">
            <v>8.2010</v>
          </cell>
          <cell r="BA5552" t="str">
            <v>9.2010</v>
          </cell>
          <cell r="BB5552" t="str">
            <v/>
          </cell>
          <cell r="BC5552" t="str">
            <v>3.2010</v>
          </cell>
        </row>
        <row r="5553">
          <cell r="AM5553">
            <v>375000</v>
          </cell>
          <cell r="AQ5553" t="str">
            <v/>
          </cell>
          <cell r="AT5553" t="str">
            <v>ПИР</v>
          </cell>
          <cell r="AW5553">
            <v>40442</v>
          </cell>
          <cell r="AZ5553" t="str">
            <v>8.2010</v>
          </cell>
          <cell r="BA5553" t="str">
            <v>9.2010</v>
          </cell>
          <cell r="BB5553" t="str">
            <v/>
          </cell>
          <cell r="BC5553" t="str">
            <v>3.2010</v>
          </cell>
        </row>
        <row r="5554">
          <cell r="AM5554">
            <v>570400</v>
          </cell>
          <cell r="AQ5554" t="str">
            <v/>
          </cell>
          <cell r="AT5554" t="str">
            <v>ПИР</v>
          </cell>
          <cell r="AW5554">
            <v>40480</v>
          </cell>
          <cell r="AZ5554" t="str">
            <v>10.2010</v>
          </cell>
          <cell r="BA5554" t="str">
            <v>10.2010</v>
          </cell>
          <cell r="BB5554" t="str">
            <v/>
          </cell>
          <cell r="BC5554" t="str">
            <v>4.2010</v>
          </cell>
        </row>
        <row r="5555">
          <cell r="AM5555">
            <v>570400</v>
          </cell>
          <cell r="AQ5555" t="str">
            <v/>
          </cell>
          <cell r="AT5555" t="str">
            <v>ПИР</v>
          </cell>
          <cell r="AW5555">
            <v>40616</v>
          </cell>
          <cell r="AZ5555" t="str">
            <v>3.2011</v>
          </cell>
          <cell r="BA5555" t="str">
            <v>3.2011</v>
          </cell>
          <cell r="BB5555" t="str">
            <v>3.2011</v>
          </cell>
          <cell r="BC5555" t="str">
            <v>1.2011</v>
          </cell>
        </row>
        <row r="5556">
          <cell r="AM5556" t="str">
            <v/>
          </cell>
          <cell r="AQ5556" t="str">
            <v/>
          </cell>
          <cell r="AT5556" t="str">
            <v/>
          </cell>
          <cell r="AW5556" t="str">
            <v/>
          </cell>
          <cell r="AZ5556" t="str">
            <v/>
          </cell>
          <cell r="BA5556" t="str">
            <v/>
          </cell>
          <cell r="BB5556" t="str">
            <v/>
          </cell>
          <cell r="BC5556" t="str">
            <v/>
          </cell>
        </row>
        <row r="5557">
          <cell r="AM5557">
            <v>219600</v>
          </cell>
          <cell r="AQ5557" t="str">
            <v/>
          </cell>
          <cell r="AT5557" t="str">
            <v>ПИР</v>
          </cell>
          <cell r="AW5557">
            <v>40624</v>
          </cell>
          <cell r="AZ5557" t="str">
            <v>3.2011</v>
          </cell>
          <cell r="BA5557" t="str">
            <v>3.2011</v>
          </cell>
          <cell r="BB5557" t="str">
            <v>4.2011</v>
          </cell>
          <cell r="BC5557" t="str">
            <v>1.2011</v>
          </cell>
        </row>
        <row r="5558">
          <cell r="AM5558">
            <v>570400</v>
          </cell>
          <cell r="AQ5558" t="str">
            <v/>
          </cell>
          <cell r="AT5558" t="str">
            <v>ПИР</v>
          </cell>
          <cell r="AW5558">
            <v>40633</v>
          </cell>
          <cell r="AZ5558" t="str">
            <v>3.2011</v>
          </cell>
          <cell r="BA5558" t="str">
            <v>3.2011</v>
          </cell>
          <cell r="BB5558" t="str">
            <v>4.2011</v>
          </cell>
          <cell r="BC5558" t="str">
            <v>1.2011</v>
          </cell>
        </row>
        <row r="5559">
          <cell r="AM5559" t="str">
            <v/>
          </cell>
          <cell r="AQ5559" t="str">
            <v/>
          </cell>
          <cell r="AT5559" t="str">
            <v/>
          </cell>
          <cell r="AW5559" t="str">
            <v/>
          </cell>
          <cell r="AZ5559" t="str">
            <v/>
          </cell>
          <cell r="BA5559" t="str">
            <v/>
          </cell>
          <cell r="BB5559" t="str">
            <v/>
          </cell>
          <cell r="BC5559" t="str">
            <v/>
          </cell>
        </row>
        <row r="5560">
          <cell r="AM5560" t="str">
            <v/>
          </cell>
          <cell r="AQ5560" t="str">
            <v/>
          </cell>
          <cell r="AT5560" t="str">
            <v/>
          </cell>
          <cell r="AW5560" t="str">
            <v/>
          </cell>
          <cell r="AZ5560" t="str">
            <v/>
          </cell>
          <cell r="BA5560" t="str">
            <v/>
          </cell>
          <cell r="BB5560" t="str">
            <v/>
          </cell>
          <cell r="BC5560" t="str">
            <v/>
          </cell>
        </row>
        <row r="5561">
          <cell r="AM5561" t="str">
            <v/>
          </cell>
          <cell r="AQ5561" t="str">
            <v/>
          </cell>
          <cell r="AT5561" t="str">
            <v/>
          </cell>
          <cell r="AW5561" t="str">
            <v/>
          </cell>
          <cell r="AZ5561" t="str">
            <v/>
          </cell>
          <cell r="BA5561" t="str">
            <v/>
          </cell>
          <cell r="BB5561" t="str">
            <v/>
          </cell>
          <cell r="BC5561" t="str">
            <v/>
          </cell>
        </row>
        <row r="5562">
          <cell r="AM5562" t="str">
            <v/>
          </cell>
          <cell r="AQ5562" t="str">
            <v/>
          </cell>
          <cell r="AT5562" t="str">
            <v/>
          </cell>
          <cell r="AW5562" t="str">
            <v/>
          </cell>
          <cell r="AZ5562" t="str">
            <v/>
          </cell>
          <cell r="BA5562" t="str">
            <v/>
          </cell>
          <cell r="BB5562" t="str">
            <v/>
          </cell>
          <cell r="BC5562" t="str">
            <v/>
          </cell>
        </row>
        <row r="5563">
          <cell r="AM5563" t="str">
            <v/>
          </cell>
          <cell r="AQ5563" t="str">
            <v/>
          </cell>
          <cell r="AT5563" t="str">
            <v/>
          </cell>
          <cell r="AW5563" t="str">
            <v/>
          </cell>
          <cell r="AZ5563" t="str">
            <v/>
          </cell>
          <cell r="BA5563" t="str">
            <v/>
          </cell>
          <cell r="BB5563" t="str">
            <v/>
          </cell>
          <cell r="BC5563" t="str">
            <v/>
          </cell>
        </row>
        <row r="5564">
          <cell r="AM5564" t="str">
            <v/>
          </cell>
          <cell r="AQ5564" t="str">
            <v/>
          </cell>
          <cell r="AT5564" t="str">
            <v/>
          </cell>
          <cell r="AW5564" t="str">
            <v/>
          </cell>
          <cell r="AZ5564" t="str">
            <v/>
          </cell>
          <cell r="BA5564" t="str">
            <v/>
          </cell>
          <cell r="BB5564" t="str">
            <v/>
          </cell>
          <cell r="BC5564" t="str">
            <v/>
          </cell>
        </row>
        <row r="5565">
          <cell r="AM5565" t="str">
            <v/>
          </cell>
          <cell r="AQ5565" t="str">
            <v/>
          </cell>
          <cell r="AT5565" t="str">
            <v/>
          </cell>
          <cell r="AW5565" t="str">
            <v/>
          </cell>
          <cell r="AZ5565" t="str">
            <v/>
          </cell>
          <cell r="BA5565" t="str">
            <v/>
          </cell>
          <cell r="BB5565" t="str">
            <v/>
          </cell>
          <cell r="BC5565" t="str">
            <v/>
          </cell>
        </row>
        <row r="5566">
          <cell r="AM5566" t="str">
            <v/>
          </cell>
          <cell r="AQ5566" t="str">
            <v/>
          </cell>
          <cell r="AT5566" t="str">
            <v/>
          </cell>
          <cell r="AW5566" t="str">
            <v/>
          </cell>
          <cell r="AZ5566" t="str">
            <v/>
          </cell>
          <cell r="BA5566" t="str">
            <v/>
          </cell>
          <cell r="BB5566" t="str">
            <v/>
          </cell>
          <cell r="BC5566" t="str">
            <v/>
          </cell>
        </row>
        <row r="5567">
          <cell r="AM5567" t="str">
            <v/>
          </cell>
          <cell r="AQ5567" t="str">
            <v/>
          </cell>
          <cell r="AT5567" t="str">
            <v/>
          </cell>
          <cell r="AW5567" t="str">
            <v/>
          </cell>
          <cell r="AZ5567" t="str">
            <v/>
          </cell>
          <cell r="BA5567" t="str">
            <v/>
          </cell>
          <cell r="BB5567" t="str">
            <v/>
          </cell>
          <cell r="BC5567" t="str">
            <v/>
          </cell>
        </row>
        <row r="5568">
          <cell r="AM5568" t="str">
            <v/>
          </cell>
          <cell r="AQ5568" t="str">
            <v/>
          </cell>
          <cell r="AT5568" t="str">
            <v/>
          </cell>
          <cell r="AW5568" t="str">
            <v/>
          </cell>
          <cell r="AZ5568" t="str">
            <v/>
          </cell>
          <cell r="BA5568" t="str">
            <v/>
          </cell>
          <cell r="BB5568" t="str">
            <v/>
          </cell>
          <cell r="BC5568" t="str">
            <v/>
          </cell>
        </row>
        <row r="5569">
          <cell r="AM5569" t="str">
            <v/>
          </cell>
          <cell r="AQ5569" t="str">
            <v/>
          </cell>
          <cell r="AT5569" t="str">
            <v/>
          </cell>
          <cell r="AW5569" t="str">
            <v/>
          </cell>
          <cell r="AZ5569" t="str">
            <v/>
          </cell>
          <cell r="BA5569" t="str">
            <v/>
          </cell>
          <cell r="BB5569" t="str">
            <v/>
          </cell>
          <cell r="BC5569" t="str">
            <v/>
          </cell>
        </row>
        <row r="5570">
          <cell r="AM5570" t="str">
            <v/>
          </cell>
          <cell r="AQ5570" t="str">
            <v/>
          </cell>
          <cell r="AT5570" t="str">
            <v/>
          </cell>
          <cell r="AW5570" t="str">
            <v/>
          </cell>
          <cell r="AZ5570" t="str">
            <v/>
          </cell>
          <cell r="BA5570" t="str">
            <v/>
          </cell>
          <cell r="BB5570" t="str">
            <v/>
          </cell>
          <cell r="BC5570" t="str">
            <v/>
          </cell>
        </row>
        <row r="5571">
          <cell r="AM5571" t="str">
            <v/>
          </cell>
          <cell r="AQ5571" t="str">
            <v/>
          </cell>
          <cell r="AT5571" t="str">
            <v/>
          </cell>
          <cell r="AW5571" t="str">
            <v/>
          </cell>
          <cell r="AZ5571" t="str">
            <v/>
          </cell>
          <cell r="BA5571" t="str">
            <v/>
          </cell>
          <cell r="BB5571" t="str">
            <v/>
          </cell>
          <cell r="BC5571" t="str">
            <v/>
          </cell>
        </row>
        <row r="5572">
          <cell r="AM5572" t="str">
            <v/>
          </cell>
          <cell r="AQ5572" t="str">
            <v/>
          </cell>
          <cell r="AT5572" t="str">
            <v/>
          </cell>
          <cell r="AW5572" t="str">
            <v/>
          </cell>
          <cell r="AZ5572" t="str">
            <v/>
          </cell>
          <cell r="BA5572" t="str">
            <v/>
          </cell>
          <cell r="BB5572" t="str">
            <v/>
          </cell>
          <cell r="BC5572" t="str">
            <v/>
          </cell>
        </row>
        <row r="5573">
          <cell r="AM5573">
            <v>345000</v>
          </cell>
          <cell r="AQ5573" t="str">
            <v/>
          </cell>
          <cell r="AT5573" t="str">
            <v>ПИР</v>
          </cell>
          <cell r="AW5573">
            <v>40464</v>
          </cell>
          <cell r="AZ5573" t="str">
            <v>9.2010</v>
          </cell>
          <cell r="BA5573" t="str">
            <v>10.2010</v>
          </cell>
          <cell r="BB5573" t="str">
            <v/>
          </cell>
          <cell r="BC5573" t="str">
            <v>4.2010</v>
          </cell>
        </row>
        <row r="5574">
          <cell r="AM5574">
            <v>200000</v>
          </cell>
          <cell r="AQ5574" t="str">
            <v/>
          </cell>
          <cell r="AT5574" t="str">
            <v>ПИР</v>
          </cell>
          <cell r="AW5574">
            <v>40409</v>
          </cell>
          <cell r="AZ5574" t="str">
            <v>8.2010</v>
          </cell>
          <cell r="BA5574" t="str">
            <v>8.2010</v>
          </cell>
          <cell r="BB5574" t="str">
            <v/>
          </cell>
          <cell r="BC5574" t="str">
            <v>3.2010</v>
          </cell>
        </row>
        <row r="5575">
          <cell r="AM5575" t="str">
            <v/>
          </cell>
          <cell r="AQ5575" t="str">
            <v/>
          </cell>
          <cell r="AT5575" t="str">
            <v/>
          </cell>
          <cell r="AW5575" t="str">
            <v/>
          </cell>
          <cell r="AZ5575" t="str">
            <v/>
          </cell>
          <cell r="BA5575" t="str">
            <v/>
          </cell>
          <cell r="BB5575" t="str">
            <v/>
          </cell>
          <cell r="BC5575" t="str">
            <v/>
          </cell>
        </row>
        <row r="5576">
          <cell r="AM5576">
            <v>570400</v>
          </cell>
          <cell r="AQ5576" t="str">
            <v/>
          </cell>
          <cell r="AT5576" t="str">
            <v>ПИР</v>
          </cell>
          <cell r="AW5576">
            <v>40480</v>
          </cell>
          <cell r="AZ5576" t="str">
            <v>10.2010</v>
          </cell>
          <cell r="BA5576" t="str">
            <v>10.2010</v>
          </cell>
          <cell r="BB5576" t="str">
            <v/>
          </cell>
          <cell r="BC5576" t="str">
            <v>4.2010</v>
          </cell>
        </row>
        <row r="5577">
          <cell r="AM5577">
            <v>736000</v>
          </cell>
          <cell r="AQ5577" t="str">
            <v/>
          </cell>
          <cell r="AT5577" t="str">
            <v>ПИР</v>
          </cell>
          <cell r="AW5577">
            <v>40540</v>
          </cell>
          <cell r="AZ5577" t="str">
            <v>12.2010</v>
          </cell>
          <cell r="BA5577" t="str">
            <v>12.2010</v>
          </cell>
          <cell r="BB5577" t="str">
            <v/>
          </cell>
          <cell r="BC5577" t="str">
            <v>4.2010</v>
          </cell>
        </row>
        <row r="5578">
          <cell r="AM5578" t="str">
            <v/>
          </cell>
          <cell r="AQ5578" t="str">
            <v/>
          </cell>
          <cell r="AT5578" t="str">
            <v/>
          </cell>
          <cell r="AW5578" t="str">
            <v/>
          </cell>
          <cell r="AZ5578" t="str">
            <v/>
          </cell>
          <cell r="BA5578" t="str">
            <v/>
          </cell>
          <cell r="BB5578" t="str">
            <v/>
          </cell>
          <cell r="BC5578" t="str">
            <v/>
          </cell>
        </row>
        <row r="5579">
          <cell r="AM5579">
            <v>119600</v>
          </cell>
          <cell r="AQ5579" t="str">
            <v/>
          </cell>
          <cell r="AT5579" t="str">
            <v>ПИР</v>
          </cell>
          <cell r="AW5579">
            <v>40616</v>
          </cell>
          <cell r="AZ5579" t="str">
            <v>3.2011</v>
          </cell>
          <cell r="BA5579" t="str">
            <v>3.2011</v>
          </cell>
          <cell r="BB5579" t="str">
            <v>3.2011</v>
          </cell>
          <cell r="BC5579" t="str">
            <v>1.2011</v>
          </cell>
        </row>
        <row r="5580">
          <cell r="AM5580" t="str">
            <v/>
          </cell>
          <cell r="AQ5580" t="str">
            <v/>
          </cell>
          <cell r="AT5580" t="str">
            <v/>
          </cell>
          <cell r="AW5580" t="str">
            <v/>
          </cell>
          <cell r="AZ5580" t="str">
            <v/>
          </cell>
          <cell r="BA5580" t="str">
            <v/>
          </cell>
          <cell r="BB5580" t="str">
            <v/>
          </cell>
          <cell r="BC5580" t="str">
            <v/>
          </cell>
        </row>
        <row r="5581">
          <cell r="AM5581" t="str">
            <v/>
          </cell>
          <cell r="AQ5581" t="str">
            <v/>
          </cell>
          <cell r="AT5581" t="str">
            <v/>
          </cell>
          <cell r="AW5581" t="str">
            <v/>
          </cell>
          <cell r="AZ5581" t="str">
            <v/>
          </cell>
          <cell r="BA5581" t="str">
            <v/>
          </cell>
          <cell r="BB5581" t="str">
            <v/>
          </cell>
          <cell r="BC5581" t="str">
            <v/>
          </cell>
        </row>
        <row r="5582">
          <cell r="AM5582" t="str">
            <v/>
          </cell>
          <cell r="AQ5582" t="str">
            <v/>
          </cell>
          <cell r="AT5582" t="str">
            <v/>
          </cell>
          <cell r="AW5582" t="str">
            <v/>
          </cell>
          <cell r="AZ5582" t="str">
            <v/>
          </cell>
          <cell r="BA5582" t="str">
            <v/>
          </cell>
          <cell r="BB5582" t="str">
            <v/>
          </cell>
          <cell r="BC5582" t="str">
            <v/>
          </cell>
        </row>
        <row r="5583">
          <cell r="AM5583">
            <v>276000</v>
          </cell>
          <cell r="AQ5583" t="str">
            <v/>
          </cell>
          <cell r="AT5583" t="str">
            <v>ПИР</v>
          </cell>
          <cell r="AW5583">
            <v>40624</v>
          </cell>
          <cell r="AZ5583" t="str">
            <v>3.2011</v>
          </cell>
          <cell r="BA5583" t="str">
            <v>3.2011</v>
          </cell>
          <cell r="BB5583" t="str">
            <v>4.2011</v>
          </cell>
          <cell r="BC5583" t="str">
            <v>1.2011</v>
          </cell>
        </row>
        <row r="5584">
          <cell r="AM5584">
            <v>552000</v>
          </cell>
          <cell r="AQ5584" t="str">
            <v/>
          </cell>
          <cell r="AT5584" t="str">
            <v>ПИР</v>
          </cell>
          <cell r="AW5584">
            <v>40616</v>
          </cell>
          <cell r="AZ5584" t="str">
            <v>3.2011</v>
          </cell>
          <cell r="BA5584" t="str">
            <v>3.2011</v>
          </cell>
          <cell r="BB5584" t="str">
            <v>3.2011</v>
          </cell>
          <cell r="BC5584" t="str">
            <v>1.2011</v>
          </cell>
        </row>
        <row r="5585">
          <cell r="AM5585" t="str">
            <v/>
          </cell>
          <cell r="AQ5585" t="str">
            <v/>
          </cell>
          <cell r="AT5585" t="str">
            <v/>
          </cell>
          <cell r="AW5585" t="str">
            <v/>
          </cell>
          <cell r="AZ5585" t="str">
            <v/>
          </cell>
          <cell r="BA5585" t="str">
            <v/>
          </cell>
          <cell r="BB5585" t="str">
            <v/>
          </cell>
          <cell r="BC5585" t="str">
            <v/>
          </cell>
        </row>
        <row r="5586">
          <cell r="AM5586" t="str">
            <v/>
          </cell>
          <cell r="AQ5586" t="str">
            <v/>
          </cell>
          <cell r="AT5586" t="str">
            <v/>
          </cell>
          <cell r="AW5586" t="str">
            <v/>
          </cell>
          <cell r="AZ5586" t="str">
            <v/>
          </cell>
          <cell r="BA5586" t="str">
            <v/>
          </cell>
          <cell r="BB5586" t="str">
            <v/>
          </cell>
          <cell r="BC5586" t="str">
            <v/>
          </cell>
        </row>
        <row r="5587">
          <cell r="AM5587" t="str">
            <v/>
          </cell>
          <cell r="AQ5587" t="str">
            <v/>
          </cell>
          <cell r="AT5587" t="str">
            <v/>
          </cell>
          <cell r="AW5587" t="str">
            <v/>
          </cell>
          <cell r="AZ5587" t="str">
            <v/>
          </cell>
          <cell r="BA5587" t="str">
            <v/>
          </cell>
          <cell r="BB5587" t="str">
            <v/>
          </cell>
          <cell r="BC5587" t="str">
            <v/>
          </cell>
        </row>
        <row r="5588">
          <cell r="AM5588" t="str">
            <v/>
          </cell>
          <cell r="AQ5588" t="str">
            <v/>
          </cell>
          <cell r="AT5588" t="str">
            <v/>
          </cell>
          <cell r="AW5588" t="str">
            <v/>
          </cell>
          <cell r="AZ5588" t="str">
            <v/>
          </cell>
          <cell r="BA5588" t="str">
            <v/>
          </cell>
          <cell r="BB5588" t="str">
            <v/>
          </cell>
          <cell r="BC5588" t="str">
            <v/>
          </cell>
        </row>
        <row r="5589">
          <cell r="AM5589">
            <v>552000</v>
          </cell>
          <cell r="AQ5589" t="str">
            <v/>
          </cell>
          <cell r="AT5589" t="str">
            <v>ПИР</v>
          </cell>
          <cell r="AW5589">
            <v>40582</v>
          </cell>
          <cell r="AZ5589" t="str">
            <v>1.2011</v>
          </cell>
          <cell r="BA5589" t="str">
            <v>2.2011</v>
          </cell>
          <cell r="BB5589" t="str">
            <v>2.2011</v>
          </cell>
          <cell r="BC5589" t="str">
            <v>1.2011</v>
          </cell>
        </row>
        <row r="5590">
          <cell r="AM5590" t="str">
            <v/>
          </cell>
          <cell r="AQ5590" t="str">
            <v/>
          </cell>
          <cell r="AT5590" t="str">
            <v/>
          </cell>
          <cell r="AW5590" t="str">
            <v/>
          </cell>
          <cell r="AZ5590" t="str">
            <v/>
          </cell>
          <cell r="BA5590" t="str">
            <v/>
          </cell>
          <cell r="BB5590" t="str">
            <v/>
          </cell>
          <cell r="BC5590" t="str">
            <v/>
          </cell>
        </row>
        <row r="5591">
          <cell r="AM5591" t="str">
            <v/>
          </cell>
          <cell r="AQ5591" t="str">
            <v/>
          </cell>
          <cell r="AT5591" t="str">
            <v/>
          </cell>
          <cell r="AW5591" t="str">
            <v/>
          </cell>
          <cell r="AZ5591" t="str">
            <v/>
          </cell>
          <cell r="BA5591" t="str">
            <v/>
          </cell>
          <cell r="BB5591" t="str">
            <v/>
          </cell>
          <cell r="BC5591" t="str">
            <v/>
          </cell>
        </row>
        <row r="5592">
          <cell r="AM5592" t="str">
            <v/>
          </cell>
          <cell r="AQ5592" t="str">
            <v/>
          </cell>
          <cell r="AT5592" t="str">
            <v/>
          </cell>
          <cell r="AW5592" t="str">
            <v/>
          </cell>
          <cell r="AZ5592" t="str">
            <v/>
          </cell>
          <cell r="BA5592" t="str">
            <v/>
          </cell>
          <cell r="BB5592" t="str">
            <v/>
          </cell>
          <cell r="BC5592" t="str">
            <v/>
          </cell>
        </row>
        <row r="5593">
          <cell r="AM5593">
            <v>331200</v>
          </cell>
          <cell r="AQ5593" t="str">
            <v/>
          </cell>
          <cell r="AT5593" t="str">
            <v>ПИР</v>
          </cell>
          <cell r="AW5593">
            <v>40633</v>
          </cell>
          <cell r="AZ5593" t="str">
            <v>3.2011</v>
          </cell>
          <cell r="BA5593" t="str">
            <v>3.2011</v>
          </cell>
          <cell r="BB5593" t="str">
            <v>4.2011</v>
          </cell>
          <cell r="BC5593" t="str">
            <v>1.2011</v>
          </cell>
        </row>
        <row r="5594">
          <cell r="AM5594" t="str">
            <v/>
          </cell>
          <cell r="AQ5594" t="str">
            <v/>
          </cell>
          <cell r="AT5594" t="str">
            <v/>
          </cell>
          <cell r="AW5594" t="str">
            <v/>
          </cell>
          <cell r="AZ5594" t="str">
            <v/>
          </cell>
          <cell r="BA5594" t="str">
            <v/>
          </cell>
          <cell r="BB5594" t="str">
            <v/>
          </cell>
          <cell r="BC5594" t="str">
            <v/>
          </cell>
        </row>
        <row r="5595">
          <cell r="AM5595">
            <v>552000</v>
          </cell>
          <cell r="AQ5595" t="str">
            <v/>
          </cell>
          <cell r="AT5595" t="str">
            <v>ПИР</v>
          </cell>
          <cell r="AW5595">
            <v>40633</v>
          </cell>
          <cell r="AZ5595" t="str">
            <v>3.2011</v>
          </cell>
          <cell r="BA5595" t="str">
            <v>3.2011</v>
          </cell>
          <cell r="BB5595" t="str">
            <v>4.2011</v>
          </cell>
          <cell r="BC5595" t="str">
            <v>1.2011</v>
          </cell>
        </row>
        <row r="5596">
          <cell r="AM5596" t="str">
            <v/>
          </cell>
          <cell r="AQ5596" t="str">
            <v/>
          </cell>
          <cell r="AT5596" t="str">
            <v/>
          </cell>
          <cell r="AW5596" t="str">
            <v/>
          </cell>
          <cell r="AZ5596" t="str">
            <v/>
          </cell>
          <cell r="BA5596" t="str">
            <v/>
          </cell>
          <cell r="BB5596" t="str">
            <v/>
          </cell>
          <cell r="BC5596" t="str">
            <v/>
          </cell>
        </row>
        <row r="5597">
          <cell r="AM5597" t="str">
            <v/>
          </cell>
          <cell r="AQ5597" t="str">
            <v/>
          </cell>
          <cell r="AT5597" t="str">
            <v/>
          </cell>
          <cell r="AW5597" t="str">
            <v/>
          </cell>
          <cell r="AZ5597" t="str">
            <v/>
          </cell>
          <cell r="BA5597" t="str">
            <v/>
          </cell>
          <cell r="BB5597" t="str">
            <v/>
          </cell>
          <cell r="BC5597" t="str">
            <v/>
          </cell>
        </row>
        <row r="5598">
          <cell r="AM5598" t="str">
            <v/>
          </cell>
          <cell r="AQ5598" t="str">
            <v/>
          </cell>
          <cell r="AT5598" t="str">
            <v/>
          </cell>
          <cell r="AW5598" t="str">
            <v/>
          </cell>
          <cell r="AZ5598" t="str">
            <v/>
          </cell>
          <cell r="BA5598" t="str">
            <v/>
          </cell>
          <cell r="BB5598" t="str">
            <v/>
          </cell>
          <cell r="BC5598" t="str">
            <v/>
          </cell>
        </row>
        <row r="5599">
          <cell r="AM5599" t="str">
            <v/>
          </cell>
          <cell r="AQ5599" t="str">
            <v/>
          </cell>
          <cell r="AT5599" t="str">
            <v/>
          </cell>
          <cell r="AW5599" t="str">
            <v/>
          </cell>
          <cell r="AZ5599" t="str">
            <v/>
          </cell>
          <cell r="BA5599" t="str">
            <v/>
          </cell>
          <cell r="BB5599" t="str">
            <v/>
          </cell>
          <cell r="BC5599" t="str">
            <v/>
          </cell>
        </row>
        <row r="5600">
          <cell r="AM5600" t="str">
            <v/>
          </cell>
          <cell r="AQ5600" t="str">
            <v/>
          </cell>
          <cell r="AT5600" t="str">
            <v/>
          </cell>
          <cell r="AW5600" t="str">
            <v/>
          </cell>
          <cell r="AZ5600" t="str">
            <v/>
          </cell>
          <cell r="BA5600" t="str">
            <v/>
          </cell>
          <cell r="BB5600" t="str">
            <v/>
          </cell>
          <cell r="BC5600" t="str">
            <v/>
          </cell>
        </row>
        <row r="5601">
          <cell r="AM5601" t="str">
            <v/>
          </cell>
          <cell r="AQ5601" t="str">
            <v/>
          </cell>
          <cell r="AT5601" t="str">
            <v/>
          </cell>
          <cell r="AW5601" t="str">
            <v/>
          </cell>
          <cell r="AZ5601" t="str">
            <v/>
          </cell>
          <cell r="BA5601" t="str">
            <v/>
          </cell>
          <cell r="BB5601" t="str">
            <v/>
          </cell>
          <cell r="BC5601" t="str">
            <v/>
          </cell>
        </row>
        <row r="5602">
          <cell r="AM5602">
            <v>345000</v>
          </cell>
          <cell r="AQ5602" t="str">
            <v/>
          </cell>
          <cell r="AT5602" t="str">
            <v>ПИР</v>
          </cell>
          <cell r="AW5602">
            <v>40540</v>
          </cell>
          <cell r="AZ5602" t="str">
            <v>12.2010</v>
          </cell>
          <cell r="BA5602" t="str">
            <v>12.2010</v>
          </cell>
          <cell r="BB5602" t="str">
            <v/>
          </cell>
          <cell r="BC5602" t="str">
            <v>4.2010</v>
          </cell>
        </row>
        <row r="5603">
          <cell r="AM5603" t="str">
            <v/>
          </cell>
          <cell r="AQ5603" t="str">
            <v/>
          </cell>
          <cell r="AT5603" t="str">
            <v/>
          </cell>
          <cell r="AW5603" t="str">
            <v/>
          </cell>
          <cell r="AZ5603" t="str">
            <v/>
          </cell>
          <cell r="BA5603" t="str">
            <v/>
          </cell>
          <cell r="BB5603" t="str">
            <v/>
          </cell>
          <cell r="BC5603" t="str">
            <v/>
          </cell>
        </row>
        <row r="5604">
          <cell r="AM5604">
            <v>736000</v>
          </cell>
          <cell r="AQ5604" t="str">
            <v/>
          </cell>
          <cell r="AT5604" t="str">
            <v>ПИР</v>
          </cell>
          <cell r="AW5604">
            <v>40633</v>
          </cell>
          <cell r="AZ5604" t="str">
            <v>3.2011</v>
          </cell>
          <cell r="BA5604" t="str">
            <v>3.2011</v>
          </cell>
          <cell r="BB5604" t="str">
            <v>4.2011</v>
          </cell>
          <cell r="BC5604" t="str">
            <v>1.2011</v>
          </cell>
        </row>
        <row r="5605">
          <cell r="AM5605">
            <v>552000</v>
          </cell>
          <cell r="AQ5605" t="str">
            <v/>
          </cell>
          <cell r="AT5605" t="str">
            <v>ПИР</v>
          </cell>
          <cell r="AW5605">
            <v>40633</v>
          </cell>
          <cell r="AZ5605" t="str">
            <v>3.2011</v>
          </cell>
          <cell r="BA5605" t="str">
            <v>3.2011</v>
          </cell>
          <cell r="BB5605" t="str">
            <v>4.2011</v>
          </cell>
          <cell r="BC5605" t="str">
            <v>1.2011</v>
          </cell>
        </row>
        <row r="5606">
          <cell r="AM5606">
            <v>460000</v>
          </cell>
          <cell r="AQ5606" t="str">
            <v/>
          </cell>
          <cell r="AT5606" t="str">
            <v>ПИР</v>
          </cell>
          <cell r="AW5606">
            <v>40582</v>
          </cell>
          <cell r="AZ5606" t="str">
            <v>1.2011</v>
          </cell>
          <cell r="BA5606" t="str">
            <v>2.2011</v>
          </cell>
          <cell r="BB5606" t="str">
            <v>2.2011</v>
          </cell>
          <cell r="BC5606" t="str">
            <v>1.2011</v>
          </cell>
        </row>
        <row r="5607">
          <cell r="AM5607">
            <v>414000</v>
          </cell>
          <cell r="AQ5607" t="str">
            <v/>
          </cell>
          <cell r="AT5607" t="str">
            <v>ПИР</v>
          </cell>
          <cell r="AW5607">
            <v>40591</v>
          </cell>
          <cell r="AZ5607" t="str">
            <v>2.2011</v>
          </cell>
          <cell r="BA5607" t="str">
            <v>2.2011</v>
          </cell>
          <cell r="BB5607" t="str">
            <v>3.2011</v>
          </cell>
          <cell r="BC5607" t="str">
            <v>1.2011</v>
          </cell>
        </row>
        <row r="5608">
          <cell r="AM5608" t="str">
            <v/>
          </cell>
          <cell r="AQ5608" t="str">
            <v/>
          </cell>
          <cell r="AT5608" t="str">
            <v/>
          </cell>
          <cell r="AW5608" t="str">
            <v/>
          </cell>
          <cell r="AZ5608" t="str">
            <v/>
          </cell>
          <cell r="BA5608" t="str">
            <v/>
          </cell>
          <cell r="BB5608" t="str">
            <v/>
          </cell>
          <cell r="BC5608" t="str">
            <v/>
          </cell>
        </row>
        <row r="5609">
          <cell r="AM5609" t="str">
            <v/>
          </cell>
          <cell r="AQ5609" t="str">
            <v/>
          </cell>
          <cell r="AT5609" t="str">
            <v/>
          </cell>
          <cell r="AW5609" t="str">
            <v/>
          </cell>
          <cell r="AZ5609" t="str">
            <v/>
          </cell>
          <cell r="BA5609" t="str">
            <v/>
          </cell>
          <cell r="BB5609" t="str">
            <v/>
          </cell>
          <cell r="BC5609" t="str">
            <v/>
          </cell>
        </row>
        <row r="5610">
          <cell r="AM5610" t="str">
            <v/>
          </cell>
          <cell r="AQ5610" t="str">
            <v/>
          </cell>
          <cell r="AT5610" t="str">
            <v/>
          </cell>
          <cell r="AW5610" t="str">
            <v/>
          </cell>
          <cell r="AZ5610" t="str">
            <v/>
          </cell>
          <cell r="BA5610" t="str">
            <v/>
          </cell>
          <cell r="BB5610" t="str">
            <v/>
          </cell>
          <cell r="BC5610" t="str">
            <v/>
          </cell>
        </row>
        <row r="5611">
          <cell r="AM5611" t="str">
            <v/>
          </cell>
          <cell r="AQ5611" t="str">
            <v/>
          </cell>
          <cell r="AT5611" t="str">
            <v/>
          </cell>
          <cell r="AW5611" t="str">
            <v/>
          </cell>
          <cell r="AZ5611" t="str">
            <v/>
          </cell>
          <cell r="BA5611" t="str">
            <v/>
          </cell>
          <cell r="BB5611" t="str">
            <v/>
          </cell>
          <cell r="BC5611" t="str">
            <v/>
          </cell>
        </row>
        <row r="5612">
          <cell r="AM5612" t="str">
            <v/>
          </cell>
          <cell r="AQ5612" t="str">
            <v/>
          </cell>
          <cell r="AT5612" t="str">
            <v/>
          </cell>
          <cell r="AW5612" t="str">
            <v/>
          </cell>
          <cell r="AZ5612" t="str">
            <v/>
          </cell>
          <cell r="BA5612" t="str">
            <v/>
          </cell>
          <cell r="BB5612" t="str">
            <v/>
          </cell>
          <cell r="BC5612" t="str">
            <v/>
          </cell>
        </row>
        <row r="5613">
          <cell r="AM5613" t="str">
            <v/>
          </cell>
          <cell r="AQ5613" t="str">
            <v/>
          </cell>
          <cell r="AT5613" t="str">
            <v/>
          </cell>
          <cell r="AW5613" t="str">
            <v/>
          </cell>
          <cell r="AZ5613" t="str">
            <v/>
          </cell>
          <cell r="BA5613" t="str">
            <v/>
          </cell>
          <cell r="BB5613" t="str">
            <v/>
          </cell>
          <cell r="BC5613" t="str">
            <v/>
          </cell>
        </row>
        <row r="5614">
          <cell r="AM5614" t="str">
            <v/>
          </cell>
          <cell r="AQ5614" t="str">
            <v/>
          </cell>
          <cell r="AT5614" t="str">
            <v/>
          </cell>
          <cell r="AW5614" t="str">
            <v/>
          </cell>
          <cell r="AZ5614" t="str">
            <v/>
          </cell>
          <cell r="BA5614" t="str">
            <v/>
          </cell>
          <cell r="BB5614" t="str">
            <v/>
          </cell>
          <cell r="BC5614" t="str">
            <v/>
          </cell>
        </row>
        <row r="5615">
          <cell r="AM5615" t="str">
            <v/>
          </cell>
          <cell r="AQ5615" t="str">
            <v/>
          </cell>
          <cell r="AT5615" t="str">
            <v/>
          </cell>
          <cell r="AW5615" t="str">
            <v/>
          </cell>
          <cell r="AZ5615" t="str">
            <v/>
          </cell>
          <cell r="BA5615" t="str">
            <v/>
          </cell>
          <cell r="BB5615" t="str">
            <v/>
          </cell>
          <cell r="BC5615" t="str">
            <v/>
          </cell>
        </row>
        <row r="5616">
          <cell r="AM5616" t="str">
            <v/>
          </cell>
          <cell r="AQ5616" t="str">
            <v/>
          </cell>
          <cell r="AT5616" t="str">
            <v/>
          </cell>
          <cell r="AW5616" t="str">
            <v/>
          </cell>
          <cell r="AZ5616" t="str">
            <v/>
          </cell>
          <cell r="BA5616" t="str">
            <v/>
          </cell>
          <cell r="BB5616" t="str">
            <v/>
          </cell>
          <cell r="BC5616" t="str">
            <v/>
          </cell>
        </row>
        <row r="5617">
          <cell r="AM5617" t="str">
            <v/>
          </cell>
          <cell r="AQ5617" t="str">
            <v/>
          </cell>
          <cell r="AT5617" t="str">
            <v/>
          </cell>
          <cell r="AW5617" t="str">
            <v/>
          </cell>
          <cell r="AZ5617" t="str">
            <v/>
          </cell>
          <cell r="BA5617" t="str">
            <v/>
          </cell>
          <cell r="BB5617" t="str">
            <v/>
          </cell>
          <cell r="BC5617" t="str">
            <v/>
          </cell>
        </row>
        <row r="5618">
          <cell r="AM5618" t="str">
            <v/>
          </cell>
          <cell r="AQ5618" t="str">
            <v/>
          </cell>
          <cell r="AT5618" t="str">
            <v/>
          </cell>
          <cell r="AW5618" t="str">
            <v/>
          </cell>
          <cell r="AZ5618" t="str">
            <v/>
          </cell>
          <cell r="BA5618" t="str">
            <v/>
          </cell>
          <cell r="BB5618" t="str">
            <v/>
          </cell>
          <cell r="BC5618" t="str">
            <v/>
          </cell>
        </row>
        <row r="5619">
          <cell r="AM5619">
            <v>300000</v>
          </cell>
          <cell r="AQ5619" t="str">
            <v/>
          </cell>
          <cell r="AT5619" t="str">
            <v>ПИР</v>
          </cell>
          <cell r="AW5619">
            <v>40409</v>
          </cell>
          <cell r="AZ5619" t="str">
            <v>8.2010</v>
          </cell>
          <cell r="BA5619" t="str">
            <v>8.2010</v>
          </cell>
          <cell r="BB5619" t="str">
            <v/>
          </cell>
          <cell r="BC5619" t="str">
            <v>3.2010</v>
          </cell>
        </row>
        <row r="5620">
          <cell r="AM5620">
            <v>460000</v>
          </cell>
          <cell r="AQ5620" t="str">
            <v/>
          </cell>
          <cell r="AT5620" t="str">
            <v>ПИР</v>
          </cell>
          <cell r="AW5620">
            <v>40464</v>
          </cell>
          <cell r="AZ5620" t="str">
            <v>9.2010</v>
          </cell>
          <cell r="BA5620" t="str">
            <v>10.2010</v>
          </cell>
          <cell r="BB5620" t="str">
            <v/>
          </cell>
          <cell r="BC5620" t="str">
            <v>4.2010</v>
          </cell>
        </row>
        <row r="5621">
          <cell r="AM5621">
            <v>368000</v>
          </cell>
          <cell r="AQ5621" t="str">
            <v/>
          </cell>
          <cell r="AT5621" t="str">
            <v>ПИР</v>
          </cell>
          <cell r="AW5621">
            <v>40464</v>
          </cell>
          <cell r="AZ5621" t="str">
            <v>9.2010</v>
          </cell>
          <cell r="BA5621" t="str">
            <v>10.2010</v>
          </cell>
          <cell r="BB5621" t="str">
            <v/>
          </cell>
          <cell r="BC5621" t="str">
            <v>4.2010</v>
          </cell>
        </row>
        <row r="5622">
          <cell r="AM5622" t="str">
            <v/>
          </cell>
          <cell r="AQ5622" t="str">
            <v/>
          </cell>
          <cell r="AT5622" t="str">
            <v/>
          </cell>
          <cell r="AW5622" t="str">
            <v/>
          </cell>
          <cell r="AZ5622" t="str">
            <v/>
          </cell>
          <cell r="BA5622" t="str">
            <v/>
          </cell>
          <cell r="BB5622" t="str">
            <v/>
          </cell>
          <cell r="BC5622" t="str">
            <v/>
          </cell>
        </row>
        <row r="5623">
          <cell r="AM5623" t="str">
            <v/>
          </cell>
          <cell r="AQ5623" t="str">
            <v/>
          </cell>
          <cell r="AT5623" t="str">
            <v/>
          </cell>
          <cell r="AW5623" t="str">
            <v/>
          </cell>
          <cell r="AZ5623" t="str">
            <v/>
          </cell>
          <cell r="BA5623" t="str">
            <v/>
          </cell>
          <cell r="BB5623" t="str">
            <v/>
          </cell>
          <cell r="BC5623" t="str">
            <v/>
          </cell>
        </row>
        <row r="5624">
          <cell r="AM5624">
            <v>184000</v>
          </cell>
          <cell r="AQ5624" t="str">
            <v/>
          </cell>
          <cell r="AT5624" t="str">
            <v>ПИР</v>
          </cell>
          <cell r="AW5624">
            <v>40480</v>
          </cell>
          <cell r="AZ5624" t="str">
            <v>10.2010</v>
          </cell>
          <cell r="BA5624" t="str">
            <v>10.2010</v>
          </cell>
          <cell r="BB5624" t="str">
            <v/>
          </cell>
          <cell r="BC5624" t="str">
            <v>4.2010</v>
          </cell>
        </row>
        <row r="5625">
          <cell r="AM5625">
            <v>276000</v>
          </cell>
          <cell r="AQ5625" t="str">
            <v/>
          </cell>
          <cell r="AT5625" t="str">
            <v>ПИР</v>
          </cell>
          <cell r="AW5625">
            <v>40541</v>
          </cell>
          <cell r="AZ5625" t="str">
            <v>12.2010</v>
          </cell>
          <cell r="BA5625" t="str">
            <v>12.2010</v>
          </cell>
          <cell r="BB5625" t="str">
            <v/>
          </cell>
          <cell r="BC5625" t="str">
            <v>4.2010</v>
          </cell>
        </row>
        <row r="5626">
          <cell r="AM5626">
            <v>460000</v>
          </cell>
          <cell r="AQ5626" t="str">
            <v/>
          </cell>
          <cell r="AT5626" t="str">
            <v>ПИР</v>
          </cell>
          <cell r="AW5626">
            <v>40540</v>
          </cell>
          <cell r="AZ5626" t="str">
            <v>12.2010</v>
          </cell>
          <cell r="BA5626" t="str">
            <v>12.2010</v>
          </cell>
          <cell r="BB5626" t="str">
            <v/>
          </cell>
          <cell r="BC5626" t="str">
            <v>4.2010</v>
          </cell>
        </row>
        <row r="5627">
          <cell r="AM5627" t="str">
            <v/>
          </cell>
          <cell r="AQ5627" t="str">
            <v/>
          </cell>
          <cell r="AT5627" t="str">
            <v/>
          </cell>
          <cell r="AW5627" t="str">
            <v/>
          </cell>
          <cell r="AZ5627" t="str">
            <v/>
          </cell>
          <cell r="BA5627" t="str">
            <v/>
          </cell>
          <cell r="BB5627" t="str">
            <v/>
          </cell>
          <cell r="BC5627" t="str">
            <v/>
          </cell>
        </row>
        <row r="5628">
          <cell r="AM5628">
            <v>1334000</v>
          </cell>
          <cell r="AQ5628" t="str">
            <v/>
          </cell>
          <cell r="AT5628" t="str">
            <v>ПИР</v>
          </cell>
          <cell r="AW5628">
            <v>40541</v>
          </cell>
          <cell r="AZ5628" t="str">
            <v>12.2010</v>
          </cell>
          <cell r="BA5628" t="str">
            <v>12.2010</v>
          </cell>
          <cell r="BB5628" t="str">
            <v/>
          </cell>
          <cell r="BC5628" t="str">
            <v>4.2010</v>
          </cell>
        </row>
        <row r="5629">
          <cell r="AM5629">
            <v>276000</v>
          </cell>
          <cell r="AQ5629" t="str">
            <v/>
          </cell>
          <cell r="AT5629" t="str">
            <v>ПИР</v>
          </cell>
          <cell r="AW5629">
            <v>40541</v>
          </cell>
          <cell r="AZ5629" t="str">
            <v>12.2010</v>
          </cell>
          <cell r="BA5629" t="str">
            <v>12.2010</v>
          </cell>
          <cell r="BB5629" t="str">
            <v/>
          </cell>
          <cell r="BC5629" t="str">
            <v>4.2010</v>
          </cell>
        </row>
        <row r="5630">
          <cell r="AM5630" t="str">
            <v/>
          </cell>
          <cell r="AQ5630" t="str">
            <v/>
          </cell>
          <cell r="AT5630" t="str">
            <v/>
          </cell>
          <cell r="AW5630" t="str">
            <v/>
          </cell>
          <cell r="AZ5630" t="str">
            <v/>
          </cell>
          <cell r="BA5630" t="str">
            <v/>
          </cell>
          <cell r="BB5630" t="str">
            <v/>
          </cell>
          <cell r="BC5630" t="str">
            <v/>
          </cell>
        </row>
        <row r="5631">
          <cell r="AM5631">
            <v>570400</v>
          </cell>
          <cell r="AQ5631" t="str">
            <v/>
          </cell>
          <cell r="AT5631" t="str">
            <v>ПИР</v>
          </cell>
          <cell r="AW5631">
            <v>40624</v>
          </cell>
          <cell r="AZ5631" t="str">
            <v>3.2011</v>
          </cell>
          <cell r="BA5631" t="str">
            <v>3.2011</v>
          </cell>
          <cell r="BB5631" t="str">
            <v>4.2011</v>
          </cell>
          <cell r="BC5631" t="str">
            <v>1.2011</v>
          </cell>
        </row>
        <row r="5632">
          <cell r="AM5632">
            <v>257600</v>
          </cell>
          <cell r="AQ5632" t="str">
            <v/>
          </cell>
          <cell r="AT5632" t="str">
            <v>ПИР</v>
          </cell>
          <cell r="AW5632">
            <v>40540</v>
          </cell>
          <cell r="AZ5632" t="str">
            <v>12.2010</v>
          </cell>
          <cell r="BA5632" t="str">
            <v>12.2010</v>
          </cell>
          <cell r="BB5632" t="str">
            <v/>
          </cell>
          <cell r="BC5632" t="str">
            <v>4.2010</v>
          </cell>
        </row>
        <row r="5633">
          <cell r="AM5633">
            <v>119600</v>
          </cell>
          <cell r="AQ5633" t="str">
            <v/>
          </cell>
          <cell r="AT5633" t="str">
            <v>ПИР</v>
          </cell>
          <cell r="AW5633">
            <v>40616</v>
          </cell>
          <cell r="AZ5633" t="str">
            <v>3.2011</v>
          </cell>
          <cell r="BA5633" t="str">
            <v>3.2011</v>
          </cell>
          <cell r="BB5633" t="str">
            <v>3.2011</v>
          </cell>
          <cell r="BC5633" t="str">
            <v>1.2011</v>
          </cell>
        </row>
        <row r="5634">
          <cell r="AM5634">
            <v>119600</v>
          </cell>
          <cell r="AQ5634" t="str">
            <v/>
          </cell>
          <cell r="AT5634" t="str">
            <v>ПИР</v>
          </cell>
          <cell r="AW5634">
            <v>40591</v>
          </cell>
          <cell r="AZ5634" t="str">
            <v>2.2011</v>
          </cell>
          <cell r="BA5634" t="str">
            <v>2.2011</v>
          </cell>
          <cell r="BB5634" t="str">
            <v>3.2011</v>
          </cell>
          <cell r="BC5634" t="str">
            <v>1.2011</v>
          </cell>
        </row>
        <row r="5635">
          <cell r="AM5635">
            <v>119600</v>
          </cell>
          <cell r="AQ5635" t="str">
            <v/>
          </cell>
          <cell r="AT5635" t="str">
            <v>ПИР</v>
          </cell>
          <cell r="AW5635">
            <v>40591</v>
          </cell>
          <cell r="AZ5635" t="str">
            <v>2.2011</v>
          </cell>
          <cell r="BA5635" t="str">
            <v>2.2011</v>
          </cell>
          <cell r="BB5635" t="str">
            <v>3.2011</v>
          </cell>
          <cell r="BC5635" t="str">
            <v>1.2011</v>
          </cell>
        </row>
        <row r="5636">
          <cell r="AM5636">
            <v>441600</v>
          </cell>
          <cell r="AQ5636" t="str">
            <v/>
          </cell>
          <cell r="AT5636" t="str">
            <v>ПИР</v>
          </cell>
          <cell r="AW5636">
            <v>40582</v>
          </cell>
          <cell r="AZ5636" t="str">
            <v>1.2011</v>
          </cell>
          <cell r="BA5636" t="str">
            <v>2.2011</v>
          </cell>
          <cell r="BB5636" t="str">
            <v>2.2011</v>
          </cell>
          <cell r="BC5636" t="str">
            <v>1.2011</v>
          </cell>
        </row>
        <row r="5637">
          <cell r="AM5637">
            <v>257600</v>
          </cell>
          <cell r="AQ5637" t="str">
            <v/>
          </cell>
          <cell r="AT5637" t="str">
            <v>ПИР</v>
          </cell>
          <cell r="AW5637">
            <v>40624</v>
          </cell>
          <cell r="AZ5637" t="str">
            <v>3.2011</v>
          </cell>
          <cell r="BA5637" t="str">
            <v>3.2011</v>
          </cell>
          <cell r="BB5637" t="str">
            <v>4.2011</v>
          </cell>
          <cell r="BC5637" t="str">
            <v>1.2011</v>
          </cell>
        </row>
        <row r="5638">
          <cell r="AM5638" t="str">
            <v/>
          </cell>
          <cell r="AQ5638" t="str">
            <v/>
          </cell>
          <cell r="AT5638" t="str">
            <v/>
          </cell>
          <cell r="AW5638" t="str">
            <v/>
          </cell>
          <cell r="AZ5638" t="str">
            <v/>
          </cell>
          <cell r="BA5638" t="str">
            <v/>
          </cell>
          <cell r="BB5638" t="str">
            <v/>
          </cell>
          <cell r="BC5638" t="str">
            <v/>
          </cell>
        </row>
        <row r="5639">
          <cell r="AM5639">
            <v>441600</v>
          </cell>
          <cell r="AQ5639" t="str">
            <v/>
          </cell>
          <cell r="AT5639" t="str">
            <v>ПИР</v>
          </cell>
          <cell r="AW5639">
            <v>40616</v>
          </cell>
          <cell r="AZ5639" t="str">
            <v>3.2011</v>
          </cell>
          <cell r="BA5639" t="str">
            <v>3.2011</v>
          </cell>
          <cell r="BB5639" t="str">
            <v>3.2011</v>
          </cell>
          <cell r="BC5639" t="str">
            <v>1.2011</v>
          </cell>
        </row>
        <row r="5640">
          <cell r="AM5640">
            <v>119600</v>
          </cell>
          <cell r="AQ5640" t="str">
            <v/>
          </cell>
          <cell r="AT5640" t="str">
            <v>ПИР</v>
          </cell>
          <cell r="AW5640">
            <v>40616</v>
          </cell>
          <cell r="AZ5640" t="str">
            <v>3.2011</v>
          </cell>
          <cell r="BA5640" t="str">
            <v>3.2011</v>
          </cell>
          <cell r="BB5640" t="str">
            <v>3.2011</v>
          </cell>
          <cell r="BC5640" t="str">
            <v>1.2011</v>
          </cell>
        </row>
        <row r="5641">
          <cell r="AM5641" t="str">
            <v/>
          </cell>
          <cell r="AQ5641" t="str">
            <v/>
          </cell>
          <cell r="AT5641" t="str">
            <v/>
          </cell>
          <cell r="AW5641" t="str">
            <v/>
          </cell>
          <cell r="AZ5641" t="str">
            <v/>
          </cell>
          <cell r="BA5641" t="str">
            <v/>
          </cell>
          <cell r="BB5641" t="str">
            <v/>
          </cell>
          <cell r="BC5641" t="str">
            <v/>
          </cell>
        </row>
        <row r="5642">
          <cell r="AM5642" t="str">
            <v/>
          </cell>
          <cell r="AQ5642" t="str">
            <v/>
          </cell>
          <cell r="AT5642" t="str">
            <v/>
          </cell>
          <cell r="AW5642" t="str">
            <v/>
          </cell>
          <cell r="AZ5642" t="str">
            <v/>
          </cell>
          <cell r="BA5642" t="str">
            <v/>
          </cell>
          <cell r="BB5642" t="str">
            <v/>
          </cell>
          <cell r="BC5642" t="str">
            <v/>
          </cell>
        </row>
        <row r="5643">
          <cell r="AM5643">
            <v>345000</v>
          </cell>
          <cell r="AQ5643" t="str">
            <v/>
          </cell>
          <cell r="AT5643" t="str">
            <v>ПИР</v>
          </cell>
          <cell r="AW5643">
            <v>40591</v>
          </cell>
          <cell r="AZ5643" t="str">
            <v>2.2011</v>
          </cell>
          <cell r="BA5643" t="str">
            <v>2.2011</v>
          </cell>
          <cell r="BB5643" t="str">
            <v>3.2011</v>
          </cell>
          <cell r="BC5643" t="str">
            <v>1.2011</v>
          </cell>
        </row>
        <row r="5644">
          <cell r="AM5644">
            <v>345000</v>
          </cell>
          <cell r="AQ5644" t="str">
            <v/>
          </cell>
          <cell r="AT5644" t="str">
            <v>ПИР</v>
          </cell>
          <cell r="AW5644">
            <v>40542</v>
          </cell>
          <cell r="AZ5644" t="str">
            <v>12.2010</v>
          </cell>
          <cell r="BA5644" t="str">
            <v>12.2010</v>
          </cell>
          <cell r="BB5644" t="str">
            <v/>
          </cell>
          <cell r="BC5644" t="str">
            <v>4.2010</v>
          </cell>
        </row>
        <row r="5645">
          <cell r="AM5645">
            <v>257600</v>
          </cell>
          <cell r="AQ5645" t="str">
            <v/>
          </cell>
          <cell r="AT5645" t="str">
            <v>ПИР</v>
          </cell>
          <cell r="AW5645">
            <v>40542</v>
          </cell>
          <cell r="AZ5645" t="str">
            <v>12.2010</v>
          </cell>
          <cell r="BA5645" t="str">
            <v>12.2010</v>
          </cell>
          <cell r="BB5645" t="str">
            <v/>
          </cell>
          <cell r="BC5645" t="str">
            <v>4.2010</v>
          </cell>
        </row>
        <row r="5646">
          <cell r="AM5646" t="str">
            <v/>
          </cell>
          <cell r="AQ5646" t="str">
            <v/>
          </cell>
          <cell r="AT5646" t="str">
            <v/>
          </cell>
          <cell r="AW5646" t="str">
            <v/>
          </cell>
          <cell r="AZ5646" t="str">
            <v/>
          </cell>
          <cell r="BA5646" t="str">
            <v/>
          </cell>
          <cell r="BB5646" t="str">
            <v/>
          </cell>
          <cell r="BC5646" t="str">
            <v/>
          </cell>
        </row>
        <row r="5647">
          <cell r="AM5647">
            <v>257600</v>
          </cell>
          <cell r="AQ5647" t="str">
            <v/>
          </cell>
          <cell r="AT5647" t="str">
            <v>ПИР</v>
          </cell>
          <cell r="AW5647">
            <v>40633</v>
          </cell>
          <cell r="AZ5647" t="str">
            <v>3.2011</v>
          </cell>
          <cell r="BA5647" t="str">
            <v>3.2011</v>
          </cell>
          <cell r="BB5647" t="str">
            <v>4.2011</v>
          </cell>
          <cell r="BC5647" t="str">
            <v>1.2011</v>
          </cell>
        </row>
        <row r="5648">
          <cell r="AM5648">
            <v>257600</v>
          </cell>
          <cell r="AQ5648" t="str">
            <v/>
          </cell>
          <cell r="AT5648" t="str">
            <v>ПИР</v>
          </cell>
          <cell r="AW5648">
            <v>40616</v>
          </cell>
          <cell r="AZ5648" t="str">
            <v>3.2011</v>
          </cell>
          <cell r="BA5648" t="str">
            <v>3.2011</v>
          </cell>
          <cell r="BB5648" t="str">
            <v>3.2011</v>
          </cell>
          <cell r="BC5648" t="str">
            <v>1.2011</v>
          </cell>
        </row>
        <row r="5649">
          <cell r="AM5649" t="str">
            <v/>
          </cell>
          <cell r="AQ5649" t="str">
            <v/>
          </cell>
          <cell r="AT5649" t="str">
            <v/>
          </cell>
          <cell r="AW5649" t="str">
            <v/>
          </cell>
          <cell r="AZ5649" t="str">
            <v/>
          </cell>
          <cell r="BA5649" t="str">
            <v/>
          </cell>
          <cell r="BB5649" t="str">
            <v/>
          </cell>
          <cell r="BC5649" t="str">
            <v/>
          </cell>
        </row>
        <row r="5650">
          <cell r="AM5650">
            <v>257600</v>
          </cell>
          <cell r="AQ5650" t="str">
            <v/>
          </cell>
          <cell r="AT5650" t="str">
            <v>ПИР</v>
          </cell>
          <cell r="AW5650">
            <v>40633</v>
          </cell>
          <cell r="AZ5650" t="str">
            <v>3.2011</v>
          </cell>
          <cell r="BA5650" t="str">
            <v>3.2011</v>
          </cell>
          <cell r="BB5650" t="str">
            <v>4.2011</v>
          </cell>
          <cell r="BC5650" t="str">
            <v>1.2011</v>
          </cell>
        </row>
        <row r="5651">
          <cell r="AM5651" t="str">
            <v/>
          </cell>
          <cell r="AQ5651" t="str">
            <v/>
          </cell>
          <cell r="AT5651" t="str">
            <v/>
          </cell>
          <cell r="AW5651" t="str">
            <v/>
          </cell>
          <cell r="AZ5651" t="str">
            <v/>
          </cell>
          <cell r="BA5651" t="str">
            <v/>
          </cell>
          <cell r="BB5651" t="str">
            <v/>
          </cell>
          <cell r="BC5651" t="str">
            <v/>
          </cell>
        </row>
        <row r="5652">
          <cell r="AM5652">
            <v>430000</v>
          </cell>
          <cell r="AQ5652" t="str">
            <v/>
          </cell>
          <cell r="AT5652" t="str">
            <v>ПИР</v>
          </cell>
          <cell r="AW5652">
            <v>40409</v>
          </cell>
          <cell r="AZ5652" t="str">
            <v>8.2010</v>
          </cell>
          <cell r="BA5652" t="str">
            <v>8.2010</v>
          </cell>
          <cell r="BB5652" t="str">
            <v/>
          </cell>
          <cell r="BC5652" t="str">
            <v>3.2010</v>
          </cell>
        </row>
        <row r="5653">
          <cell r="AM5653" t="str">
            <v/>
          </cell>
          <cell r="AQ5653" t="str">
            <v/>
          </cell>
          <cell r="AT5653" t="str">
            <v/>
          </cell>
          <cell r="AW5653" t="str">
            <v/>
          </cell>
          <cell r="AZ5653" t="str">
            <v/>
          </cell>
          <cell r="BA5653" t="str">
            <v/>
          </cell>
          <cell r="BB5653" t="str">
            <v/>
          </cell>
          <cell r="BC5653" t="str">
            <v/>
          </cell>
        </row>
        <row r="5654">
          <cell r="AM5654" t="str">
            <v/>
          </cell>
          <cell r="AQ5654" t="str">
            <v/>
          </cell>
          <cell r="AT5654" t="str">
            <v/>
          </cell>
          <cell r="AW5654" t="str">
            <v/>
          </cell>
          <cell r="AZ5654" t="str">
            <v/>
          </cell>
          <cell r="BA5654" t="str">
            <v/>
          </cell>
          <cell r="BB5654" t="str">
            <v/>
          </cell>
          <cell r="BC5654" t="str">
            <v/>
          </cell>
        </row>
        <row r="5655">
          <cell r="AM5655" t="str">
            <v/>
          </cell>
          <cell r="AQ5655" t="str">
            <v/>
          </cell>
          <cell r="AT5655" t="str">
            <v/>
          </cell>
          <cell r="AW5655" t="str">
            <v/>
          </cell>
          <cell r="AZ5655" t="str">
            <v/>
          </cell>
          <cell r="BA5655" t="str">
            <v/>
          </cell>
          <cell r="BB5655" t="str">
            <v/>
          </cell>
          <cell r="BC5655" t="str">
            <v/>
          </cell>
        </row>
        <row r="5656">
          <cell r="AM5656" t="str">
            <v/>
          </cell>
          <cell r="AQ5656" t="str">
            <v/>
          </cell>
          <cell r="AT5656" t="str">
            <v/>
          </cell>
          <cell r="AW5656" t="str">
            <v/>
          </cell>
          <cell r="AZ5656" t="str">
            <v/>
          </cell>
          <cell r="BA5656" t="str">
            <v/>
          </cell>
          <cell r="BB5656" t="str">
            <v/>
          </cell>
          <cell r="BC5656" t="str">
            <v/>
          </cell>
        </row>
        <row r="5657">
          <cell r="AM5657" t="str">
            <v/>
          </cell>
          <cell r="AQ5657" t="str">
            <v/>
          </cell>
          <cell r="AT5657" t="str">
            <v/>
          </cell>
          <cell r="AW5657" t="str">
            <v/>
          </cell>
          <cell r="AZ5657" t="str">
            <v/>
          </cell>
          <cell r="BA5657" t="str">
            <v/>
          </cell>
          <cell r="BB5657" t="str">
            <v/>
          </cell>
          <cell r="BC5657" t="str">
            <v/>
          </cell>
        </row>
        <row r="5658">
          <cell r="AM5658" t="str">
            <v/>
          </cell>
          <cell r="AQ5658" t="str">
            <v/>
          </cell>
          <cell r="AT5658" t="str">
            <v/>
          </cell>
          <cell r="AW5658" t="str">
            <v/>
          </cell>
          <cell r="AZ5658" t="str">
            <v/>
          </cell>
          <cell r="BA5658" t="str">
            <v/>
          </cell>
          <cell r="BB5658" t="str">
            <v/>
          </cell>
          <cell r="BC5658" t="str">
            <v/>
          </cell>
        </row>
        <row r="5659">
          <cell r="AM5659" t="str">
            <v/>
          </cell>
          <cell r="AQ5659" t="str">
            <v/>
          </cell>
          <cell r="AT5659" t="str">
            <v/>
          </cell>
          <cell r="AW5659" t="str">
            <v/>
          </cell>
          <cell r="AZ5659" t="str">
            <v/>
          </cell>
          <cell r="BA5659" t="str">
            <v/>
          </cell>
          <cell r="BB5659" t="str">
            <v/>
          </cell>
          <cell r="BC5659" t="str">
            <v/>
          </cell>
        </row>
        <row r="5660">
          <cell r="AM5660">
            <v>550000</v>
          </cell>
          <cell r="AQ5660" t="str">
            <v/>
          </cell>
          <cell r="AT5660" t="str">
            <v>ПИР</v>
          </cell>
          <cell r="AW5660">
            <v>40409</v>
          </cell>
          <cell r="AZ5660" t="str">
            <v>8.2010</v>
          </cell>
          <cell r="BA5660" t="str">
            <v>8.2010</v>
          </cell>
          <cell r="BB5660" t="str">
            <v/>
          </cell>
          <cell r="BC5660" t="str">
            <v>3.2010</v>
          </cell>
        </row>
        <row r="5661">
          <cell r="AM5661">
            <v>276000</v>
          </cell>
          <cell r="AQ5661" t="str">
            <v/>
          </cell>
          <cell r="AT5661" t="str">
            <v>ПИР</v>
          </cell>
          <cell r="AW5661">
            <v>40480</v>
          </cell>
          <cell r="AZ5661" t="str">
            <v>10.2010</v>
          </cell>
          <cell r="BA5661" t="str">
            <v>10.2010</v>
          </cell>
          <cell r="BB5661" t="str">
            <v/>
          </cell>
          <cell r="BC5661" t="str">
            <v>4.2010</v>
          </cell>
        </row>
        <row r="5662">
          <cell r="AM5662">
            <v>3650000</v>
          </cell>
          <cell r="AQ5662" t="str">
            <v/>
          </cell>
          <cell r="AT5662" t="str">
            <v>ПИР</v>
          </cell>
          <cell r="AW5662">
            <v>40409</v>
          </cell>
          <cell r="AZ5662" t="str">
            <v>8.2010</v>
          </cell>
          <cell r="BA5662" t="str">
            <v>8.2010</v>
          </cell>
          <cell r="BB5662" t="str">
            <v/>
          </cell>
          <cell r="BC5662" t="str">
            <v>3.2010</v>
          </cell>
        </row>
        <row r="5663">
          <cell r="AM5663" t="str">
            <v/>
          </cell>
          <cell r="AQ5663" t="str">
            <v/>
          </cell>
          <cell r="AT5663" t="str">
            <v/>
          </cell>
          <cell r="AW5663" t="str">
            <v/>
          </cell>
          <cell r="AZ5663" t="str">
            <v/>
          </cell>
          <cell r="BA5663" t="str">
            <v/>
          </cell>
          <cell r="BB5663" t="str">
            <v/>
          </cell>
          <cell r="BC5663" t="str">
            <v/>
          </cell>
        </row>
        <row r="5664">
          <cell r="AM5664" t="str">
            <v/>
          </cell>
          <cell r="AQ5664" t="str">
            <v/>
          </cell>
          <cell r="AT5664" t="str">
            <v/>
          </cell>
          <cell r="AW5664" t="str">
            <v/>
          </cell>
          <cell r="AZ5664" t="str">
            <v/>
          </cell>
          <cell r="BA5664" t="str">
            <v/>
          </cell>
          <cell r="BB5664" t="str">
            <v/>
          </cell>
          <cell r="BC5664" t="str">
            <v/>
          </cell>
        </row>
        <row r="5665">
          <cell r="AM5665" t="str">
            <v/>
          </cell>
          <cell r="AQ5665" t="str">
            <v/>
          </cell>
          <cell r="AT5665" t="str">
            <v/>
          </cell>
          <cell r="AW5665" t="str">
            <v/>
          </cell>
          <cell r="AZ5665" t="str">
            <v/>
          </cell>
          <cell r="BA5665" t="str">
            <v/>
          </cell>
          <cell r="BB5665" t="str">
            <v/>
          </cell>
          <cell r="BC5665" t="str">
            <v/>
          </cell>
        </row>
        <row r="5666">
          <cell r="AM5666" t="str">
            <v/>
          </cell>
          <cell r="AQ5666" t="str">
            <v/>
          </cell>
          <cell r="AT5666" t="str">
            <v/>
          </cell>
          <cell r="AW5666" t="str">
            <v/>
          </cell>
          <cell r="AZ5666" t="str">
            <v/>
          </cell>
          <cell r="BA5666" t="str">
            <v/>
          </cell>
          <cell r="BB5666" t="str">
            <v/>
          </cell>
          <cell r="BC5666" t="str">
            <v/>
          </cell>
        </row>
        <row r="5667">
          <cell r="AM5667" t="str">
            <v/>
          </cell>
          <cell r="AQ5667" t="str">
            <v/>
          </cell>
          <cell r="AT5667" t="str">
            <v/>
          </cell>
          <cell r="AW5667" t="str">
            <v/>
          </cell>
          <cell r="AZ5667" t="str">
            <v/>
          </cell>
          <cell r="BA5667" t="str">
            <v/>
          </cell>
          <cell r="BB5667" t="str">
            <v/>
          </cell>
          <cell r="BC5667" t="str">
            <v/>
          </cell>
        </row>
        <row r="5668">
          <cell r="AM5668" t="str">
            <v/>
          </cell>
          <cell r="AQ5668" t="str">
            <v/>
          </cell>
          <cell r="AT5668" t="str">
            <v/>
          </cell>
          <cell r="AW5668" t="str">
            <v/>
          </cell>
          <cell r="AZ5668" t="str">
            <v/>
          </cell>
          <cell r="BA5668" t="str">
            <v/>
          </cell>
          <cell r="BB5668" t="str">
            <v/>
          </cell>
          <cell r="BC5668" t="str">
            <v/>
          </cell>
        </row>
        <row r="5669">
          <cell r="AM5669" t="str">
            <v/>
          </cell>
          <cell r="AQ5669" t="str">
            <v/>
          </cell>
          <cell r="AT5669" t="str">
            <v/>
          </cell>
          <cell r="AW5669" t="str">
            <v/>
          </cell>
          <cell r="AZ5669" t="str">
            <v/>
          </cell>
          <cell r="BA5669" t="str">
            <v/>
          </cell>
          <cell r="BB5669" t="str">
            <v/>
          </cell>
          <cell r="BC5669" t="str">
            <v/>
          </cell>
        </row>
        <row r="5670">
          <cell r="AM5670">
            <v>50000</v>
          </cell>
          <cell r="AQ5670" t="str">
            <v/>
          </cell>
          <cell r="AT5670" t="str">
            <v>ПИР</v>
          </cell>
          <cell r="AW5670">
            <v>40409</v>
          </cell>
          <cell r="AZ5670" t="str">
            <v>8.2010</v>
          </cell>
          <cell r="BA5670" t="str">
            <v>8.2010</v>
          </cell>
          <cell r="BB5670" t="str">
            <v/>
          </cell>
          <cell r="BC5670" t="str">
            <v>3.2010</v>
          </cell>
        </row>
        <row r="5671">
          <cell r="AM5671">
            <v>1066000</v>
          </cell>
          <cell r="AQ5671" t="str">
            <v/>
          </cell>
          <cell r="AT5671" t="str">
            <v>ПИР</v>
          </cell>
          <cell r="AW5671">
            <v>40616</v>
          </cell>
          <cell r="AZ5671" t="str">
            <v>3.2011</v>
          </cell>
          <cell r="BA5671" t="str">
            <v>3.2011</v>
          </cell>
          <cell r="BB5671" t="str">
            <v>3.2011</v>
          </cell>
          <cell r="BC5671" t="str">
            <v>1.2011</v>
          </cell>
        </row>
        <row r="5672">
          <cell r="AM5672">
            <v>1066000</v>
          </cell>
          <cell r="AQ5672" t="str">
            <v/>
          </cell>
          <cell r="AT5672" t="str">
            <v>ПИР</v>
          </cell>
          <cell r="AW5672">
            <v>40616</v>
          </cell>
          <cell r="AZ5672" t="str">
            <v>3.2011</v>
          </cell>
          <cell r="BA5672" t="str">
            <v>3.2011</v>
          </cell>
          <cell r="BB5672" t="str">
            <v>3.2011</v>
          </cell>
          <cell r="BC5672" t="str">
            <v>1.2011</v>
          </cell>
        </row>
        <row r="5673">
          <cell r="AM5673">
            <v>250000</v>
          </cell>
          <cell r="AQ5673" t="str">
            <v/>
          </cell>
          <cell r="AT5673" t="str">
            <v>ПИР</v>
          </cell>
          <cell r="AW5673">
            <v>40409</v>
          </cell>
          <cell r="AZ5673" t="str">
            <v>8.2010</v>
          </cell>
          <cell r="BA5673" t="str">
            <v>8.2010</v>
          </cell>
          <cell r="BB5673" t="str">
            <v/>
          </cell>
          <cell r="BC5673" t="str">
            <v>3.2010</v>
          </cell>
        </row>
        <row r="5674">
          <cell r="AM5674">
            <v>250000</v>
          </cell>
          <cell r="AQ5674" t="str">
            <v/>
          </cell>
          <cell r="AT5674" t="str">
            <v>ПИР</v>
          </cell>
          <cell r="AW5674">
            <v>40409</v>
          </cell>
          <cell r="AZ5674" t="str">
            <v>8.2010</v>
          </cell>
          <cell r="BA5674" t="str">
            <v>8.2010</v>
          </cell>
          <cell r="BB5674" t="str">
            <v/>
          </cell>
          <cell r="BC5674" t="str">
            <v>3.2010</v>
          </cell>
        </row>
        <row r="5675">
          <cell r="AM5675">
            <v>150000</v>
          </cell>
          <cell r="AQ5675" t="str">
            <v/>
          </cell>
          <cell r="AT5675" t="str">
            <v>ПИР</v>
          </cell>
          <cell r="AW5675">
            <v>40409</v>
          </cell>
          <cell r="AZ5675" t="str">
            <v>8.2010</v>
          </cell>
          <cell r="BA5675" t="str">
            <v>8.2010</v>
          </cell>
          <cell r="BB5675" t="str">
            <v/>
          </cell>
          <cell r="BC5675" t="str">
            <v>3.2010</v>
          </cell>
        </row>
        <row r="5676">
          <cell r="AM5676" t="str">
            <v/>
          </cell>
          <cell r="AQ5676" t="str">
            <v/>
          </cell>
          <cell r="AT5676" t="str">
            <v/>
          </cell>
          <cell r="AW5676" t="str">
            <v/>
          </cell>
          <cell r="AZ5676" t="str">
            <v/>
          </cell>
          <cell r="BA5676" t="str">
            <v/>
          </cell>
          <cell r="BB5676" t="str">
            <v/>
          </cell>
          <cell r="BC5676" t="str">
            <v/>
          </cell>
        </row>
        <row r="5677">
          <cell r="AM5677" t="str">
            <v/>
          </cell>
          <cell r="AQ5677" t="str">
            <v/>
          </cell>
          <cell r="AT5677" t="str">
            <v/>
          </cell>
          <cell r="AW5677" t="str">
            <v/>
          </cell>
          <cell r="AZ5677" t="str">
            <v/>
          </cell>
          <cell r="BA5677" t="str">
            <v/>
          </cell>
          <cell r="BB5677" t="str">
            <v/>
          </cell>
          <cell r="BC5677" t="str">
            <v/>
          </cell>
        </row>
        <row r="5678">
          <cell r="AM5678">
            <v>2000000</v>
          </cell>
          <cell r="AQ5678" t="str">
            <v/>
          </cell>
          <cell r="AT5678" t="str">
            <v>ПИР</v>
          </cell>
          <cell r="AW5678">
            <v>40442</v>
          </cell>
          <cell r="AZ5678" t="str">
            <v>8.2010</v>
          </cell>
          <cell r="BA5678" t="str">
            <v>9.2010</v>
          </cell>
          <cell r="BB5678" t="str">
            <v/>
          </cell>
          <cell r="BC5678" t="str">
            <v>3.2010</v>
          </cell>
        </row>
        <row r="5679">
          <cell r="AM5679" t="str">
            <v/>
          </cell>
          <cell r="AQ5679" t="str">
            <v/>
          </cell>
          <cell r="AT5679" t="str">
            <v/>
          </cell>
          <cell r="AW5679" t="str">
            <v/>
          </cell>
          <cell r="AZ5679" t="str">
            <v/>
          </cell>
          <cell r="BA5679" t="str">
            <v/>
          </cell>
          <cell r="BB5679" t="str">
            <v/>
          </cell>
          <cell r="BC5679" t="str">
            <v/>
          </cell>
        </row>
        <row r="5680">
          <cell r="AM5680" t="str">
            <v/>
          </cell>
          <cell r="AQ5680" t="str">
            <v/>
          </cell>
          <cell r="AT5680" t="str">
            <v/>
          </cell>
          <cell r="AW5680" t="str">
            <v/>
          </cell>
          <cell r="AZ5680" t="str">
            <v/>
          </cell>
          <cell r="BA5680" t="str">
            <v/>
          </cell>
          <cell r="BB5680" t="str">
            <v/>
          </cell>
          <cell r="BC5680" t="str">
            <v/>
          </cell>
        </row>
        <row r="5681">
          <cell r="AM5681" t="str">
            <v/>
          </cell>
          <cell r="AQ5681" t="str">
            <v/>
          </cell>
          <cell r="AT5681" t="str">
            <v/>
          </cell>
          <cell r="AW5681" t="str">
            <v/>
          </cell>
          <cell r="AZ5681" t="str">
            <v/>
          </cell>
          <cell r="BA5681" t="str">
            <v/>
          </cell>
          <cell r="BB5681" t="str">
            <v/>
          </cell>
          <cell r="BC5681" t="str">
            <v/>
          </cell>
        </row>
        <row r="5682">
          <cell r="AM5682" t="str">
            <v/>
          </cell>
          <cell r="AQ5682" t="str">
            <v/>
          </cell>
          <cell r="AT5682" t="str">
            <v/>
          </cell>
          <cell r="AW5682" t="str">
            <v/>
          </cell>
          <cell r="AZ5682" t="str">
            <v/>
          </cell>
          <cell r="BA5682" t="str">
            <v/>
          </cell>
          <cell r="BB5682" t="str">
            <v/>
          </cell>
          <cell r="BC5682" t="str">
            <v/>
          </cell>
        </row>
        <row r="5683">
          <cell r="AM5683" t="str">
            <v/>
          </cell>
          <cell r="AQ5683" t="str">
            <v/>
          </cell>
          <cell r="AT5683" t="str">
            <v/>
          </cell>
          <cell r="AW5683" t="str">
            <v/>
          </cell>
          <cell r="AZ5683" t="str">
            <v/>
          </cell>
          <cell r="BA5683" t="str">
            <v/>
          </cell>
          <cell r="BB5683" t="str">
            <v/>
          </cell>
          <cell r="BC5683" t="str">
            <v/>
          </cell>
        </row>
        <row r="5684">
          <cell r="AM5684" t="str">
            <v/>
          </cell>
          <cell r="AQ5684" t="str">
            <v/>
          </cell>
          <cell r="AT5684" t="str">
            <v/>
          </cell>
          <cell r="AW5684" t="str">
            <v/>
          </cell>
          <cell r="AZ5684" t="str">
            <v/>
          </cell>
          <cell r="BA5684" t="str">
            <v/>
          </cell>
          <cell r="BB5684" t="str">
            <v/>
          </cell>
          <cell r="BC5684" t="str">
            <v/>
          </cell>
        </row>
        <row r="5685">
          <cell r="AM5685" t="str">
            <v/>
          </cell>
          <cell r="AQ5685" t="str">
            <v/>
          </cell>
          <cell r="AT5685" t="str">
            <v/>
          </cell>
          <cell r="AW5685" t="str">
            <v/>
          </cell>
          <cell r="AZ5685" t="str">
            <v/>
          </cell>
          <cell r="BA5685" t="str">
            <v/>
          </cell>
          <cell r="BB5685" t="str">
            <v/>
          </cell>
          <cell r="BC5685" t="str">
            <v/>
          </cell>
        </row>
        <row r="5686">
          <cell r="AM5686" t="str">
            <v/>
          </cell>
          <cell r="AQ5686" t="str">
            <v/>
          </cell>
          <cell r="AT5686" t="str">
            <v/>
          </cell>
          <cell r="AW5686" t="str">
            <v/>
          </cell>
          <cell r="AZ5686" t="str">
            <v/>
          </cell>
          <cell r="BA5686" t="str">
            <v/>
          </cell>
          <cell r="BB5686" t="str">
            <v/>
          </cell>
          <cell r="BC5686" t="str">
            <v/>
          </cell>
        </row>
        <row r="5687">
          <cell r="AM5687" t="str">
            <v/>
          </cell>
          <cell r="AQ5687" t="str">
            <v/>
          </cell>
          <cell r="AT5687" t="str">
            <v/>
          </cell>
          <cell r="AW5687" t="str">
            <v/>
          </cell>
          <cell r="AZ5687" t="str">
            <v/>
          </cell>
          <cell r="BA5687" t="str">
            <v/>
          </cell>
          <cell r="BB5687" t="str">
            <v/>
          </cell>
          <cell r="BC5687" t="str">
            <v/>
          </cell>
        </row>
        <row r="5688">
          <cell r="AM5688" t="str">
            <v/>
          </cell>
          <cell r="AQ5688" t="str">
            <v/>
          </cell>
          <cell r="AT5688" t="str">
            <v/>
          </cell>
          <cell r="AW5688" t="str">
            <v/>
          </cell>
          <cell r="AZ5688" t="str">
            <v/>
          </cell>
          <cell r="BA5688" t="str">
            <v/>
          </cell>
          <cell r="BB5688" t="str">
            <v/>
          </cell>
          <cell r="BC5688" t="str">
            <v/>
          </cell>
        </row>
        <row r="5689">
          <cell r="AM5689" t="str">
            <v/>
          </cell>
          <cell r="AQ5689" t="str">
            <v/>
          </cell>
          <cell r="AT5689" t="str">
            <v/>
          </cell>
          <cell r="AW5689" t="str">
            <v/>
          </cell>
          <cell r="AZ5689" t="str">
            <v/>
          </cell>
          <cell r="BA5689" t="str">
            <v/>
          </cell>
          <cell r="BB5689" t="str">
            <v/>
          </cell>
          <cell r="BC5689" t="str">
            <v/>
          </cell>
        </row>
        <row r="5690">
          <cell r="AM5690" t="str">
            <v/>
          </cell>
          <cell r="AQ5690" t="str">
            <v/>
          </cell>
          <cell r="AT5690" t="str">
            <v/>
          </cell>
          <cell r="AW5690" t="str">
            <v/>
          </cell>
          <cell r="AZ5690" t="str">
            <v/>
          </cell>
          <cell r="BA5690" t="str">
            <v/>
          </cell>
          <cell r="BB5690" t="str">
            <v/>
          </cell>
          <cell r="BC5690" t="str">
            <v/>
          </cell>
        </row>
        <row r="5691">
          <cell r="AM5691" t="str">
            <v/>
          </cell>
          <cell r="AQ5691" t="str">
            <v/>
          </cell>
          <cell r="AT5691" t="str">
            <v/>
          </cell>
          <cell r="AW5691" t="str">
            <v/>
          </cell>
          <cell r="AZ5691" t="str">
            <v/>
          </cell>
          <cell r="BA5691" t="str">
            <v/>
          </cell>
          <cell r="BB5691" t="str">
            <v/>
          </cell>
          <cell r="BC5691" t="str">
            <v/>
          </cell>
        </row>
        <row r="5692">
          <cell r="AM5692" t="str">
            <v/>
          </cell>
          <cell r="AQ5692" t="str">
            <v/>
          </cell>
          <cell r="AT5692" t="str">
            <v/>
          </cell>
          <cell r="AW5692" t="str">
            <v/>
          </cell>
          <cell r="AZ5692" t="str">
            <v/>
          </cell>
          <cell r="BA5692" t="str">
            <v/>
          </cell>
          <cell r="BB5692" t="str">
            <v/>
          </cell>
          <cell r="BC5692" t="str">
            <v/>
          </cell>
        </row>
        <row r="5693">
          <cell r="AM5693" t="str">
            <v/>
          </cell>
          <cell r="AQ5693" t="str">
            <v/>
          </cell>
          <cell r="AT5693" t="str">
            <v/>
          </cell>
          <cell r="AW5693" t="str">
            <v/>
          </cell>
          <cell r="AZ5693" t="str">
            <v/>
          </cell>
          <cell r="BA5693" t="str">
            <v/>
          </cell>
          <cell r="BB5693" t="str">
            <v/>
          </cell>
          <cell r="BC5693" t="str">
            <v/>
          </cell>
        </row>
        <row r="5694">
          <cell r="AM5694" t="str">
            <v/>
          </cell>
          <cell r="AQ5694" t="str">
            <v/>
          </cell>
          <cell r="AT5694" t="str">
            <v/>
          </cell>
          <cell r="AW5694" t="str">
            <v/>
          </cell>
          <cell r="AZ5694" t="str">
            <v/>
          </cell>
          <cell r="BA5694" t="str">
            <v/>
          </cell>
          <cell r="BB5694" t="str">
            <v/>
          </cell>
          <cell r="BC5694" t="str">
            <v/>
          </cell>
        </row>
        <row r="5695">
          <cell r="AM5695" t="str">
            <v/>
          </cell>
          <cell r="AQ5695" t="str">
            <v/>
          </cell>
          <cell r="AT5695" t="str">
            <v/>
          </cell>
          <cell r="AW5695" t="str">
            <v/>
          </cell>
          <cell r="AZ5695" t="str">
            <v/>
          </cell>
          <cell r="BA5695" t="str">
            <v/>
          </cell>
          <cell r="BB5695" t="str">
            <v/>
          </cell>
          <cell r="BC5695" t="str">
            <v/>
          </cell>
        </row>
        <row r="5696">
          <cell r="AM5696" t="str">
            <v/>
          </cell>
          <cell r="AQ5696" t="str">
            <v/>
          </cell>
          <cell r="AT5696" t="str">
            <v/>
          </cell>
          <cell r="AW5696" t="str">
            <v/>
          </cell>
          <cell r="AZ5696" t="str">
            <v/>
          </cell>
          <cell r="BA5696" t="str">
            <v/>
          </cell>
          <cell r="BB5696" t="str">
            <v/>
          </cell>
          <cell r="BC5696" t="str">
            <v/>
          </cell>
        </row>
        <row r="5697">
          <cell r="AM5697" t="str">
            <v/>
          </cell>
          <cell r="AQ5697" t="str">
            <v/>
          </cell>
          <cell r="AT5697" t="str">
            <v/>
          </cell>
          <cell r="AW5697" t="str">
            <v/>
          </cell>
          <cell r="AZ5697" t="str">
            <v/>
          </cell>
          <cell r="BA5697" t="str">
            <v/>
          </cell>
          <cell r="BB5697" t="str">
            <v/>
          </cell>
          <cell r="BC5697" t="str">
            <v/>
          </cell>
        </row>
        <row r="5698">
          <cell r="AM5698" t="str">
            <v/>
          </cell>
          <cell r="AQ5698" t="str">
            <v/>
          </cell>
          <cell r="AT5698" t="str">
            <v/>
          </cell>
          <cell r="AW5698" t="str">
            <v/>
          </cell>
          <cell r="AZ5698" t="str">
            <v/>
          </cell>
          <cell r="BA5698" t="str">
            <v/>
          </cell>
          <cell r="BB5698" t="str">
            <v/>
          </cell>
          <cell r="BC5698" t="str">
            <v/>
          </cell>
        </row>
        <row r="5699">
          <cell r="AM5699" t="str">
            <v/>
          </cell>
          <cell r="AQ5699" t="str">
            <v/>
          </cell>
          <cell r="AT5699" t="str">
            <v/>
          </cell>
          <cell r="AW5699" t="str">
            <v/>
          </cell>
          <cell r="AZ5699" t="str">
            <v/>
          </cell>
          <cell r="BA5699" t="str">
            <v/>
          </cell>
          <cell r="BB5699" t="str">
            <v/>
          </cell>
          <cell r="BC5699" t="str">
            <v/>
          </cell>
        </row>
        <row r="5700">
          <cell r="AM5700" t="str">
            <v/>
          </cell>
          <cell r="AQ5700" t="str">
            <v/>
          </cell>
          <cell r="AT5700" t="str">
            <v/>
          </cell>
          <cell r="AW5700" t="str">
            <v/>
          </cell>
          <cell r="AZ5700" t="str">
            <v/>
          </cell>
          <cell r="BA5700" t="str">
            <v/>
          </cell>
          <cell r="BB5700" t="str">
            <v/>
          </cell>
          <cell r="BC5700" t="str">
            <v/>
          </cell>
        </row>
        <row r="5701">
          <cell r="AM5701" t="str">
            <v/>
          </cell>
          <cell r="AQ5701" t="str">
            <v/>
          </cell>
          <cell r="AT5701" t="str">
            <v/>
          </cell>
          <cell r="AW5701" t="str">
            <v/>
          </cell>
          <cell r="AZ5701" t="str">
            <v/>
          </cell>
          <cell r="BA5701" t="str">
            <v/>
          </cell>
          <cell r="BB5701" t="str">
            <v/>
          </cell>
          <cell r="BC5701" t="str">
            <v/>
          </cell>
        </row>
        <row r="5702">
          <cell r="AM5702" t="str">
            <v/>
          </cell>
          <cell r="AQ5702" t="str">
            <v/>
          </cell>
          <cell r="AT5702" t="str">
            <v/>
          </cell>
          <cell r="AW5702" t="str">
            <v/>
          </cell>
          <cell r="AZ5702" t="str">
            <v/>
          </cell>
          <cell r="BA5702" t="str">
            <v/>
          </cell>
          <cell r="BB5702" t="str">
            <v/>
          </cell>
          <cell r="BC5702" t="str">
            <v/>
          </cell>
        </row>
        <row r="5703">
          <cell r="AM5703" t="str">
            <v/>
          </cell>
          <cell r="AQ5703" t="str">
            <v/>
          </cell>
          <cell r="AT5703" t="str">
            <v/>
          </cell>
          <cell r="AW5703" t="str">
            <v/>
          </cell>
          <cell r="AZ5703" t="str">
            <v/>
          </cell>
          <cell r="BA5703" t="str">
            <v/>
          </cell>
          <cell r="BB5703" t="str">
            <v/>
          </cell>
          <cell r="BC5703" t="str">
            <v/>
          </cell>
        </row>
        <row r="5704">
          <cell r="AM5704" t="str">
            <v/>
          </cell>
          <cell r="AQ5704" t="str">
            <v/>
          </cell>
          <cell r="AT5704" t="str">
            <v/>
          </cell>
          <cell r="AW5704" t="str">
            <v/>
          </cell>
          <cell r="AZ5704" t="str">
            <v/>
          </cell>
          <cell r="BA5704" t="str">
            <v/>
          </cell>
          <cell r="BB5704" t="str">
            <v/>
          </cell>
          <cell r="BC5704" t="str">
            <v/>
          </cell>
        </row>
        <row r="5705">
          <cell r="AM5705" t="str">
            <v/>
          </cell>
          <cell r="AQ5705" t="str">
            <v/>
          </cell>
          <cell r="AT5705" t="str">
            <v/>
          </cell>
          <cell r="AW5705" t="str">
            <v/>
          </cell>
          <cell r="AZ5705" t="str">
            <v/>
          </cell>
          <cell r="BA5705" t="str">
            <v/>
          </cell>
          <cell r="BB5705" t="str">
            <v/>
          </cell>
          <cell r="BC5705" t="str">
            <v/>
          </cell>
        </row>
        <row r="5706">
          <cell r="AM5706">
            <v>5616647.5899999999</v>
          </cell>
          <cell r="AQ5706" t="str">
            <v/>
          </cell>
          <cell r="AT5706" t="str">
            <v>УУП</v>
          </cell>
          <cell r="AW5706">
            <v>40176</v>
          </cell>
          <cell r="AZ5706" t="str">
            <v>12.2009</v>
          </cell>
          <cell r="BA5706" t="str">
            <v>12.2009</v>
          </cell>
          <cell r="BB5706" t="str">
            <v/>
          </cell>
          <cell r="BC5706" t="str">
            <v>4.2009</v>
          </cell>
        </row>
        <row r="5707">
          <cell r="AM5707" t="str">
            <v/>
          </cell>
          <cell r="AQ5707" t="str">
            <v/>
          </cell>
          <cell r="AT5707" t="str">
            <v/>
          </cell>
          <cell r="AW5707" t="str">
            <v/>
          </cell>
          <cell r="AZ5707" t="str">
            <v/>
          </cell>
          <cell r="BA5707" t="str">
            <v/>
          </cell>
          <cell r="BB5707" t="str">
            <v/>
          </cell>
          <cell r="BC5707" t="str">
            <v/>
          </cell>
        </row>
        <row r="5708">
          <cell r="AM5708">
            <v>460000</v>
          </cell>
          <cell r="AQ5708" t="str">
            <v/>
          </cell>
          <cell r="AT5708" t="str">
            <v>ПИР</v>
          </cell>
          <cell r="AW5708">
            <v>40480</v>
          </cell>
          <cell r="AZ5708" t="str">
            <v>10.2010</v>
          </cell>
          <cell r="BA5708" t="str">
            <v>10.2010</v>
          </cell>
          <cell r="BB5708" t="str">
            <v/>
          </cell>
          <cell r="BC5708" t="str">
            <v>4.2010</v>
          </cell>
        </row>
        <row r="5709">
          <cell r="AM5709" t="str">
            <v/>
          </cell>
          <cell r="AQ5709" t="str">
            <v/>
          </cell>
          <cell r="AT5709" t="str">
            <v/>
          </cell>
          <cell r="AW5709" t="str">
            <v/>
          </cell>
          <cell r="AZ5709" t="str">
            <v/>
          </cell>
          <cell r="BA5709" t="str">
            <v/>
          </cell>
          <cell r="BB5709" t="str">
            <v/>
          </cell>
          <cell r="BC5709" t="str">
            <v/>
          </cell>
        </row>
        <row r="5710">
          <cell r="AM5710" t="str">
            <v/>
          </cell>
          <cell r="AQ5710" t="str">
            <v/>
          </cell>
          <cell r="AT5710" t="str">
            <v/>
          </cell>
          <cell r="AW5710" t="str">
            <v/>
          </cell>
          <cell r="AZ5710" t="str">
            <v/>
          </cell>
          <cell r="BA5710" t="str">
            <v/>
          </cell>
          <cell r="BB5710" t="str">
            <v/>
          </cell>
          <cell r="BC5710" t="str">
            <v/>
          </cell>
        </row>
        <row r="5711">
          <cell r="AM5711" t="str">
            <v/>
          </cell>
          <cell r="AQ5711" t="str">
            <v/>
          </cell>
          <cell r="AT5711" t="str">
            <v/>
          </cell>
          <cell r="AW5711" t="str">
            <v/>
          </cell>
          <cell r="AZ5711" t="str">
            <v/>
          </cell>
          <cell r="BA5711" t="str">
            <v/>
          </cell>
          <cell r="BB5711" t="str">
            <v/>
          </cell>
          <cell r="BC5711" t="str">
            <v/>
          </cell>
        </row>
        <row r="5712">
          <cell r="AM5712" t="str">
            <v/>
          </cell>
          <cell r="AQ5712" t="str">
            <v/>
          </cell>
          <cell r="AT5712" t="str">
            <v/>
          </cell>
          <cell r="AW5712" t="str">
            <v/>
          </cell>
          <cell r="AZ5712" t="str">
            <v/>
          </cell>
          <cell r="BA5712" t="str">
            <v/>
          </cell>
          <cell r="BB5712" t="str">
            <v/>
          </cell>
          <cell r="BC5712" t="str">
            <v/>
          </cell>
        </row>
        <row r="5713">
          <cell r="AM5713" t="str">
            <v/>
          </cell>
          <cell r="AQ5713" t="str">
            <v/>
          </cell>
          <cell r="AT5713" t="str">
            <v/>
          </cell>
          <cell r="AW5713" t="str">
            <v/>
          </cell>
          <cell r="AZ5713" t="str">
            <v/>
          </cell>
          <cell r="BA5713" t="str">
            <v/>
          </cell>
          <cell r="BB5713" t="str">
            <v/>
          </cell>
          <cell r="BC5713" t="str">
            <v/>
          </cell>
        </row>
        <row r="5714">
          <cell r="AM5714" t="str">
            <v/>
          </cell>
          <cell r="AQ5714" t="str">
            <v/>
          </cell>
          <cell r="AT5714" t="str">
            <v/>
          </cell>
          <cell r="AW5714" t="str">
            <v/>
          </cell>
          <cell r="AZ5714" t="str">
            <v/>
          </cell>
          <cell r="BA5714" t="str">
            <v/>
          </cell>
          <cell r="BB5714" t="str">
            <v/>
          </cell>
          <cell r="BC5714" t="str">
            <v/>
          </cell>
        </row>
        <row r="5715">
          <cell r="AM5715" t="str">
            <v/>
          </cell>
          <cell r="AQ5715" t="str">
            <v/>
          </cell>
          <cell r="AT5715" t="str">
            <v/>
          </cell>
          <cell r="AW5715" t="str">
            <v/>
          </cell>
          <cell r="AZ5715" t="str">
            <v/>
          </cell>
          <cell r="BA5715" t="str">
            <v/>
          </cell>
          <cell r="BB5715" t="str">
            <v/>
          </cell>
          <cell r="BC5715" t="str">
            <v/>
          </cell>
        </row>
        <row r="5716">
          <cell r="AM5716" t="str">
            <v/>
          </cell>
          <cell r="AQ5716" t="str">
            <v/>
          </cell>
          <cell r="AT5716" t="str">
            <v/>
          </cell>
          <cell r="AW5716" t="str">
            <v/>
          </cell>
          <cell r="AZ5716" t="str">
            <v/>
          </cell>
          <cell r="BA5716" t="str">
            <v/>
          </cell>
          <cell r="BB5716" t="str">
            <v/>
          </cell>
          <cell r="BC5716" t="str">
            <v/>
          </cell>
        </row>
        <row r="5717">
          <cell r="AM5717" t="str">
            <v/>
          </cell>
          <cell r="AQ5717" t="str">
            <v/>
          </cell>
          <cell r="AT5717" t="str">
            <v/>
          </cell>
          <cell r="AW5717" t="str">
            <v/>
          </cell>
          <cell r="AZ5717" t="str">
            <v/>
          </cell>
          <cell r="BA5717" t="str">
            <v/>
          </cell>
          <cell r="BB5717" t="str">
            <v/>
          </cell>
          <cell r="BC5717" t="str">
            <v/>
          </cell>
        </row>
        <row r="5718">
          <cell r="AM5718" t="str">
            <v/>
          </cell>
          <cell r="AQ5718" t="str">
            <v/>
          </cell>
          <cell r="AT5718" t="str">
            <v/>
          </cell>
          <cell r="AW5718" t="str">
            <v/>
          </cell>
          <cell r="AZ5718" t="str">
            <v/>
          </cell>
          <cell r="BA5718" t="str">
            <v/>
          </cell>
          <cell r="BB5718" t="str">
            <v/>
          </cell>
          <cell r="BC5718" t="str">
            <v/>
          </cell>
        </row>
        <row r="5719">
          <cell r="AM5719" t="str">
            <v/>
          </cell>
          <cell r="AQ5719" t="str">
            <v/>
          </cell>
          <cell r="AT5719" t="str">
            <v/>
          </cell>
          <cell r="AW5719" t="str">
            <v/>
          </cell>
          <cell r="AZ5719" t="str">
            <v/>
          </cell>
          <cell r="BA5719" t="str">
            <v/>
          </cell>
          <cell r="BB5719" t="str">
            <v/>
          </cell>
          <cell r="BC5719" t="str">
            <v/>
          </cell>
        </row>
        <row r="5720">
          <cell r="AM5720" t="str">
            <v/>
          </cell>
          <cell r="AQ5720" t="str">
            <v/>
          </cell>
          <cell r="AT5720" t="str">
            <v/>
          </cell>
          <cell r="AW5720" t="str">
            <v/>
          </cell>
          <cell r="AZ5720" t="str">
            <v/>
          </cell>
          <cell r="BA5720" t="str">
            <v/>
          </cell>
          <cell r="BB5720" t="str">
            <v/>
          </cell>
          <cell r="BC5720" t="str">
            <v/>
          </cell>
        </row>
        <row r="5721">
          <cell r="AM5721" t="str">
            <v/>
          </cell>
          <cell r="AQ5721" t="str">
            <v/>
          </cell>
          <cell r="AT5721" t="str">
            <v/>
          </cell>
          <cell r="AW5721" t="str">
            <v/>
          </cell>
          <cell r="AZ5721" t="str">
            <v/>
          </cell>
          <cell r="BA5721" t="str">
            <v/>
          </cell>
          <cell r="BB5721" t="str">
            <v/>
          </cell>
          <cell r="BC5721" t="str">
            <v/>
          </cell>
        </row>
        <row r="5722">
          <cell r="AM5722" t="str">
            <v/>
          </cell>
          <cell r="AQ5722" t="str">
            <v/>
          </cell>
          <cell r="AT5722" t="str">
            <v/>
          </cell>
          <cell r="AW5722" t="str">
            <v/>
          </cell>
          <cell r="AZ5722" t="str">
            <v/>
          </cell>
          <cell r="BA5722" t="str">
            <v/>
          </cell>
          <cell r="BB5722" t="str">
            <v/>
          </cell>
          <cell r="BC5722" t="str">
            <v/>
          </cell>
        </row>
        <row r="5723">
          <cell r="AM5723" t="str">
            <v/>
          </cell>
          <cell r="AQ5723" t="str">
            <v/>
          </cell>
          <cell r="AT5723" t="str">
            <v/>
          </cell>
          <cell r="AW5723" t="str">
            <v/>
          </cell>
          <cell r="AZ5723" t="str">
            <v/>
          </cell>
          <cell r="BA5723" t="str">
            <v/>
          </cell>
          <cell r="BB5723" t="str">
            <v/>
          </cell>
          <cell r="BC5723" t="str">
            <v/>
          </cell>
        </row>
        <row r="5724">
          <cell r="AM5724">
            <v>414000</v>
          </cell>
          <cell r="AQ5724" t="str">
            <v/>
          </cell>
          <cell r="AT5724" t="str">
            <v>ПИР</v>
          </cell>
          <cell r="AW5724">
            <v>40681</v>
          </cell>
          <cell r="AZ5724" t="str">
            <v>4.2011</v>
          </cell>
          <cell r="BA5724" t="str">
            <v>5.2011</v>
          </cell>
          <cell r="BB5724" t="str">
            <v>5.2011</v>
          </cell>
          <cell r="BC5724" t="str">
            <v>2.2011</v>
          </cell>
        </row>
        <row r="5725">
          <cell r="AM5725" t="str">
            <v/>
          </cell>
          <cell r="AQ5725" t="str">
            <v/>
          </cell>
          <cell r="AT5725" t="str">
            <v/>
          </cell>
          <cell r="AW5725" t="str">
            <v/>
          </cell>
          <cell r="AZ5725" t="str">
            <v/>
          </cell>
          <cell r="BA5725" t="str">
            <v/>
          </cell>
          <cell r="BB5725" t="str">
            <v/>
          </cell>
          <cell r="BC5725" t="str">
            <v/>
          </cell>
        </row>
        <row r="5726">
          <cell r="AM5726" t="str">
            <v/>
          </cell>
          <cell r="AQ5726" t="str">
            <v/>
          </cell>
          <cell r="AT5726" t="str">
            <v/>
          </cell>
          <cell r="AW5726" t="str">
            <v/>
          </cell>
          <cell r="AZ5726" t="str">
            <v/>
          </cell>
          <cell r="BA5726" t="str">
            <v/>
          </cell>
          <cell r="BB5726" t="str">
            <v/>
          </cell>
          <cell r="BC5726" t="str">
            <v/>
          </cell>
        </row>
        <row r="5727">
          <cell r="AM5727" t="str">
            <v/>
          </cell>
          <cell r="AQ5727" t="str">
            <v/>
          </cell>
          <cell r="AT5727" t="str">
            <v/>
          </cell>
          <cell r="AW5727" t="str">
            <v/>
          </cell>
          <cell r="AZ5727" t="str">
            <v/>
          </cell>
          <cell r="BA5727" t="str">
            <v/>
          </cell>
          <cell r="BB5727" t="str">
            <v/>
          </cell>
          <cell r="BC5727" t="str">
            <v/>
          </cell>
        </row>
        <row r="5728">
          <cell r="AM5728" t="str">
            <v/>
          </cell>
          <cell r="AQ5728" t="str">
            <v/>
          </cell>
          <cell r="AT5728" t="str">
            <v/>
          </cell>
          <cell r="AW5728" t="str">
            <v/>
          </cell>
          <cell r="AZ5728" t="str">
            <v/>
          </cell>
          <cell r="BA5728" t="str">
            <v/>
          </cell>
          <cell r="BB5728" t="str">
            <v/>
          </cell>
          <cell r="BC5728" t="str">
            <v/>
          </cell>
        </row>
        <row r="5729">
          <cell r="AM5729" t="str">
            <v/>
          </cell>
          <cell r="AQ5729" t="str">
            <v/>
          </cell>
          <cell r="AT5729" t="str">
            <v/>
          </cell>
          <cell r="AW5729" t="str">
            <v/>
          </cell>
          <cell r="AZ5729" t="str">
            <v/>
          </cell>
          <cell r="BA5729" t="str">
            <v/>
          </cell>
          <cell r="BB5729" t="str">
            <v/>
          </cell>
          <cell r="BC5729" t="str">
            <v/>
          </cell>
        </row>
        <row r="5730">
          <cell r="AM5730" t="str">
            <v/>
          </cell>
          <cell r="AQ5730" t="str">
            <v/>
          </cell>
          <cell r="AT5730" t="str">
            <v/>
          </cell>
          <cell r="AW5730" t="str">
            <v/>
          </cell>
          <cell r="AZ5730" t="str">
            <v/>
          </cell>
          <cell r="BA5730" t="str">
            <v/>
          </cell>
          <cell r="BB5730" t="str">
            <v/>
          </cell>
          <cell r="BC5730" t="str">
            <v/>
          </cell>
        </row>
        <row r="5731">
          <cell r="AM5731">
            <v>3000000</v>
          </cell>
          <cell r="AQ5731" t="str">
            <v/>
          </cell>
          <cell r="AT5731" t="str">
            <v>ПИР</v>
          </cell>
          <cell r="AW5731">
            <v>40164</v>
          </cell>
          <cell r="AZ5731" t="str">
            <v>12.2009</v>
          </cell>
          <cell r="BA5731" t="str">
            <v>12.2009</v>
          </cell>
          <cell r="BB5731" t="str">
            <v/>
          </cell>
          <cell r="BC5731" t="str">
            <v>4.2009</v>
          </cell>
        </row>
        <row r="5732">
          <cell r="AM5732">
            <v>3000000</v>
          </cell>
          <cell r="AQ5732" t="str">
            <v/>
          </cell>
          <cell r="AT5732" t="str">
            <v>ПИР</v>
          </cell>
          <cell r="AW5732">
            <v>40288</v>
          </cell>
          <cell r="AZ5732" t="str">
            <v>4.2010</v>
          </cell>
          <cell r="BA5732" t="str">
            <v>4.2010</v>
          </cell>
          <cell r="BB5732" t="str">
            <v/>
          </cell>
          <cell r="BC5732" t="str">
            <v>2.2010</v>
          </cell>
        </row>
        <row r="5733">
          <cell r="AM5733">
            <v>4000000</v>
          </cell>
          <cell r="AQ5733" t="str">
            <v/>
          </cell>
          <cell r="AT5733" t="str">
            <v>ПИР</v>
          </cell>
          <cell r="AW5733">
            <v>40421</v>
          </cell>
          <cell r="AZ5733" t="str">
            <v>8.2010</v>
          </cell>
          <cell r="BA5733" t="str">
            <v>8.2010</v>
          </cell>
          <cell r="BB5733" t="str">
            <v/>
          </cell>
          <cell r="BC5733" t="str">
            <v>3.2010</v>
          </cell>
        </row>
        <row r="5734">
          <cell r="AM5734">
            <v>4000000</v>
          </cell>
          <cell r="AQ5734" t="str">
            <v/>
          </cell>
          <cell r="AT5734" t="str">
            <v>ПИР</v>
          </cell>
          <cell r="AW5734">
            <v>40480</v>
          </cell>
          <cell r="AZ5734" t="str">
            <v>10.2010</v>
          </cell>
          <cell r="BA5734" t="str">
            <v>10.2010</v>
          </cell>
          <cell r="BB5734" t="str">
            <v/>
          </cell>
          <cell r="BC5734" t="str">
            <v>4.2010</v>
          </cell>
        </row>
        <row r="5735">
          <cell r="AM5735">
            <v>3000000</v>
          </cell>
          <cell r="AQ5735" t="str">
            <v/>
          </cell>
          <cell r="AT5735" t="str">
            <v>ПИР</v>
          </cell>
          <cell r="AW5735">
            <v>40582</v>
          </cell>
          <cell r="AZ5735" t="str">
            <v>1.2011</v>
          </cell>
          <cell r="BA5735" t="str">
            <v>2.2011</v>
          </cell>
          <cell r="BB5735" t="str">
            <v>2.2011</v>
          </cell>
          <cell r="BC5735" t="str">
            <v>1.2011</v>
          </cell>
        </row>
        <row r="5736">
          <cell r="AM5736">
            <v>3000000</v>
          </cell>
          <cell r="AQ5736" t="str">
            <v/>
          </cell>
          <cell r="AT5736" t="str">
            <v>ПИР</v>
          </cell>
          <cell r="AW5736">
            <v>40681</v>
          </cell>
          <cell r="AZ5736" t="str">
            <v>4.2011</v>
          </cell>
          <cell r="BA5736" t="str">
            <v>5.2011</v>
          </cell>
          <cell r="BB5736" t="str">
            <v>5.2011</v>
          </cell>
          <cell r="BC5736" t="str">
            <v>2.2011</v>
          </cell>
        </row>
        <row r="5737">
          <cell r="AM5737" t="str">
            <v/>
          </cell>
          <cell r="AQ5737" t="str">
            <v/>
          </cell>
          <cell r="AT5737" t="str">
            <v/>
          </cell>
          <cell r="AW5737" t="str">
            <v/>
          </cell>
          <cell r="AZ5737" t="str">
            <v/>
          </cell>
          <cell r="BA5737" t="str">
            <v/>
          </cell>
          <cell r="BB5737" t="str">
            <v/>
          </cell>
          <cell r="BC5737" t="str">
            <v/>
          </cell>
        </row>
        <row r="5738">
          <cell r="AM5738" t="str">
            <v/>
          </cell>
          <cell r="AQ5738" t="str">
            <v/>
          </cell>
          <cell r="AT5738" t="str">
            <v/>
          </cell>
          <cell r="AW5738" t="str">
            <v/>
          </cell>
          <cell r="AZ5738" t="str">
            <v/>
          </cell>
          <cell r="BA5738" t="str">
            <v/>
          </cell>
          <cell r="BB5738" t="str">
            <v/>
          </cell>
          <cell r="BC5738" t="str">
            <v/>
          </cell>
        </row>
        <row r="5739">
          <cell r="AM5739" t="str">
            <v/>
          </cell>
          <cell r="AQ5739" t="str">
            <v/>
          </cell>
          <cell r="AT5739" t="str">
            <v/>
          </cell>
          <cell r="AW5739" t="str">
            <v/>
          </cell>
          <cell r="AZ5739" t="str">
            <v/>
          </cell>
          <cell r="BA5739" t="str">
            <v/>
          </cell>
          <cell r="BB5739" t="str">
            <v/>
          </cell>
          <cell r="BC5739" t="str">
            <v/>
          </cell>
        </row>
        <row r="5740">
          <cell r="AM5740" t="str">
            <v/>
          </cell>
          <cell r="AQ5740" t="str">
            <v/>
          </cell>
          <cell r="AT5740" t="str">
            <v/>
          </cell>
          <cell r="AW5740" t="str">
            <v/>
          </cell>
          <cell r="AZ5740" t="str">
            <v/>
          </cell>
          <cell r="BA5740" t="str">
            <v/>
          </cell>
          <cell r="BB5740" t="str">
            <v/>
          </cell>
          <cell r="BC5740" t="str">
            <v/>
          </cell>
        </row>
        <row r="5741">
          <cell r="AM5741" t="str">
            <v/>
          </cell>
          <cell r="AQ5741" t="str">
            <v/>
          </cell>
          <cell r="AT5741" t="str">
            <v/>
          </cell>
          <cell r="AW5741" t="str">
            <v/>
          </cell>
          <cell r="AZ5741" t="str">
            <v/>
          </cell>
          <cell r="BA5741" t="str">
            <v/>
          </cell>
          <cell r="BB5741" t="str">
            <v/>
          </cell>
          <cell r="BC5741" t="str">
            <v/>
          </cell>
        </row>
        <row r="5742">
          <cell r="AM5742" t="str">
            <v/>
          </cell>
          <cell r="AQ5742" t="str">
            <v/>
          </cell>
          <cell r="AT5742" t="str">
            <v/>
          </cell>
          <cell r="AW5742" t="str">
            <v/>
          </cell>
          <cell r="AZ5742" t="str">
            <v/>
          </cell>
          <cell r="BA5742" t="str">
            <v/>
          </cell>
          <cell r="BB5742" t="str">
            <v/>
          </cell>
          <cell r="BC5742" t="str">
            <v/>
          </cell>
        </row>
        <row r="5743">
          <cell r="AM5743" t="str">
            <v/>
          </cell>
          <cell r="AQ5743" t="str">
            <v/>
          </cell>
          <cell r="AT5743" t="str">
            <v/>
          </cell>
          <cell r="AW5743" t="str">
            <v/>
          </cell>
          <cell r="AZ5743" t="str">
            <v/>
          </cell>
          <cell r="BA5743" t="str">
            <v/>
          </cell>
          <cell r="BB5743" t="str">
            <v/>
          </cell>
          <cell r="BC5743" t="str">
            <v/>
          </cell>
        </row>
        <row r="5744">
          <cell r="AM5744" t="str">
            <v/>
          </cell>
          <cell r="AQ5744" t="str">
            <v/>
          </cell>
          <cell r="AT5744" t="str">
            <v/>
          </cell>
          <cell r="AW5744" t="str">
            <v/>
          </cell>
          <cell r="AZ5744" t="str">
            <v/>
          </cell>
          <cell r="BA5744" t="str">
            <v/>
          </cell>
          <cell r="BB5744" t="str">
            <v/>
          </cell>
          <cell r="BC5744" t="str">
            <v/>
          </cell>
        </row>
        <row r="5745">
          <cell r="AM5745" t="str">
            <v/>
          </cell>
          <cell r="AQ5745" t="str">
            <v/>
          </cell>
          <cell r="AT5745" t="str">
            <v/>
          </cell>
          <cell r="AW5745" t="str">
            <v/>
          </cell>
          <cell r="AZ5745" t="str">
            <v/>
          </cell>
          <cell r="BA5745" t="str">
            <v/>
          </cell>
          <cell r="BB5745" t="str">
            <v/>
          </cell>
          <cell r="BC5745" t="str">
            <v/>
          </cell>
        </row>
      </sheetData>
      <sheetData sheetId="1">
        <row r="2">
          <cell r="A2" t="str">
            <v>СМР</v>
          </cell>
          <cell r="B2">
            <v>1</v>
          </cell>
          <cell r="C2" t="str">
            <v>СМР</v>
          </cell>
        </row>
        <row r="3">
          <cell r="A3" t="str">
            <v>ВЗиС</v>
          </cell>
          <cell r="B3">
            <v>2</v>
          </cell>
          <cell r="C3" t="str">
            <v>ВЗиС</v>
          </cell>
        </row>
        <row r="4">
          <cell r="A4" t="str">
            <v>Оборудование</v>
          </cell>
          <cell r="B4">
            <v>3</v>
          </cell>
          <cell r="C4" t="str">
            <v>Оборудование</v>
          </cell>
        </row>
        <row r="5">
          <cell r="A5" t="str">
            <v>ПИР</v>
          </cell>
          <cell r="B5">
            <v>4</v>
          </cell>
          <cell r="C5" t="str">
            <v>ПИР</v>
          </cell>
        </row>
        <row r="6">
          <cell r="A6" t="str">
            <v>Технол. подключение</v>
          </cell>
          <cell r="B6">
            <v>5</v>
          </cell>
          <cell r="C6" t="str">
            <v>Технол. подключение</v>
          </cell>
        </row>
        <row r="7">
          <cell r="A7" t="str">
            <v>Негативное воздействие</v>
          </cell>
          <cell r="B7">
            <v>6</v>
          </cell>
          <cell r="C7" t="str">
            <v>Негативное воздействие</v>
          </cell>
        </row>
        <row r="8">
          <cell r="A8" t="str">
            <v>Страхование</v>
          </cell>
          <cell r="B8">
            <v>7</v>
          </cell>
          <cell r="C8" t="str">
            <v>Страхование</v>
          </cell>
        </row>
        <row r="9">
          <cell r="A9" t="str">
            <v>Охрана</v>
          </cell>
          <cell r="B9">
            <v>8</v>
          </cell>
          <cell r="C9" t="str">
            <v>Охрана</v>
          </cell>
        </row>
        <row r="10">
          <cell r="A10" t="str">
            <v>ПНР</v>
          </cell>
          <cell r="B10">
            <v>9</v>
          </cell>
          <cell r="C10" t="str">
            <v>ПНР</v>
          </cell>
        </row>
        <row r="11">
          <cell r="A11" t="str">
            <v>Командировочные</v>
          </cell>
          <cell r="B11">
            <v>10</v>
          </cell>
          <cell r="C11" t="str">
            <v>Командировочные</v>
          </cell>
        </row>
        <row r="12">
          <cell r="A12" t="str">
            <v>Фин.услуги</v>
          </cell>
          <cell r="B12">
            <v>11</v>
          </cell>
          <cell r="C12" t="str">
            <v>Фин.услуги</v>
          </cell>
        </row>
        <row r="13">
          <cell r="A13" t="str">
            <v>Перебазировка</v>
          </cell>
          <cell r="B13">
            <v>12</v>
          </cell>
          <cell r="C13" t="str">
            <v>Перебазировка</v>
          </cell>
        </row>
        <row r="14">
          <cell r="A14" t="str">
            <v>УУП</v>
          </cell>
          <cell r="B14">
            <v>13</v>
          </cell>
          <cell r="C14" t="str">
            <v>УУП</v>
          </cell>
        </row>
        <row r="17">
          <cell r="A17" t="str">
            <v>Январь</v>
          </cell>
          <cell r="B17">
            <v>1</v>
          </cell>
          <cell r="C17" t="str">
            <v>январь</v>
          </cell>
        </row>
        <row r="18">
          <cell r="A18" t="str">
            <v>Февраль</v>
          </cell>
          <cell r="B18">
            <v>2</v>
          </cell>
          <cell r="C18" t="str">
            <v>февраль</v>
          </cell>
        </row>
        <row r="19">
          <cell r="A19" t="str">
            <v>Март</v>
          </cell>
          <cell r="B19">
            <v>3</v>
          </cell>
          <cell r="C19" t="str">
            <v>март</v>
          </cell>
        </row>
        <row r="20">
          <cell r="A20" t="str">
            <v>Апрель</v>
          </cell>
          <cell r="B20">
            <v>4</v>
          </cell>
          <cell r="C20" t="str">
            <v>апрель</v>
          </cell>
        </row>
        <row r="21">
          <cell r="A21" t="str">
            <v>Май</v>
          </cell>
          <cell r="B21">
            <v>5</v>
          </cell>
          <cell r="C21" t="str">
            <v>май</v>
          </cell>
        </row>
        <row r="22">
          <cell r="A22" t="str">
            <v>Июнь</v>
          </cell>
          <cell r="B22">
            <v>6</v>
          </cell>
          <cell r="C22" t="str">
            <v>июнь</v>
          </cell>
        </row>
        <row r="23">
          <cell r="A23" t="str">
            <v>Июль</v>
          </cell>
          <cell r="B23">
            <v>7</v>
          </cell>
          <cell r="C23" t="str">
            <v>июль</v>
          </cell>
        </row>
        <row r="24">
          <cell r="A24" t="str">
            <v>Август</v>
          </cell>
          <cell r="B24">
            <v>8</v>
          </cell>
          <cell r="C24" t="str">
            <v>август</v>
          </cell>
        </row>
        <row r="25">
          <cell r="A25" t="str">
            <v>Сентябрь</v>
          </cell>
          <cell r="B25">
            <v>9</v>
          </cell>
          <cell r="C25" t="str">
            <v>сентябрь</v>
          </cell>
        </row>
        <row r="26">
          <cell r="A26" t="str">
            <v>Октябрь</v>
          </cell>
          <cell r="B26">
            <v>10</v>
          </cell>
          <cell r="C26" t="str">
            <v>октябрь</v>
          </cell>
        </row>
        <row r="27">
          <cell r="A27" t="str">
            <v>Ноябрь</v>
          </cell>
          <cell r="B27">
            <v>11</v>
          </cell>
          <cell r="C27" t="str">
            <v>ноябрь</v>
          </cell>
        </row>
        <row r="28">
          <cell r="A28" t="str">
            <v>Декабрь</v>
          </cell>
          <cell r="B28">
            <v>12</v>
          </cell>
          <cell r="C28" t="str">
            <v>декабрь</v>
          </cell>
        </row>
        <row r="32">
          <cell r="A32" t="str">
            <v>СМУ-1</v>
          </cell>
          <cell r="B32">
            <v>1</v>
          </cell>
          <cell r="C32" t="str">
            <v>СМУ-1</v>
          </cell>
        </row>
        <row r="33">
          <cell r="A33" t="str">
            <v>СМУ-2</v>
          </cell>
          <cell r="B33">
            <v>2</v>
          </cell>
          <cell r="C33" t="str">
            <v>СМУ-2</v>
          </cell>
        </row>
        <row r="34">
          <cell r="A34" t="str">
            <v>СМУ-3</v>
          </cell>
          <cell r="B34">
            <v>3</v>
          </cell>
          <cell r="C34" t="str">
            <v>СМУ-3</v>
          </cell>
        </row>
        <row r="35">
          <cell r="A35" t="str">
            <v>СМУ-4</v>
          </cell>
          <cell r="B35">
            <v>4</v>
          </cell>
          <cell r="C35" t="str">
            <v>СМУ-4</v>
          </cell>
        </row>
        <row r="36">
          <cell r="A36" t="str">
            <v>СМУ-7</v>
          </cell>
          <cell r="B36">
            <v>5</v>
          </cell>
          <cell r="C36" t="str">
            <v>СМУ-7</v>
          </cell>
        </row>
        <row r="37">
          <cell r="A37" t="str">
            <v>ТМУ</v>
          </cell>
          <cell r="B37">
            <v>6</v>
          </cell>
          <cell r="C37" t="str">
            <v>ТМУ</v>
          </cell>
        </row>
        <row r="38">
          <cell r="A38" t="str">
            <v>ВЗиС</v>
          </cell>
          <cell r="B38">
            <v>7</v>
          </cell>
          <cell r="C38" t="str">
            <v>ВЗиС</v>
          </cell>
        </row>
        <row r="39">
          <cell r="A39" t="str">
            <v>НПО "АИМ"</v>
          </cell>
          <cell r="B39">
            <v>8</v>
          </cell>
          <cell r="C39" t="str">
            <v>НПО "АИМ"</v>
          </cell>
        </row>
        <row r="40">
          <cell r="A40" t="str">
            <v>Салит</v>
          </cell>
          <cell r="B40">
            <v>9</v>
          </cell>
          <cell r="C40" t="str">
            <v>Салит</v>
          </cell>
        </row>
        <row r="41">
          <cell r="A41" t="str">
            <v>СЗЭМ</v>
          </cell>
          <cell r="B41">
            <v>10</v>
          </cell>
          <cell r="C41" t="str">
            <v>СЗЭМ</v>
          </cell>
        </row>
        <row r="42">
          <cell r="A42" t="str">
            <v>ССО</v>
          </cell>
          <cell r="B42">
            <v>11</v>
          </cell>
          <cell r="C42" t="str">
            <v>ССО</v>
          </cell>
        </row>
        <row r="43">
          <cell r="A43" t="str">
            <v>СТК-В</v>
          </cell>
          <cell r="B43">
            <v>12</v>
          </cell>
          <cell r="C43" t="str">
            <v>СТК-В</v>
          </cell>
        </row>
        <row r="44">
          <cell r="A44" t="str">
            <v>Унихимтек</v>
          </cell>
          <cell r="B44">
            <v>13</v>
          </cell>
          <cell r="C44" t="str">
            <v>Унихимтек</v>
          </cell>
        </row>
        <row r="45">
          <cell r="A45" t="str">
            <v>Энергострой</v>
          </cell>
          <cell r="B45">
            <v>14</v>
          </cell>
          <cell r="C45" t="str">
            <v>Энергострой</v>
          </cell>
        </row>
        <row r="46">
          <cell r="A46" t="str">
            <v>ЭСКМ</v>
          </cell>
          <cell r="B46">
            <v>15</v>
          </cell>
          <cell r="C46" t="str">
            <v>ЭСКМ</v>
          </cell>
        </row>
        <row r="47">
          <cell r="A47" t="str">
            <v>ЭЦМ</v>
          </cell>
          <cell r="B47">
            <v>16</v>
          </cell>
          <cell r="C47" t="str">
            <v>ЭЦМ</v>
          </cell>
        </row>
        <row r="49">
          <cell r="A49" t="str">
            <v>январь</v>
          </cell>
          <cell r="B49">
            <v>1</v>
          </cell>
          <cell r="C49" t="str">
            <v>Январь</v>
          </cell>
          <cell r="D49" t="str">
            <v>I</v>
          </cell>
        </row>
        <row r="50">
          <cell r="A50" t="str">
            <v>февраль</v>
          </cell>
          <cell r="B50">
            <v>1</v>
          </cell>
          <cell r="C50" t="str">
            <v>Февраль</v>
          </cell>
          <cell r="D50" t="str">
            <v>I</v>
          </cell>
        </row>
        <row r="51">
          <cell r="A51" t="str">
            <v>март</v>
          </cell>
          <cell r="B51">
            <v>1</v>
          </cell>
          <cell r="C51" t="str">
            <v>Март</v>
          </cell>
          <cell r="D51" t="str">
            <v>I</v>
          </cell>
        </row>
        <row r="52">
          <cell r="A52" t="str">
            <v>апрель</v>
          </cell>
          <cell r="B52">
            <v>2</v>
          </cell>
          <cell r="C52" t="str">
            <v>Апрель</v>
          </cell>
          <cell r="D52" t="str">
            <v>II</v>
          </cell>
        </row>
        <row r="53">
          <cell r="A53" t="str">
            <v>май</v>
          </cell>
          <cell r="B53">
            <v>2</v>
          </cell>
          <cell r="C53" t="str">
            <v>Май</v>
          </cell>
          <cell r="D53" t="str">
            <v>II</v>
          </cell>
        </row>
        <row r="54">
          <cell r="A54" t="str">
            <v>июнь</v>
          </cell>
          <cell r="B54">
            <v>2</v>
          </cell>
          <cell r="C54" t="str">
            <v>Июнь</v>
          </cell>
          <cell r="D54" t="str">
            <v>II</v>
          </cell>
        </row>
        <row r="55">
          <cell r="A55" t="str">
            <v>июль</v>
          </cell>
          <cell r="B55">
            <v>3</v>
          </cell>
          <cell r="C55" t="str">
            <v>Июль</v>
          </cell>
          <cell r="D55" t="str">
            <v>III</v>
          </cell>
        </row>
        <row r="56">
          <cell r="A56" t="str">
            <v>август</v>
          </cell>
          <cell r="B56">
            <v>3</v>
          </cell>
          <cell r="C56" t="str">
            <v>Август</v>
          </cell>
          <cell r="D56" t="str">
            <v>III</v>
          </cell>
        </row>
        <row r="57">
          <cell r="A57" t="str">
            <v>сентябрь</v>
          </cell>
          <cell r="B57">
            <v>3</v>
          </cell>
          <cell r="C57" t="str">
            <v>Сентябрь</v>
          </cell>
          <cell r="D57" t="str">
            <v>III</v>
          </cell>
        </row>
        <row r="58">
          <cell r="A58" t="str">
            <v>октябрь</v>
          </cell>
          <cell r="B58">
            <v>4</v>
          </cell>
          <cell r="C58" t="str">
            <v>Октябрь</v>
          </cell>
          <cell r="D58" t="str">
            <v>IV</v>
          </cell>
        </row>
        <row r="59">
          <cell r="A59" t="str">
            <v>ноябрь</v>
          </cell>
          <cell r="B59">
            <v>4</v>
          </cell>
          <cell r="C59" t="str">
            <v>Ноябрь</v>
          </cell>
          <cell r="D59" t="str">
            <v>IV</v>
          </cell>
        </row>
        <row r="60">
          <cell r="A60" t="str">
            <v>декабрь</v>
          </cell>
          <cell r="B60">
            <v>4</v>
          </cell>
          <cell r="C60" t="str">
            <v>Декабрь</v>
          </cell>
          <cell r="D60" t="str">
            <v>IV</v>
          </cell>
        </row>
        <row r="63">
          <cell r="A63">
            <v>1</v>
          </cell>
          <cell r="B63">
            <v>3</v>
          </cell>
        </row>
        <row r="64">
          <cell r="A64">
            <v>2</v>
          </cell>
          <cell r="B64">
            <v>6</v>
          </cell>
        </row>
        <row r="65">
          <cell r="A65">
            <v>3</v>
          </cell>
          <cell r="B65">
            <v>9</v>
          </cell>
        </row>
        <row r="66">
          <cell r="A66">
            <v>4</v>
          </cell>
          <cell r="B66">
            <v>12</v>
          </cell>
        </row>
        <row r="69">
          <cell r="A69">
            <v>1</v>
          </cell>
          <cell r="B69">
            <v>1</v>
          </cell>
        </row>
        <row r="70">
          <cell r="A70">
            <v>2</v>
          </cell>
          <cell r="B70">
            <v>1</v>
          </cell>
        </row>
        <row r="71">
          <cell r="A71">
            <v>3</v>
          </cell>
          <cell r="B71">
            <v>1</v>
          </cell>
        </row>
        <row r="72">
          <cell r="A72">
            <v>4</v>
          </cell>
          <cell r="B72">
            <v>2</v>
          </cell>
        </row>
        <row r="73">
          <cell r="A73">
            <v>5</v>
          </cell>
          <cell r="B73">
            <v>2</v>
          </cell>
        </row>
        <row r="74">
          <cell r="A74">
            <v>6</v>
          </cell>
          <cell r="B74">
            <v>2</v>
          </cell>
        </row>
        <row r="75">
          <cell r="A75">
            <v>7</v>
          </cell>
          <cell r="B75">
            <v>3</v>
          </cell>
        </row>
        <row r="76">
          <cell r="A76">
            <v>8</v>
          </cell>
          <cell r="B76">
            <v>3</v>
          </cell>
        </row>
        <row r="77">
          <cell r="A77">
            <v>9</v>
          </cell>
          <cell r="B77">
            <v>3</v>
          </cell>
        </row>
        <row r="78">
          <cell r="A78">
            <v>10</v>
          </cell>
          <cell r="B78">
            <v>4</v>
          </cell>
        </row>
        <row r="79">
          <cell r="A79">
            <v>11</v>
          </cell>
          <cell r="B79">
            <v>4</v>
          </cell>
        </row>
        <row r="80">
          <cell r="A80">
            <v>12</v>
          </cell>
          <cell r="B80">
            <v>4</v>
          </cell>
        </row>
      </sheetData>
      <sheetData sheetId="2">
        <row r="7">
          <cell r="A7">
            <v>39995</v>
          </cell>
        </row>
      </sheetData>
      <sheetData sheetId="3">
        <row r="13">
          <cell r="D13" t="str">
            <v>СМР</v>
          </cell>
        </row>
      </sheetData>
      <sheetData sheetId="4">
        <row r="7">
          <cell r="A7">
            <v>39995</v>
          </cell>
        </row>
      </sheetData>
      <sheetData sheetId="5">
        <row r="13">
          <cell r="D13" t="str">
            <v>СМР</v>
          </cell>
        </row>
      </sheetData>
      <sheetData sheetId="6">
        <row r="7">
          <cell r="A7">
            <v>39995</v>
          </cell>
          <cell r="B7">
            <v>0</v>
          </cell>
          <cell r="AC7" t="str">
            <v>3.2009</v>
          </cell>
        </row>
        <row r="8">
          <cell r="A8">
            <v>40026</v>
          </cell>
          <cell r="B8">
            <v>0</v>
          </cell>
          <cell r="AC8" t="str">
            <v>3.2009</v>
          </cell>
        </row>
        <row r="9">
          <cell r="A9">
            <v>40057</v>
          </cell>
          <cell r="B9">
            <v>0</v>
          </cell>
          <cell r="AC9" t="str">
            <v>3.2009</v>
          </cell>
        </row>
        <row r="10">
          <cell r="A10">
            <v>40087</v>
          </cell>
          <cell r="B10">
            <v>0</v>
          </cell>
          <cell r="AC10" t="str">
            <v>4.2009</v>
          </cell>
        </row>
        <row r="11">
          <cell r="A11">
            <v>40118</v>
          </cell>
          <cell r="B11">
            <v>0</v>
          </cell>
          <cell r="AC11" t="str">
            <v>4.2009</v>
          </cell>
        </row>
        <row r="12">
          <cell r="A12">
            <v>40148</v>
          </cell>
          <cell r="B12">
            <v>125133808.6424</v>
          </cell>
          <cell r="C12">
            <v>826462.77240000002</v>
          </cell>
          <cell r="D12">
            <v>2318250.73</v>
          </cell>
          <cell r="E12">
            <v>6929286.4699999997</v>
          </cell>
          <cell r="F12">
            <v>115059808.67</v>
          </cell>
          <cell r="AC12" t="str">
            <v>4.2009</v>
          </cell>
        </row>
        <row r="13">
          <cell r="A13">
            <v>40179</v>
          </cell>
          <cell r="B13">
            <v>0</v>
          </cell>
          <cell r="E13">
            <v>0</v>
          </cell>
          <cell r="F13">
            <v>0</v>
          </cell>
          <cell r="AC13" t="str">
            <v>1.2010</v>
          </cell>
        </row>
        <row r="14">
          <cell r="A14">
            <v>40210</v>
          </cell>
          <cell r="B14">
            <v>0</v>
          </cell>
          <cell r="E14">
            <v>0</v>
          </cell>
          <cell r="F14">
            <v>0</v>
          </cell>
          <cell r="AC14" t="str">
            <v>1.2010</v>
          </cell>
        </row>
        <row r="15">
          <cell r="A15">
            <v>40238</v>
          </cell>
          <cell r="B15">
            <v>133092199.48999999</v>
          </cell>
          <cell r="D15">
            <v>8339989.5199999996</v>
          </cell>
          <cell r="E15">
            <v>3184454.01</v>
          </cell>
          <cell r="F15">
            <v>121567755.95999999</v>
          </cell>
          <cell r="AC15" t="str">
            <v>1.2010</v>
          </cell>
        </row>
        <row r="16">
          <cell r="A16">
            <v>40269</v>
          </cell>
          <cell r="B16">
            <v>0</v>
          </cell>
          <cell r="E16">
            <v>0</v>
          </cell>
          <cell r="F16">
            <v>0</v>
          </cell>
          <cell r="AC16" t="str">
            <v>2.2010</v>
          </cell>
        </row>
        <row r="17">
          <cell r="A17">
            <v>40299</v>
          </cell>
          <cell r="B17">
            <v>1777148.28</v>
          </cell>
          <cell r="E17">
            <v>1777148.28</v>
          </cell>
          <cell r="F17">
            <v>0</v>
          </cell>
          <cell r="AC17" t="str">
            <v>2.2010</v>
          </cell>
        </row>
        <row r="18">
          <cell r="A18">
            <v>40330</v>
          </cell>
          <cell r="B18">
            <v>30628308.52</v>
          </cell>
          <cell r="D18">
            <v>26542729.050000001</v>
          </cell>
          <cell r="E18">
            <v>4085579.47</v>
          </cell>
          <cell r="F18">
            <v>0</v>
          </cell>
          <cell r="AC18" t="str">
            <v>2.2010</v>
          </cell>
        </row>
        <row r="19">
          <cell r="A19">
            <v>40360</v>
          </cell>
          <cell r="B19">
            <v>20308879.039999999</v>
          </cell>
          <cell r="E19">
            <v>20308879.039999999</v>
          </cell>
          <cell r="F19">
            <v>0</v>
          </cell>
          <cell r="AC19" t="str">
            <v>3.2010</v>
          </cell>
        </row>
        <row r="20">
          <cell r="A20">
            <v>40391</v>
          </cell>
          <cell r="B20">
            <v>248305488.06999999</v>
          </cell>
          <cell r="D20">
            <v>158489152.31999999</v>
          </cell>
          <cell r="E20">
            <v>3994935.75</v>
          </cell>
          <cell r="F20">
            <v>85821400</v>
          </cell>
          <cell r="AC20" t="str">
            <v>3.2010</v>
          </cell>
        </row>
        <row r="21">
          <cell r="A21">
            <v>40422</v>
          </cell>
          <cell r="B21">
            <v>94958564.400000006</v>
          </cell>
          <cell r="D21">
            <v>56286307.119999997</v>
          </cell>
          <cell r="E21">
            <v>17683597.280000001</v>
          </cell>
          <cell r="F21">
            <v>20988660</v>
          </cell>
          <cell r="AC21" t="str">
            <v>3.2010</v>
          </cell>
        </row>
        <row r="22">
          <cell r="A22">
            <v>40452</v>
          </cell>
          <cell r="B22">
            <v>244807548.84</v>
          </cell>
          <cell r="C22">
            <v>97385400</v>
          </cell>
          <cell r="D22">
            <v>69546296.159999996</v>
          </cell>
          <cell r="E22">
            <v>755772.68</v>
          </cell>
          <cell r="F22">
            <v>77120080</v>
          </cell>
          <cell r="AC22" t="str">
            <v>4.2010</v>
          </cell>
        </row>
        <row r="23">
          <cell r="A23">
            <v>40483</v>
          </cell>
          <cell r="B23">
            <v>76260000.539999992</v>
          </cell>
          <cell r="C23">
            <v>7739828.3600000003</v>
          </cell>
          <cell r="D23">
            <v>59273606.229999997</v>
          </cell>
          <cell r="E23">
            <v>9246565.9499999993</v>
          </cell>
          <cell r="F23">
            <v>0</v>
          </cell>
          <cell r="AC23" t="str">
            <v>4.2010</v>
          </cell>
        </row>
        <row r="24">
          <cell r="A24">
            <v>40513</v>
          </cell>
          <cell r="B24">
            <v>3616920945.9999995</v>
          </cell>
          <cell r="C24">
            <v>3022159412.4899998</v>
          </cell>
          <cell r="D24">
            <v>357765575.51999998</v>
          </cell>
          <cell r="E24">
            <v>173549717.94999999</v>
          </cell>
          <cell r="F24">
            <v>63446240.039999999</v>
          </cell>
          <cell r="AC24" t="str">
            <v>4.2010</v>
          </cell>
        </row>
        <row r="25">
          <cell r="A25">
            <v>40544</v>
          </cell>
          <cell r="B25">
            <v>2352983530.8699999</v>
          </cell>
          <cell r="C25">
            <v>2161403693.5999999</v>
          </cell>
          <cell r="D25">
            <v>122139799.72</v>
          </cell>
          <cell r="E25">
            <v>35854169.549999997</v>
          </cell>
          <cell r="F25">
            <v>33585868</v>
          </cell>
          <cell r="AC25" t="str">
            <v>1.2011</v>
          </cell>
        </row>
        <row r="26">
          <cell r="A26">
            <v>40575</v>
          </cell>
          <cell r="B26">
            <v>3423666346.0799999</v>
          </cell>
          <cell r="C26">
            <v>3059818704.6399999</v>
          </cell>
          <cell r="D26">
            <v>248583385.88</v>
          </cell>
          <cell r="E26">
            <v>50094519.359999999</v>
          </cell>
          <cell r="F26">
            <v>65169736.200000003</v>
          </cell>
          <cell r="AC26" t="str">
            <v>1.2011</v>
          </cell>
        </row>
        <row r="27">
          <cell r="A27">
            <v>40603</v>
          </cell>
          <cell r="B27">
            <v>1990120739.5</v>
          </cell>
          <cell r="C27">
            <v>1506086921.04</v>
          </cell>
          <cell r="D27">
            <v>365379417.38</v>
          </cell>
          <cell r="E27">
            <v>84335455.719999999</v>
          </cell>
          <cell r="F27">
            <v>34318945.359999999</v>
          </cell>
          <cell r="AC27" t="str">
            <v>1.2011</v>
          </cell>
        </row>
        <row r="28">
          <cell r="A28">
            <v>40634</v>
          </cell>
          <cell r="B28">
            <v>2746314293.7400002</v>
          </cell>
          <cell r="C28">
            <v>2328715868.5900002</v>
          </cell>
          <cell r="D28">
            <v>346259001.19</v>
          </cell>
          <cell r="E28">
            <v>52137673.359999999</v>
          </cell>
          <cell r="F28">
            <v>19201750.600000001</v>
          </cell>
          <cell r="AC28" t="str">
            <v>2.2011</v>
          </cell>
        </row>
        <row r="29">
          <cell r="A29">
            <v>40664</v>
          </cell>
          <cell r="B29">
            <v>1031929852.33</v>
          </cell>
          <cell r="C29">
            <v>525899697.48000002</v>
          </cell>
          <cell r="D29">
            <v>368653004.04000002</v>
          </cell>
          <cell r="E29">
            <v>78322805.079999998</v>
          </cell>
          <cell r="F29">
            <v>59054345.729999997</v>
          </cell>
          <cell r="AC29" t="str">
            <v>2.2011</v>
          </cell>
        </row>
        <row r="30">
          <cell r="A30">
            <v>40695</v>
          </cell>
          <cell r="B30">
            <v>819669452.61000001</v>
          </cell>
          <cell r="C30">
            <v>317668711.43000001</v>
          </cell>
          <cell r="D30">
            <v>374878177.76999998</v>
          </cell>
          <cell r="E30">
            <v>63484042.409999996</v>
          </cell>
          <cell r="F30">
            <v>63638521</v>
          </cell>
          <cell r="AC30" t="str">
            <v>2.2011</v>
          </cell>
        </row>
        <row r="31">
          <cell r="A31">
            <v>40725</v>
          </cell>
          <cell r="B31">
            <v>380925916.32999998</v>
          </cell>
          <cell r="C31">
            <v>136374024.06</v>
          </cell>
          <cell r="D31">
            <v>185121929.72999999</v>
          </cell>
          <cell r="E31">
            <v>53177732.539999999</v>
          </cell>
          <cell r="F31">
            <v>6252230</v>
          </cell>
          <cell r="AC31" t="str">
            <v>3.2011</v>
          </cell>
        </row>
        <row r="32">
          <cell r="A32">
            <v>40756</v>
          </cell>
          <cell r="B32">
            <v>664687008.67000008</v>
          </cell>
          <cell r="C32">
            <v>288994980</v>
          </cell>
          <cell r="D32">
            <v>295543908.98000002</v>
          </cell>
          <cell r="E32">
            <v>78735659.689999998</v>
          </cell>
          <cell r="F32">
            <v>1412460</v>
          </cell>
          <cell r="AC32" t="str">
            <v>3.2011</v>
          </cell>
        </row>
        <row r="33">
          <cell r="A33">
            <v>40787</v>
          </cell>
          <cell r="B33">
            <v>358309409.15000004</v>
          </cell>
          <cell r="C33">
            <v>11725146.109999999</v>
          </cell>
          <cell r="D33">
            <v>281403487.31</v>
          </cell>
          <cell r="E33">
            <v>62628553.729999997</v>
          </cell>
          <cell r="F33">
            <v>2552222</v>
          </cell>
          <cell r="AC33" t="str">
            <v>3.2011</v>
          </cell>
        </row>
        <row r="34">
          <cell r="A34">
            <v>40817</v>
          </cell>
          <cell r="B34">
            <v>456265001.61999995</v>
          </cell>
          <cell r="C34">
            <v>32744656.969999999</v>
          </cell>
          <cell r="D34">
            <v>340068088.56999999</v>
          </cell>
          <cell r="E34">
            <v>79912256.079999998</v>
          </cell>
          <cell r="F34">
            <v>3540000</v>
          </cell>
          <cell r="AC34" t="str">
            <v>4.2011</v>
          </cell>
        </row>
        <row r="35">
          <cell r="A35">
            <v>40848</v>
          </cell>
          <cell r="B35">
            <v>375854854.44999999</v>
          </cell>
          <cell r="C35">
            <v>5147568.28</v>
          </cell>
          <cell r="D35">
            <v>291271693.19</v>
          </cell>
          <cell r="E35">
            <v>79128320.980000004</v>
          </cell>
          <cell r="F35">
            <v>307272</v>
          </cell>
          <cell r="AC35" t="str">
            <v>4.2011</v>
          </cell>
        </row>
        <row r="36">
          <cell r="A36">
            <v>40878</v>
          </cell>
          <cell r="B36">
            <v>891655154.32000005</v>
          </cell>
          <cell r="C36">
            <v>370388056.73000002</v>
          </cell>
          <cell r="D36">
            <v>416892170.86000001</v>
          </cell>
          <cell r="E36">
            <v>103994966.73</v>
          </cell>
          <cell r="F36">
            <v>379960</v>
          </cell>
          <cell r="AC36" t="str">
            <v>4.2011</v>
          </cell>
        </row>
        <row r="37">
          <cell r="A37">
            <v>40909</v>
          </cell>
          <cell r="B37">
            <v>265381705.53</v>
          </cell>
          <cell r="C37">
            <v>106200000</v>
          </cell>
          <cell r="D37">
            <v>101518443.87</v>
          </cell>
          <cell r="E37">
            <v>54123261.659999996</v>
          </cell>
          <cell r="F37">
            <v>3540000</v>
          </cell>
          <cell r="AC37" t="str">
            <v>1.2012</v>
          </cell>
        </row>
        <row r="38">
          <cell r="A38">
            <v>40940</v>
          </cell>
          <cell r="B38">
            <v>133326791.39</v>
          </cell>
          <cell r="D38">
            <v>40782006.420000002</v>
          </cell>
          <cell r="E38">
            <v>92544784.969999999</v>
          </cell>
          <cell r="F38">
            <v>0</v>
          </cell>
          <cell r="AC38" t="str">
            <v>1.2012</v>
          </cell>
        </row>
        <row r="39">
          <cell r="A39">
            <v>40969</v>
          </cell>
          <cell r="B39">
            <v>126977749.14999999</v>
          </cell>
          <cell r="C39">
            <v>3219368.39</v>
          </cell>
          <cell r="D39">
            <v>17258495.77</v>
          </cell>
          <cell r="E39">
            <v>106499884.98999999</v>
          </cell>
          <cell r="F39">
            <v>0</v>
          </cell>
          <cell r="AC39" t="str">
            <v>1.2012</v>
          </cell>
        </row>
        <row r="40">
          <cell r="A40">
            <v>41000</v>
          </cell>
          <cell r="B40">
            <v>135030792.59999999</v>
          </cell>
          <cell r="C40">
            <v>3805500</v>
          </cell>
          <cell r="D40">
            <v>18257782.530000001</v>
          </cell>
          <cell r="E40">
            <v>109427510.06999999</v>
          </cell>
          <cell r="F40">
            <v>3540000</v>
          </cell>
          <cell r="AC40" t="str">
            <v>2.2012</v>
          </cell>
        </row>
        <row r="41">
          <cell r="A41">
            <v>41030</v>
          </cell>
          <cell r="B41">
            <v>143637708.59999999</v>
          </cell>
          <cell r="C41">
            <v>8496000</v>
          </cell>
          <cell r="D41">
            <v>39857621.479999997</v>
          </cell>
          <cell r="E41">
            <v>92318949.049999997</v>
          </cell>
          <cell r="F41">
            <v>2965138.07</v>
          </cell>
          <cell r="AC41" t="str">
            <v>2.2012</v>
          </cell>
        </row>
        <row r="42">
          <cell r="A42">
            <v>41061</v>
          </cell>
          <cell r="B42">
            <v>179053448.66999999</v>
          </cell>
          <cell r="D42">
            <v>75137819.569999993</v>
          </cell>
          <cell r="E42">
            <v>103915629.09999999</v>
          </cell>
          <cell r="F42">
            <v>0</v>
          </cell>
          <cell r="AC42" t="str">
            <v>2.2012</v>
          </cell>
        </row>
        <row r="43">
          <cell r="A43">
            <v>41091</v>
          </cell>
          <cell r="B43">
            <v>110897880.81999999</v>
          </cell>
          <cell r="D43">
            <v>31797163.079999998</v>
          </cell>
          <cell r="E43">
            <v>79100717.739999995</v>
          </cell>
          <cell r="F43">
            <v>0</v>
          </cell>
          <cell r="AC43" t="str">
            <v>3.2012</v>
          </cell>
        </row>
        <row r="44">
          <cell r="A44">
            <v>41122</v>
          </cell>
          <cell r="B44">
            <v>520854160.82999998</v>
          </cell>
          <cell r="E44">
            <v>520854160.82999998</v>
          </cell>
          <cell r="F44">
            <v>0</v>
          </cell>
          <cell r="AC44" t="str">
            <v>3.2012</v>
          </cell>
        </row>
        <row r="45">
          <cell r="A45">
            <v>41153</v>
          </cell>
          <cell r="B45">
            <v>0</v>
          </cell>
          <cell r="AC45" t="str">
            <v>3.2012</v>
          </cell>
        </row>
        <row r="46">
          <cell r="A46">
            <v>41183</v>
          </cell>
          <cell r="B46">
            <v>0</v>
          </cell>
          <cell r="AC46" t="str">
            <v>4.2012</v>
          </cell>
        </row>
        <row r="47">
          <cell r="A47">
            <v>41214</v>
          </cell>
          <cell r="B47">
            <v>0</v>
          </cell>
          <cell r="AC47" t="str">
            <v>4.2012</v>
          </cell>
        </row>
        <row r="48">
          <cell r="A48">
            <v>41244</v>
          </cell>
          <cell r="B48">
            <v>0</v>
          </cell>
          <cell r="AC48" t="str">
            <v>4.2012</v>
          </cell>
        </row>
      </sheetData>
      <sheetData sheetId="7">
        <row r="13">
          <cell r="D13" t="str">
            <v>СМР</v>
          </cell>
          <cell r="I13" t="str">
            <v>всего</v>
          </cell>
          <cell r="N13">
            <v>313700</v>
          </cell>
          <cell r="O13">
            <v>939310</v>
          </cell>
          <cell r="P13">
            <v>1771520</v>
          </cell>
          <cell r="Q13">
            <v>3081520</v>
          </cell>
        </row>
        <row r="14">
          <cell r="D14" t="str">
            <v>СМР</v>
          </cell>
          <cell r="I14" t="str">
            <v>в т.ч. с/с</v>
          </cell>
          <cell r="N14">
            <v>114300</v>
          </cell>
          <cell r="O14">
            <v>251000</v>
          </cell>
          <cell r="P14">
            <v>376010</v>
          </cell>
          <cell r="Q14">
            <v>619000</v>
          </cell>
        </row>
        <row r="15">
          <cell r="D15" t="str">
            <v>ПИР</v>
          </cell>
          <cell r="I15" t="str">
            <v>всего</v>
          </cell>
          <cell r="N15">
            <v>63149</v>
          </cell>
          <cell r="O15">
            <v>116421</v>
          </cell>
          <cell r="P15">
            <v>171189</v>
          </cell>
          <cell r="Q15">
            <v>204000</v>
          </cell>
        </row>
        <row r="16">
          <cell r="D16" t="str">
            <v>ПИР</v>
          </cell>
          <cell r="I16" t="str">
            <v>в т.ч. с/с</v>
          </cell>
          <cell r="N16">
            <v>63149</v>
          </cell>
          <cell r="O16">
            <v>116421</v>
          </cell>
          <cell r="P16">
            <v>166079</v>
          </cell>
          <cell r="Q16">
            <v>198890</v>
          </cell>
        </row>
        <row r="17">
          <cell r="D17" t="str">
            <v>Генподрядные</v>
          </cell>
          <cell r="I17" t="str">
            <v>всего</v>
          </cell>
          <cell r="N17">
            <v>11224</v>
          </cell>
          <cell r="O17">
            <v>22448</v>
          </cell>
          <cell r="P17">
            <v>33672</v>
          </cell>
          <cell r="Q17">
            <v>44896</v>
          </cell>
        </row>
        <row r="18">
          <cell r="D18" t="str">
            <v>Генподрядные</v>
          </cell>
          <cell r="I18" t="str">
            <v>в т.ч. с/с</v>
          </cell>
          <cell r="N18">
            <v>11224</v>
          </cell>
          <cell r="O18">
            <v>22448</v>
          </cell>
          <cell r="P18">
            <v>33672</v>
          </cell>
          <cell r="Q18">
            <v>44896</v>
          </cell>
        </row>
        <row r="19">
          <cell r="D19" t="str">
            <v>Прочие</v>
          </cell>
          <cell r="I19" t="str">
            <v>всего</v>
          </cell>
          <cell r="N19">
            <v>99638</v>
          </cell>
          <cell r="O19">
            <v>384283</v>
          </cell>
          <cell r="P19">
            <v>507952</v>
          </cell>
          <cell r="Q19">
            <v>685610</v>
          </cell>
        </row>
        <row r="20">
          <cell r="D20" t="str">
            <v>Прочие</v>
          </cell>
          <cell r="I20" t="str">
            <v>в т.ч. с/с</v>
          </cell>
          <cell r="N20">
            <v>87991</v>
          </cell>
          <cell r="O20">
            <v>332366</v>
          </cell>
          <cell r="P20">
            <v>413215</v>
          </cell>
          <cell r="Q20">
            <v>519896</v>
          </cell>
        </row>
        <row r="21">
          <cell r="D21" t="str">
            <v>УУП</v>
          </cell>
          <cell r="I21" t="str">
            <v>всего</v>
          </cell>
          <cell r="N21">
            <v>87616</v>
          </cell>
          <cell r="O21">
            <v>331524</v>
          </cell>
          <cell r="P21">
            <v>411704</v>
          </cell>
          <cell r="Q21">
            <v>480917</v>
          </cell>
        </row>
        <row r="22">
          <cell r="D22" t="str">
            <v>УУП</v>
          </cell>
          <cell r="I22" t="str">
            <v>в т.ч. с/с</v>
          </cell>
          <cell r="N22">
            <v>87616</v>
          </cell>
          <cell r="O22">
            <v>331524</v>
          </cell>
          <cell r="P22">
            <v>411704</v>
          </cell>
          <cell r="Q22">
            <v>480917</v>
          </cell>
        </row>
        <row r="23">
          <cell r="D23" t="str">
            <v>Фин. услуги</v>
          </cell>
          <cell r="I23" t="str">
            <v>всего</v>
          </cell>
          <cell r="N23">
            <v>0</v>
          </cell>
          <cell r="O23">
            <v>0</v>
          </cell>
          <cell r="P23">
            <v>0</v>
          </cell>
          <cell r="Q23">
            <v>21700</v>
          </cell>
        </row>
        <row r="24">
          <cell r="D24" t="str">
            <v>Фин. услуги</v>
          </cell>
          <cell r="I24" t="str">
            <v>в т.ч. с/с</v>
          </cell>
          <cell r="N24">
            <v>0</v>
          </cell>
          <cell r="O24">
            <v>0</v>
          </cell>
          <cell r="P24">
            <v>0</v>
          </cell>
          <cell r="Q24">
            <v>21700</v>
          </cell>
        </row>
        <row r="25">
          <cell r="D25" t="str">
            <v>Страхование</v>
          </cell>
          <cell r="I25" t="str">
            <v>всего</v>
          </cell>
          <cell r="N25">
            <v>0</v>
          </cell>
          <cell r="O25">
            <v>0</v>
          </cell>
          <cell r="P25">
            <v>0</v>
          </cell>
          <cell r="Q25">
            <v>0</v>
          </cell>
        </row>
        <row r="26">
          <cell r="D26" t="str">
            <v>Страхование</v>
          </cell>
          <cell r="I26" t="str">
            <v>в т.ч. с/с</v>
          </cell>
          <cell r="N26">
            <v>0</v>
          </cell>
          <cell r="O26">
            <v>0</v>
          </cell>
          <cell r="P26">
            <v>0</v>
          </cell>
          <cell r="Q26">
            <v>0</v>
          </cell>
        </row>
        <row r="27">
          <cell r="D27" t="str">
            <v>Экология</v>
          </cell>
          <cell r="I27" t="str">
            <v>всего</v>
          </cell>
          <cell r="N27">
            <v>375</v>
          </cell>
          <cell r="O27">
            <v>842</v>
          </cell>
          <cell r="P27">
            <v>1511</v>
          </cell>
          <cell r="Q27">
            <v>2279</v>
          </cell>
        </row>
        <row r="28">
          <cell r="D28" t="str">
            <v>Экология</v>
          </cell>
          <cell r="I28" t="str">
            <v>в т.ч. с/с</v>
          </cell>
          <cell r="N28">
            <v>375</v>
          </cell>
          <cell r="O28">
            <v>842</v>
          </cell>
          <cell r="P28">
            <v>1511</v>
          </cell>
          <cell r="Q28">
            <v>2279</v>
          </cell>
        </row>
        <row r="29">
          <cell r="D29" t="str">
            <v>Озеленение</v>
          </cell>
          <cell r="I29" t="str">
            <v>всего</v>
          </cell>
          <cell r="N29">
            <v>0</v>
          </cell>
          <cell r="O29">
            <v>0</v>
          </cell>
          <cell r="P29">
            <v>0</v>
          </cell>
          <cell r="Q29">
            <v>15000</v>
          </cell>
        </row>
        <row r="30">
          <cell r="D30" t="str">
            <v>Озеленение</v>
          </cell>
          <cell r="I30" t="str">
            <v>в т.ч. с/с</v>
          </cell>
          <cell r="N30">
            <v>0</v>
          </cell>
          <cell r="O30">
            <v>0</v>
          </cell>
          <cell r="P30">
            <v>0</v>
          </cell>
          <cell r="Q30">
            <v>15000</v>
          </cell>
        </row>
        <row r="31">
          <cell r="D31" t="str">
            <v>Командировка</v>
          </cell>
          <cell r="I31" t="str">
            <v>всего</v>
          </cell>
          <cell r="N31">
            <v>10169</v>
          </cell>
          <cell r="O31">
            <v>13698</v>
          </cell>
          <cell r="P31">
            <v>17227</v>
          </cell>
          <cell r="Q31">
            <v>17227</v>
          </cell>
        </row>
        <row r="32">
          <cell r="D32" t="str">
            <v>Командировка</v>
          </cell>
          <cell r="I32" t="str">
            <v>в т.ч. с/с</v>
          </cell>
          <cell r="N32">
            <v>0</v>
          </cell>
          <cell r="O32">
            <v>0</v>
          </cell>
          <cell r="P32">
            <v>0</v>
          </cell>
          <cell r="Q32">
            <v>0</v>
          </cell>
        </row>
        <row r="33">
          <cell r="D33" t="str">
            <v>ПНР</v>
          </cell>
          <cell r="I33" t="str">
            <v>всего</v>
          </cell>
          <cell r="N33">
            <v>0</v>
          </cell>
          <cell r="O33">
            <v>34234</v>
          </cell>
          <cell r="P33">
            <v>68468</v>
          </cell>
          <cell r="Q33">
            <v>136936</v>
          </cell>
        </row>
        <row r="34">
          <cell r="D34" t="str">
            <v>ПНР</v>
          </cell>
          <cell r="I34" t="str">
            <v>в т.ч. с/с</v>
          </cell>
          <cell r="N34">
            <v>0</v>
          </cell>
          <cell r="O34">
            <v>0</v>
          </cell>
          <cell r="P34">
            <v>0</v>
          </cell>
          <cell r="Q34">
            <v>0</v>
          </cell>
        </row>
        <row r="35">
          <cell r="D35" t="str">
            <v>Перебазировка</v>
          </cell>
          <cell r="I35" t="str">
            <v>всего</v>
          </cell>
          <cell r="N35">
            <v>0</v>
          </cell>
          <cell r="O35">
            <v>170</v>
          </cell>
          <cell r="P35">
            <v>2718</v>
          </cell>
          <cell r="Q35">
            <v>2718</v>
          </cell>
        </row>
        <row r="36">
          <cell r="D36" t="str">
            <v>Перебазировка</v>
          </cell>
          <cell r="I36" t="str">
            <v>в т.ч. с/с</v>
          </cell>
          <cell r="N36">
            <v>0</v>
          </cell>
          <cell r="O36">
            <v>0</v>
          </cell>
          <cell r="P36">
            <v>0</v>
          </cell>
          <cell r="Q36">
            <v>0</v>
          </cell>
        </row>
        <row r="37">
          <cell r="D37" t="str">
            <v>Охрана</v>
          </cell>
          <cell r="I37" t="str">
            <v>всего</v>
          </cell>
          <cell r="N37">
            <v>1478</v>
          </cell>
          <cell r="O37">
            <v>3815</v>
          </cell>
          <cell r="P37">
            <v>6324</v>
          </cell>
          <cell r="Q37">
            <v>8833</v>
          </cell>
        </row>
        <row r="38">
          <cell r="D38" t="str">
            <v>Охрана</v>
          </cell>
          <cell r="I38" t="str">
            <v>в т.ч. с/с</v>
          </cell>
          <cell r="N38">
            <v>0</v>
          </cell>
          <cell r="O38">
            <v>0</v>
          </cell>
          <cell r="P38">
            <v>0</v>
          </cell>
          <cell r="Q38">
            <v>0</v>
          </cell>
        </row>
        <row r="39">
          <cell r="D39" t="str">
            <v>Технол. присоед.</v>
          </cell>
          <cell r="I39" t="str">
            <v>всего</v>
          </cell>
          <cell r="N39">
            <v>0</v>
          </cell>
          <cell r="O39">
            <v>0</v>
          </cell>
          <cell r="P39">
            <v>0</v>
          </cell>
          <cell r="Q39">
            <v>0</v>
          </cell>
        </row>
        <row r="40">
          <cell r="D40" t="str">
            <v>Технол. присоед.</v>
          </cell>
          <cell r="I40" t="str">
            <v>в т.ч. с/с</v>
          </cell>
          <cell r="N40">
            <v>0</v>
          </cell>
          <cell r="O40">
            <v>0</v>
          </cell>
          <cell r="P40">
            <v>0</v>
          </cell>
          <cell r="Q40">
            <v>0</v>
          </cell>
        </row>
        <row r="41">
          <cell r="D41" t="str">
            <v>Оборудование</v>
          </cell>
          <cell r="I41" t="str">
            <v>всего</v>
          </cell>
          <cell r="N41">
            <v>1830827</v>
          </cell>
          <cell r="O41">
            <v>7290499</v>
          </cell>
          <cell r="P41">
            <v>8391356</v>
          </cell>
          <cell r="Q41">
            <v>8693581</v>
          </cell>
        </row>
        <row r="42">
          <cell r="D42" t="str">
            <v>Оборудование</v>
          </cell>
          <cell r="I42" t="str">
            <v>в т.ч. с/с</v>
          </cell>
          <cell r="N42">
            <v>0</v>
          </cell>
          <cell r="O42">
            <v>0</v>
          </cell>
          <cell r="P42">
            <v>0</v>
          </cell>
          <cell r="Q42">
            <v>0</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ow r="2">
          <cell r="A2" t="str">
            <v>СМР</v>
          </cell>
        </row>
      </sheetData>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Adj2002"/>
      <sheetName val="Заголовок"/>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Проводки'02"/>
      <sheetName val="УрРасч"/>
      <sheetName val="АКРасч"/>
      <sheetName val="Данные"/>
      <sheetName val="ПТУ_ППП"/>
      <sheetName val="SYS"/>
      <sheetName val="SRC"/>
      <sheetName val="CW PPE"/>
      <sheetName val="Курсы валют ЦБ"/>
      <sheetName val="СЭЛТ"/>
      <sheetName val="#REF"/>
      <sheetName val="OS01_6OZ"/>
      <sheetName val="Проводки_02"/>
      <sheetName val="AJEs"/>
      <sheetName val="RAS P&amp;L"/>
      <sheetName val="AJE"/>
      <sheetName val="RJE"/>
      <sheetName val="BS"/>
    </sheetNames>
    <definedNames>
      <definedName name="Возврат" refersTo="#ССЫЛКА!"/>
    </defined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 val="РБП"/>
      <sheetName val="Организации"/>
      <sheetName val="БИ-2-18-П"/>
      <sheetName val="БИ-2-19-П"/>
      <sheetName val="БИ-2-7-П"/>
      <sheetName val="БИ-2-9-П"/>
      <sheetName val="БИ-2-14-П"/>
      <sheetName val="БИ-2-16-П"/>
      <sheetName val="ПС рек"/>
      <sheetName val="ЛЭП нов"/>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См-2 Шатурс сети  проект работы"/>
      <sheetName val="HO_hrs"/>
      <sheetName val="оргструктура"/>
      <sheetName val="расшифровка"/>
      <sheetName val="Пер-Вл"/>
      <sheetName val="Текущие цены"/>
      <sheetName val="t_настройки"/>
      <sheetName val="Source"/>
      <sheetName val="эл ст"/>
      <sheetName val="Справочники"/>
      <sheetName val="ИТОГИ  по Н,Р,Э,Q"/>
      <sheetName val="Лист13"/>
      <sheetName val="ис.смета"/>
      <sheetName val="ИТ-бюджет"/>
      <sheetName val="Месяцы"/>
      <sheetName val="Заголовок"/>
      <sheetName val="См.1"/>
      <sheetName val="SHPZ"/>
      <sheetName val="4НКУ"/>
      <sheetName val="Производство электроэнергии"/>
      <sheetName val="Баланс"/>
      <sheetName val="БИ-2-18-П"/>
      <sheetName val="БИ-2-19-П"/>
      <sheetName val="БИ-2-7-П"/>
      <sheetName val="БИ-2-9-П"/>
      <sheetName val="БИ-2-14-П"/>
      <sheetName val="БИ-2-16-П"/>
      <sheetName val="Т-18-Инвестиции"/>
      <sheetName val="справка"/>
      <sheetName val="KL"/>
      <sheetName val="THKL"/>
      <sheetName val="CHIETTINH"/>
      <sheetName val="SON"/>
      <sheetName val="DT chi tiet"/>
      <sheetName val="Don gia chung vat lieu chinh"/>
      <sheetName val="TH kinh phi"/>
      <sheetName val="bia"/>
      <sheetName val="SX"/>
      <sheetName val="00000000"/>
      <sheetName val="XXXXXXXX"/>
      <sheetName val="XXXXXXX0"/>
      <sheetName val="Sheet2"/>
      <sheetName val="Sheet3"/>
      <sheetName val="Список"/>
      <sheetName val="на 1 тут"/>
      <sheetName val="Факторы график_свод_12мес"/>
      <sheetName val="SL dau tien"/>
      <sheetName val="List"/>
      <sheetName val="tuong"/>
      <sheetName val="MasterData"/>
      <sheetName val="Факт"/>
      <sheetName val="+список"/>
      <sheetName val="Master data"/>
      <sheetName val="Main"/>
      <sheetName val="БД"/>
      <sheetName val="Закупки центр"/>
      <sheetName val="revision"/>
      <sheetName val=" СУ ФНП"/>
      <sheetName val="Справочник"/>
      <sheetName val="списки"/>
      <sheetName val="Справочники (2)"/>
      <sheetName val="виды затрат"/>
      <sheetName val="КС"/>
      <sheetName val="Сводная"/>
      <sheetName val="cablesch-3"/>
      <sheetName val="Parameters"/>
      <sheetName val="ПФМ"/>
      <sheetName val="Справочник затрат"/>
      <sheetName val="Сводная твф"/>
      <sheetName val="Сводная твв"/>
      <sheetName val="Сводная (2)"/>
      <sheetName val="Сводная (3)"/>
      <sheetName val="COAT&amp;WRAP-QIOT-#3"/>
      <sheetName val="PNT-QUOT-#3"/>
      <sheetName val="CHITIET VL-NC-TT -1p"/>
      <sheetName val="CHITIET VL-NC-TT-3p"/>
      <sheetName val="TDTKP1"/>
      <sheetName val="KPVC-BD "/>
      <sheetName val="SUB GAT_x0000__x0000__x0000__x0000_USE"/>
      <sheetName val="CT-35"/>
      <sheetName val="D_MUC"/>
      <sheetName val="dd"/>
      <sheetName val="CHITIET VL-NC"/>
      <sheetName val="DON GIA"/>
      <sheetName val="TNHCHINH"/>
      <sheetName val="SUB GAT"/>
      <sheetName val="_x0000__x0000__x0000__x0000__x0000__x0000__x0000__x0000_"/>
      <sheetName val=""/>
      <sheetName val="CIRCULATING WATER PUMP LOUSE"/>
      <sheetName val="VatTu-1426"/>
      <sheetName val="Giai trinh"/>
      <sheetName val="gvl"/>
      <sheetName val="HN"/>
      <sheetName val="Du_lieu"/>
      <sheetName val="MT1"/>
      <sheetName val="MT2"/>
      <sheetName val="LRN"/>
      <sheetName val="MT3"/>
      <sheetName val="MT4"/>
      <sheetName val="MT5"/>
      <sheetName val="NBS"/>
      <sheetName val="LR1"/>
      <sheetName val="LR2"/>
      <sheetName val="mtcs 3"/>
      <sheetName val="THOP"/>
      <sheetName val="10000000"/>
      <sheetName val="20000000"/>
      <sheetName val="30000000"/>
      <sheetName val="40000000"/>
      <sheetName val="50000000"/>
      <sheetName val="60000000"/>
      <sheetName val="70000000"/>
      <sheetName val="80000000"/>
      <sheetName val="90000000"/>
      <sheetName val="a0000000"/>
      <sheetName val="ADMINIST_x0000__x0000_RATION BUIING "/>
      <sheetName val="TD-CS1"/>
      <sheetName val="TD-CS2"/>
      <sheetName val="TD-CS3"/>
      <sheetName val="CS3 (2)"/>
      <sheetName val="CS1 (2)"/>
      <sheetName val="THOP "/>
      <sheetName val="CS2 (2)"/>
      <sheetName val="CHL_RINATION BLDG"/>
      <sheetName val="ADMINIST"/>
      <sheetName val="Gia-NC(khong in)"/>
      <sheetName val="SUB GAT????USE"/>
      <sheetName val="SUB GAT____USE"/>
      <sheetName val="UNIT 1 &amp; UNIT 2 AUX BAY-BUJKER "/>
      <sheetName val="B1.TH TB"/>
      <sheetName val="B2.THMS"/>
      <sheetName val="TB.01-TBCKTC"/>
      <sheetName val="TB.02-TBCD"/>
      <sheetName val="THLD"/>
      <sheetName val="L.01-CNN "/>
      <sheetName val="L.02-Dap tran"/>
      <sheetName val="L.03-OAL"/>
      <sheetName val="L.04-HLNM"/>
      <sheetName val="L.05.1-TBTL+TBP"/>
      <sheetName val="L.05.2-DIEN NM"/>
      <sheetName val="DG2519"/>
      <sheetName val="DGTH"/>
      <sheetName val="L.05.3-TTLL"/>
      <sheetName val="DGCT"/>
      <sheetName val="VL"/>
      <sheetName val="NC"/>
      <sheetName val="MTC"/>
      <sheetName val="L.05.3-Nuoc"/>
      <sheetName val="L.06-CDD"/>
      <sheetName val="Cuoc DCM"/>
      <sheetName val="VL phan XD"/>
      <sheetName val="luong 2519"/>
      <sheetName val="Luongtho"/>
      <sheetName val="Van dung may"/>
      <sheetName val="Quantity"/>
      <sheetName val="SUB GAT_x0000_USE"/>
      <sheetName val="Ф-е ЛМЗ"/>
      <sheetName val="Служебный"/>
      <sheetName val="Специфик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 val="расшифровка_(2)"/>
      <sheetName val="эл_ст"/>
      <sheetName val="Производство_электроэнергии"/>
      <sheetName val="Первичные_данные"/>
      <sheetName val="мар_2001"/>
      <sheetName val="накладные_в_%%_факт"/>
      <sheetName val="Олимпстрой_декабрь_2010"/>
      <sheetName val="Сводный_бюджет"/>
      <sheetName val="расшифровка_(2)1"/>
      <sheetName val="эл_ст1"/>
      <sheetName val="Производство_электроэнергии1"/>
      <sheetName val="Первичные_данные1"/>
      <sheetName val="мар_20011"/>
      <sheetName val="накладные_в_%%_факт1"/>
      <sheetName val="Олимпстрой_декабрь_20101"/>
      <sheetName val="Сводный_бюджет1"/>
      <sheetName val="ФА 2022"/>
      <sheetName val="Сибнефть"/>
      <sheetName val="Усинск_Роснефть"/>
      <sheetName val="виды деятельности"/>
      <sheetName val="расшифровка_(2)2"/>
      <sheetName val="эл_ст2"/>
      <sheetName val="Производство_электроэнергии2"/>
      <sheetName val="Первичные_данные2"/>
      <sheetName val="мар_20012"/>
      <sheetName val="накладные_в_%%_факт2"/>
      <sheetName val="Олимпстрой_декабрь_20102"/>
      <sheetName val="Сводный_бюджет2"/>
      <sheetName val="расшифровка_(2)3"/>
      <sheetName val="эл_ст3"/>
      <sheetName val="Производство_электроэнергии3"/>
      <sheetName val="Первичные_данные3"/>
      <sheetName val="мар_20013"/>
      <sheetName val="накладные_в_%%_факт3"/>
      <sheetName val="Олимпстрой_декабрь_20103"/>
      <sheetName val="Сводный_бюджет3"/>
      <sheetName val="расшифровка_(2)4"/>
      <sheetName val="эл_ст4"/>
      <sheetName val="Производство_электроэнергии4"/>
      <sheetName val="Первичные_данные4"/>
      <sheetName val="мар_20014"/>
      <sheetName val="накладные_в_%%_факт4"/>
      <sheetName val="Олимпстрой_декабрь_20104"/>
      <sheetName val="Сводный_бюджет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06 нас-е Прейскурант"/>
      <sheetName val="Свод"/>
      <sheetName val="топография"/>
      <sheetName val="ТЭП ПД "/>
      <sheetName val="Исходные данные тариф электрика"/>
      <sheetName val="Лизинг ДГУ"/>
      <sheetName val="расшифровка"/>
      <sheetName val="цены цехов"/>
      <sheetName val="Ожид ФР"/>
      <sheetName val="т. 1.12."/>
      <sheetName val="Гр5(о)"/>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эл_ст1"/>
      <sheetName val="P2_11"/>
      <sheetName val="06_нас-е_Прейскурант1"/>
      <sheetName val="т__1_12_1"/>
      <sheetName val="эл_ст"/>
      <sheetName val="P2_1"/>
      <sheetName val="06_нас-е_Прейскурант"/>
      <sheetName val="т__1_12_"/>
      <sheetName val="16"/>
      <sheetName val="17"/>
      <sheetName val="4"/>
      <sheetName val="5"/>
      <sheetName val="Ф-1 (для АО-энерго)"/>
      <sheetName val="Ф-2 (для АО-энерго)"/>
      <sheetName val="перекрестка"/>
      <sheetName val="2"/>
      <sheetName val="0"/>
      <sheetName val="14"/>
      <sheetName val="Заголовок"/>
      <sheetName val="21.1"/>
      <sheetName val="21.3"/>
      <sheetName val="19.1.2"/>
      <sheetName val="Настройка"/>
      <sheetName val="TECHSHEET"/>
      <sheetName val="REESTR_MO"/>
      <sheetName val="10"/>
      <sheetName val="11"/>
      <sheetName val="12"/>
      <sheetName val="13"/>
      <sheetName val="15"/>
      <sheetName val="17.1"/>
      <sheetName val="18.2"/>
      <sheetName val="18"/>
      <sheetName val="19"/>
      <sheetName val="1"/>
      <sheetName val="20"/>
      <sheetName val="21"/>
      <sheetName val="22"/>
      <sheetName val="23"/>
      <sheetName val="24.1"/>
      <sheetName val="24"/>
      <sheetName val="25"/>
      <sheetName val="27"/>
      <sheetName val="28"/>
      <sheetName val="29"/>
      <sheetName val="3"/>
      <sheetName val="4.1"/>
      <sheetName val="6"/>
      <sheetName val="7"/>
      <sheetName val="8"/>
      <sheetName val="9"/>
      <sheetName val="Реестр"/>
      <sheetName val="26"/>
      <sheetName val="справочники"/>
      <sheetName val="мощность"/>
      <sheetName val="ОБЩАК"/>
      <sheetName val="6 Списки"/>
      <sheetName val="т1.15(смета8а)"/>
      <sheetName val="тар"/>
      <sheetName val="Стоимость ЭЭ"/>
      <sheetName val="эл_ст2"/>
      <sheetName val="P2_12"/>
      <sheetName val="06_нас-е_Прейскурант2"/>
      <sheetName val="ТЭП_ПД_"/>
      <sheetName val="Исходные_данные_тариф_электрика"/>
      <sheetName val="Лизинг_ДГУ"/>
      <sheetName val="т__1_12_2"/>
      <sheetName val="Ожид_ФР"/>
      <sheetName val="цены_цехов"/>
      <sheetName val="мар_2001"/>
      <sheetName val="Продажи_реальные_и_прогноз_20_л"/>
      <sheetName val="№_1_1_3_1__ГСМ"/>
      <sheetName val="№_1_1_3_3__Эксплуат_"/>
      <sheetName val="15_э"/>
      <sheetName val="См_1"/>
      <sheetName val="17_1"/>
      <sheetName val="18_2"/>
      <sheetName val="21_3"/>
      <sheetName val="24_1"/>
      <sheetName val="4_1"/>
      <sheetName val="т1_15(смета8а)"/>
      <sheetName val="Ф-1_(для_АО-энерго)"/>
      <sheetName val="Ф-2_(для_АО-энерго)"/>
      <sheetName val="эл_ст3"/>
      <sheetName val="P2_13"/>
      <sheetName val="06_нас-е_Прейскурант3"/>
      <sheetName val="ТЭП_ПД_1"/>
      <sheetName val="Исходные_данные_тариф_электрик1"/>
      <sheetName val="Лизинг_ДГУ1"/>
      <sheetName val="т__1_12_3"/>
      <sheetName val="Ожид_ФР1"/>
      <sheetName val="цены_цехов1"/>
      <sheetName val="мар_20011"/>
      <sheetName val="Продажи_реальные_и_прогноз_20_1"/>
      <sheetName val="№_1_1_3_1__ГСМ1"/>
      <sheetName val="№_1_1_3_3__Эксплуат_1"/>
      <sheetName val="15_э1"/>
      <sheetName val="См_11"/>
      <sheetName val="17_11"/>
      <sheetName val="18_21"/>
      <sheetName val="21_31"/>
      <sheetName val="24_11"/>
      <sheetName val="4_11"/>
      <sheetName val="т1_15(смета8а)1"/>
      <sheetName val="Ф-1_(для_АО-энерго)1"/>
      <sheetName val="Ф-2_(для_АО-энерго)1"/>
      <sheetName val="v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изнес-план СВОД"/>
      <sheetName val="Волга"/>
      <sheetName val="Восток"/>
      <sheetName val="Сев-Зап"/>
      <sheetName val="Сибирь"/>
      <sheetName val="Урал"/>
      <sheetName val="Центр"/>
      <sheetName val="Юг"/>
      <sheetName val="анализ"/>
      <sheetName val="Распр накл"/>
      <sheetName val="Д.гар.-Вл"/>
      <sheetName val="Д.гар.-Вс"/>
      <sheetName val="Д.гар.-СЗ"/>
      <sheetName val="Д.гар.-С"/>
      <sheetName val="Д.гар.-У"/>
      <sheetName val="Титул"/>
      <sheetName val="1КПЭ и Показатели"/>
      <sheetName val="Д.гар.-Ц"/>
      <sheetName val="Д.гар.-Ю"/>
      <sheetName val="2СВОД-Д.АГ"/>
      <sheetName val="Д.не г.-Вл"/>
      <sheetName val="Д.не г.-Вс"/>
      <sheetName val="Д.не г.-СЗ"/>
      <sheetName val="Д.не г.-С"/>
      <sheetName val="Д.не г.-У"/>
      <sheetName val="Д.не г.-Ц"/>
      <sheetName val="Д.не г.-Ю"/>
      <sheetName val="3СВОД-Д.ИНВ"/>
      <sheetName val="Д.г+не г.-Вл"/>
      <sheetName val="Д.г+не г.-Вс"/>
      <sheetName val="Д.г+не г.-СЗ"/>
      <sheetName val="Д.г+не г.-С"/>
      <sheetName val="Д.г+не г.-У"/>
      <sheetName val="Д.г+не г.-Ц"/>
      <sheetName val="Д.г+не г.-Ю"/>
      <sheetName val="4СВОД=Д.АГ+ИНВ"/>
      <sheetName val="Д.ПР-Вл"/>
      <sheetName val="Д.ПР-Вс"/>
      <sheetName val="Д.ПР-СЗ"/>
      <sheetName val="Д.ПР-С"/>
      <sheetName val="Д.ПР-У"/>
      <sheetName val="Д.ПР-Ц"/>
      <sheetName val="Д.ПР-Ю"/>
      <sheetName val="5СВОД-Д.Проч."/>
      <sheetName val="Д.ИП-Вл"/>
      <sheetName val="Д.ИП-Вс"/>
      <sheetName val="Д.ИП-СЗ"/>
      <sheetName val="Д.ИП-С"/>
      <sheetName val="Д.ИП-У"/>
      <sheetName val="Д.ИП-Ц"/>
      <sheetName val="Д.ИП-Ю"/>
      <sheetName val="6СВОД-Д.ИП"/>
      <sheetName val="Дох-Вл"/>
      <sheetName val="Дох-Вс"/>
      <sheetName val="Дох-СЗ"/>
      <sheetName val="Дох-С"/>
      <sheetName val="Дох-У"/>
      <sheetName val="Дох-Ц"/>
      <sheetName val="Дох-Ю"/>
      <sheetName val="7СВОД-Дох. ВСЕ"/>
      <sheetName val="Пер-Вл"/>
      <sheetName val="Пер-Вс"/>
      <sheetName val="Пер-СЗ"/>
      <sheetName val="Пер-С"/>
      <sheetName val="Пер-У"/>
      <sheetName val="Пер-Ц"/>
      <sheetName val="Пер-Ю"/>
      <sheetName val="8СВОД-ПЕРС"/>
      <sheetName val="Р.пр.ФСК-Вл"/>
      <sheetName val="Р.пр.ФСК-Вс"/>
      <sheetName val="Р.пр.ФСК-СЗ"/>
      <sheetName val="Р.пр.ФСК-С"/>
      <sheetName val="Р.пр.ФСК-У"/>
      <sheetName val="Р.пр.ФСК-Ц"/>
      <sheetName val="Р.пр.ФСК-Ю"/>
      <sheetName val="9СВОД-Р.прям.АГ"/>
      <sheetName val="Р.пр.ПР-Вл"/>
      <sheetName val="Р.пр.ПР-Вс"/>
      <sheetName val="Р.пр.ПР-СЗ"/>
      <sheetName val="Р.пр.ПР-С"/>
      <sheetName val="Р.пр.ПР-У"/>
      <sheetName val="Р.пр.ПР-Ц"/>
      <sheetName val="Р.пр.ПР-Ю"/>
      <sheetName val="10СВОД-Р.прям.ИНВ"/>
      <sheetName val="Р.пр.ИП-Вл"/>
      <sheetName val="Р.пр.ИП-Вс"/>
      <sheetName val="Р.пр.ИП-СЗ"/>
      <sheetName val="Р.пр.ИП-С"/>
      <sheetName val="Р.пр.ИП-У"/>
      <sheetName val="Р.пр.ИП-Ц"/>
      <sheetName val="Р.пр.ИП-Ю"/>
      <sheetName val="11СВОД-Р.прям.Проч."/>
      <sheetName val="Р.пр.-Вл"/>
      <sheetName val="Р.пр.-Вс"/>
      <sheetName val="Р.пр.-СЗ"/>
      <sheetName val="Р.пр.-С"/>
      <sheetName val="Р.пр.-У"/>
      <sheetName val="Р.пр.-Ц"/>
      <sheetName val="Р.пр.-Ю"/>
      <sheetName val="12=9+10+11_СВОД-Р.прям."/>
      <sheetName val="Р.к.ФСК-Вл"/>
      <sheetName val="Р.к.ФСК-Вс"/>
      <sheetName val="Р.к.ФСК-СЗ"/>
      <sheetName val="Р.к.ФСК-С"/>
      <sheetName val="Р.к.ФСК-У"/>
      <sheetName val="Р.к.ФСК-Ц"/>
      <sheetName val="Р.к.ФСК-Ю"/>
      <sheetName val="Р.к.ФСК-ГСС"/>
      <sheetName val="12СВОД-Р.косв.АГ"/>
      <sheetName val="Р.к.ПР-Вл"/>
      <sheetName val="Р.к.ПР-Вс"/>
      <sheetName val="Р.к.ПР-СЗ"/>
      <sheetName val="Р.к.ПР-С"/>
      <sheetName val="Р.к.ПР-У"/>
      <sheetName val="Р.к.ПР-Ц"/>
      <sheetName val="Р.к.ПР-Ю"/>
      <sheetName val="14СВОД-Р.косв.ИНВ"/>
      <sheetName val="Р.к.ИП-Вл"/>
      <sheetName val="Р.к.ИП-Вс"/>
      <sheetName val="Р.к.ИП-СЗ"/>
      <sheetName val="Р.к.ИП-С"/>
      <sheetName val="Р.к.ИП-У"/>
      <sheetName val="Р.к.ИП-Ц"/>
      <sheetName val="Р.к.ИП-Ю"/>
      <sheetName val="13СВОД-Р.косв.Проч."/>
      <sheetName val="Р.к.-Вл"/>
      <sheetName val="Р.к.-Вс"/>
      <sheetName val="Р.к.-СЗ"/>
      <sheetName val="Р.к.-С"/>
      <sheetName val="Р.к.-У"/>
      <sheetName val="Р.к.-Ц"/>
      <sheetName val="Р.к.-Ю"/>
      <sheetName val="15=12+13+14_СВОД-Р.косв."/>
      <sheetName val="Р.-Вл"/>
      <sheetName val="Р.-Вс"/>
      <sheetName val="Р.-СЗ"/>
      <sheetName val="Р.-С"/>
      <sheetName val="Р.-У"/>
      <sheetName val="Р.-Ц"/>
      <sheetName val="Р.-Ю"/>
      <sheetName val="Р.-ГСС"/>
      <sheetName val="16=12+15_СВОД-РАСХ"/>
      <sheetName val="ПУ-Вл"/>
      <sheetName val="ПУ-Вс"/>
      <sheetName val="ПУ-СЗ"/>
      <sheetName val="ПУ-С"/>
      <sheetName val="ПУ-У"/>
      <sheetName val="ПУ-Ц"/>
      <sheetName val="ПУ-Ю"/>
      <sheetName val="17=7-16_СВОД-ПУ"/>
      <sheetName val="18ИНВЕСТ"/>
      <sheetName val="БДДС-Вл"/>
      <sheetName val="БДДС-Вс"/>
      <sheetName val="БДДС-СЗ"/>
      <sheetName val="БДДС-С"/>
      <sheetName val="БДДС-У"/>
      <sheetName val="БДДС-Ц"/>
      <sheetName val="БДДС-Ю"/>
      <sheetName val="БДДС-ГСС"/>
      <sheetName val="19СВОД-БДДС"/>
      <sheetName val="Баланс-Вл"/>
      <sheetName val="Баланс-Вс"/>
      <sheetName val="Баланс-СЗ"/>
      <sheetName val="Баланс-С"/>
      <sheetName val="Баланс-У"/>
      <sheetName val="Баланс-Ц"/>
      <sheetName val="Баланс-Ю"/>
      <sheetName val="20СВОД-Баланс"/>
      <sheetName val="точка 2008"/>
      <sheetName val="точка 2009"/>
      <sheetName val="точка 2010"/>
      <sheetName val="расшифровка"/>
      <sheetName val="t_настройки"/>
      <sheetName val="Сценарные условия"/>
      <sheetName val="Список ДЗО"/>
      <sheetName val="Source"/>
      <sheetName val="Месяцы"/>
      <sheetName val="Предприятие"/>
      <sheetName val="t_проверки"/>
      <sheetName val="ИТ-бюджет"/>
      <sheetName val="Справочники"/>
      <sheetName val="Огл. Графиков"/>
      <sheetName val="рабочий"/>
      <sheetName val="Текущие цены"/>
      <sheetName val="окраска"/>
      <sheetName val="Т12"/>
      <sheetName val="Таб1.1"/>
      <sheetName val="I"/>
      <sheetName val="смета2 проект_ раб_"/>
      <sheetName val="справка"/>
      <sheetName val="План движения персонала"/>
      <sheetName val="fes"/>
      <sheetName val="Организации"/>
      <sheetName val="IBASE"/>
      <sheetName val="SET"/>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row r="9">
          <cell r="A9" t="str">
            <v>По ТОиР для ОАО "ФСК ЕЭС"</v>
          </cell>
          <cell r="B9" t="str">
            <v>чел.</v>
          </cell>
          <cell r="E9">
            <v>0</v>
          </cell>
          <cell r="H9">
            <v>574</v>
          </cell>
          <cell r="I9">
            <v>477</v>
          </cell>
          <cell r="J9">
            <v>427</v>
          </cell>
          <cell r="K9">
            <v>567</v>
          </cell>
          <cell r="L9">
            <v>508</v>
          </cell>
          <cell r="M9">
            <v>406</v>
          </cell>
          <cell r="N9">
            <v>371</v>
          </cell>
          <cell r="O9">
            <v>251</v>
          </cell>
        </row>
        <row r="10">
          <cell r="A10" t="str">
            <v>По работам для инвестиционной программы ОАО "ФСК ЕЭС"</v>
          </cell>
          <cell r="B10" t="str">
            <v>чел.</v>
          </cell>
          <cell r="E10">
            <v>0</v>
          </cell>
          <cell r="H10">
            <v>0</v>
          </cell>
          <cell r="I10">
            <v>11.5</v>
          </cell>
          <cell r="M10">
            <v>46</v>
          </cell>
          <cell r="N10">
            <v>0</v>
          </cell>
          <cell r="O10">
            <v>0</v>
          </cell>
        </row>
        <row r="12">
          <cell r="A12" t="str">
            <v>АУП филиалов</v>
          </cell>
          <cell r="B12" t="str">
            <v>чел.</v>
          </cell>
          <cell r="E12">
            <v>0</v>
          </cell>
          <cell r="H12">
            <v>363</v>
          </cell>
          <cell r="I12">
            <v>363</v>
          </cell>
          <cell r="J12">
            <v>452</v>
          </cell>
          <cell r="K12">
            <v>319</v>
          </cell>
          <cell r="L12">
            <v>331</v>
          </cell>
          <cell r="M12">
            <v>350</v>
          </cell>
          <cell r="N12">
            <v>315</v>
          </cell>
          <cell r="O12">
            <v>280</v>
          </cell>
        </row>
        <row r="13">
          <cell r="A13" t="str">
            <v>АУП ИА</v>
          </cell>
          <cell r="B13" t="str">
            <v>чел.</v>
          </cell>
          <cell r="E13">
            <v>0</v>
          </cell>
        </row>
        <row r="16">
          <cell r="A16" t="str">
            <v>По ТОиР для ОАО "ФСК ЕЭС"</v>
          </cell>
          <cell r="B16" t="str">
            <v>т.р.</v>
          </cell>
          <cell r="E16">
            <v>0</v>
          </cell>
          <cell r="H16">
            <v>90661.525999999998</v>
          </cell>
          <cell r="I16">
            <v>87242.093999999997</v>
          </cell>
          <cell r="J16">
            <v>18940.535</v>
          </cell>
          <cell r="K16">
            <v>26176.524000000001</v>
          </cell>
          <cell r="L16">
            <v>23085.304</v>
          </cell>
          <cell r="M16">
            <v>19039.731</v>
          </cell>
          <cell r="N16">
            <v>69461.45</v>
          </cell>
          <cell r="O16">
            <v>51733.593000000001</v>
          </cell>
        </row>
        <row r="18">
          <cell r="A18" t="str">
            <v>По работам для стороних заказчиков</v>
          </cell>
          <cell r="B18" t="str">
            <v>т.р.</v>
          </cell>
          <cell r="E18">
            <v>0</v>
          </cell>
          <cell r="H18">
            <v>6567.3519999999999</v>
          </cell>
          <cell r="I18">
            <v>40867.708999999995</v>
          </cell>
          <cell r="J18">
            <v>8006.665</v>
          </cell>
          <cell r="K18">
            <v>8215.2610000000004</v>
          </cell>
          <cell r="L18">
            <v>11501.365</v>
          </cell>
          <cell r="M18">
            <v>13144.418</v>
          </cell>
          <cell r="N18">
            <v>189861.60399999999</v>
          </cell>
          <cell r="O18">
            <v>325286.42</v>
          </cell>
        </row>
        <row r="19">
          <cell r="A19" t="str">
            <v>Всего АУП, в том числе</v>
          </cell>
          <cell r="B19" t="str">
            <v>т.р.</v>
          </cell>
          <cell r="H19">
            <v>94052</v>
          </cell>
          <cell r="I19">
            <v>112697.755</v>
          </cell>
          <cell r="J19">
            <v>24019</v>
          </cell>
          <cell r="K19">
            <v>25430.68</v>
          </cell>
          <cell r="L19">
            <v>30809.766</v>
          </cell>
          <cell r="M19">
            <v>32438.309000000001</v>
          </cell>
          <cell r="N19">
            <v>121048.602</v>
          </cell>
          <cell r="O19">
            <v>114619.77899999999</v>
          </cell>
        </row>
        <row r="23">
          <cell r="A23" t="str">
            <v>По ТОиР для ОАО "ФСК ЕЭС"</v>
          </cell>
          <cell r="B23" t="str">
            <v>т.р.</v>
          </cell>
          <cell r="E23">
            <v>0</v>
          </cell>
          <cell r="H23">
            <v>0</v>
          </cell>
          <cell r="I23">
            <v>0</v>
          </cell>
          <cell r="J23">
            <v>0</v>
          </cell>
          <cell r="K23">
            <v>0</v>
          </cell>
          <cell r="L23">
            <v>0</v>
          </cell>
          <cell r="M23">
            <v>0</v>
          </cell>
          <cell r="N23">
            <v>0</v>
          </cell>
          <cell r="O23">
            <v>0</v>
          </cell>
        </row>
        <row r="24">
          <cell r="A24" t="str">
            <v>По работам для инвестиционной программы ОАО "ФСК ЕЭС"</v>
          </cell>
          <cell r="B24" t="str">
            <v>т.р.</v>
          </cell>
          <cell r="E24">
            <v>0</v>
          </cell>
          <cell r="H24">
            <v>0</v>
          </cell>
          <cell r="I24">
            <v>0</v>
          </cell>
          <cell r="J24">
            <v>0</v>
          </cell>
          <cell r="K24">
            <v>0</v>
          </cell>
          <cell r="L24">
            <v>0</v>
          </cell>
          <cell r="M24">
            <v>0</v>
          </cell>
          <cell r="N24">
            <v>0</v>
          </cell>
          <cell r="O24">
            <v>0</v>
          </cell>
        </row>
        <row r="26">
          <cell r="A26" t="str">
            <v>Всего АУП, в том числе</v>
          </cell>
          <cell r="B26" t="str">
            <v>т.р.</v>
          </cell>
          <cell r="H26">
            <v>10690</v>
          </cell>
          <cell r="I26">
            <v>15962.490999999998</v>
          </cell>
          <cell r="J26">
            <v>2886</v>
          </cell>
          <cell r="K26">
            <v>4420.8729999999996</v>
          </cell>
          <cell r="L26">
            <v>4218.6220000000003</v>
          </cell>
          <cell r="M26">
            <v>4436.9960000000001</v>
          </cell>
          <cell r="N26">
            <v>14052.982</v>
          </cell>
          <cell r="O26">
            <v>15457.825000000001</v>
          </cell>
        </row>
        <row r="30">
          <cell r="A30" t="str">
            <v>По ТОиР для ОАО "ФСК ЕЭС"</v>
          </cell>
          <cell r="B30" t="str">
            <v>т.р.</v>
          </cell>
          <cell r="E30">
            <v>0</v>
          </cell>
          <cell r="H30">
            <v>0</v>
          </cell>
          <cell r="I30">
            <v>0</v>
          </cell>
          <cell r="J30">
            <v>0</v>
          </cell>
          <cell r="K30">
            <v>0</v>
          </cell>
          <cell r="L30">
            <v>0</v>
          </cell>
          <cell r="M30">
            <v>0</v>
          </cell>
          <cell r="N30">
            <v>0</v>
          </cell>
          <cell r="O30">
            <v>0</v>
          </cell>
        </row>
        <row r="31">
          <cell r="A31" t="str">
            <v>По работам для инвестиционной программы ОАО "ФСК ЕЭС"</v>
          </cell>
          <cell r="B31" t="str">
            <v>т.р.</v>
          </cell>
          <cell r="E31">
            <v>0</v>
          </cell>
          <cell r="H31">
            <v>0</v>
          </cell>
          <cell r="I31">
            <v>0</v>
          </cell>
          <cell r="J31">
            <v>0</v>
          </cell>
          <cell r="K31">
            <v>0</v>
          </cell>
          <cell r="L31">
            <v>0</v>
          </cell>
          <cell r="M31">
            <v>0</v>
          </cell>
          <cell r="N31">
            <v>0</v>
          </cell>
          <cell r="O31">
            <v>0</v>
          </cell>
        </row>
        <row r="33">
          <cell r="A33" t="str">
            <v>Всего АУП, в том числе</v>
          </cell>
          <cell r="B33" t="str">
            <v>т.р.</v>
          </cell>
          <cell r="H33">
            <v>1205</v>
          </cell>
          <cell r="I33">
            <v>1363.4389999999999</v>
          </cell>
          <cell r="J33">
            <v>542</v>
          </cell>
          <cell r="K33">
            <v>434.11</v>
          </cell>
          <cell r="L33">
            <v>184.35399999999998</v>
          </cell>
          <cell r="M33">
            <v>202.97499999999999</v>
          </cell>
          <cell r="N33">
            <v>1200.877</v>
          </cell>
          <cell r="O33">
            <v>1321.741</v>
          </cell>
        </row>
        <row r="37">
          <cell r="A37" t="str">
            <v>По ТОиР для ОАО "ФСК ЕЭС"</v>
          </cell>
          <cell r="B37" t="str">
            <v>т.р.</v>
          </cell>
          <cell r="E37">
            <v>0</v>
          </cell>
          <cell r="H37">
            <v>0</v>
          </cell>
          <cell r="I37">
            <v>0</v>
          </cell>
          <cell r="J37">
            <v>0</v>
          </cell>
          <cell r="K37">
            <v>0</v>
          </cell>
          <cell r="L37">
            <v>0</v>
          </cell>
          <cell r="M37">
            <v>0</v>
          </cell>
          <cell r="N37">
            <v>0</v>
          </cell>
          <cell r="O37">
            <v>0</v>
          </cell>
        </row>
        <row r="38">
          <cell r="A38" t="str">
            <v>По работам для инвестиционной программы ОАО "ФСК ЕЭС"</v>
          </cell>
          <cell r="B38" t="str">
            <v>т.р.</v>
          </cell>
          <cell r="E38">
            <v>0</v>
          </cell>
          <cell r="H38">
            <v>0</v>
          </cell>
          <cell r="I38">
            <v>0</v>
          </cell>
          <cell r="J38">
            <v>0</v>
          </cell>
          <cell r="K38">
            <v>0</v>
          </cell>
          <cell r="L38">
            <v>0</v>
          </cell>
          <cell r="M38">
            <v>0</v>
          </cell>
          <cell r="N38">
            <v>0</v>
          </cell>
          <cell r="O38">
            <v>0</v>
          </cell>
        </row>
        <row r="40">
          <cell r="A40" t="str">
            <v>Всего АУП, в том числе</v>
          </cell>
          <cell r="B40" t="str">
            <v>т.р.</v>
          </cell>
          <cell r="H40">
            <v>0</v>
          </cell>
          <cell r="I40">
            <v>0</v>
          </cell>
          <cell r="J40">
            <v>0</v>
          </cell>
          <cell r="K40">
            <v>0</v>
          </cell>
          <cell r="L40">
            <v>0</v>
          </cell>
          <cell r="M40">
            <v>0</v>
          </cell>
          <cell r="N40">
            <v>0</v>
          </cell>
          <cell r="O40">
            <v>0</v>
          </cell>
        </row>
        <row r="44">
          <cell r="A44" t="str">
            <v>По ТОиР для ОАО "ФСК ЕЭС"</v>
          </cell>
          <cell r="B44" t="str">
            <v>т.р.</v>
          </cell>
          <cell r="E44">
            <v>0</v>
          </cell>
          <cell r="H44">
            <v>0</v>
          </cell>
          <cell r="I44">
            <v>0</v>
          </cell>
          <cell r="J44">
            <v>0</v>
          </cell>
          <cell r="K44">
            <v>0</v>
          </cell>
          <cell r="L44">
            <v>0</v>
          </cell>
          <cell r="M44">
            <v>0</v>
          </cell>
          <cell r="N44">
            <v>0</v>
          </cell>
          <cell r="O44">
            <v>0</v>
          </cell>
          <cell r="R44" t="str">
            <v/>
          </cell>
        </row>
        <row r="45">
          <cell r="A45" t="str">
            <v>По работам для инвестиционной программы ОАО "ФСК ЕЭС"</v>
          </cell>
          <cell r="B45" t="str">
            <v>т.р.</v>
          </cell>
          <cell r="E45">
            <v>0</v>
          </cell>
          <cell r="H45">
            <v>0</v>
          </cell>
          <cell r="I45">
            <v>0</v>
          </cell>
          <cell r="J45">
            <v>0</v>
          </cell>
          <cell r="K45">
            <v>0</v>
          </cell>
          <cell r="L45">
            <v>0</v>
          </cell>
          <cell r="M45">
            <v>0</v>
          </cell>
          <cell r="N45">
            <v>0</v>
          </cell>
          <cell r="O45">
            <v>0</v>
          </cell>
        </row>
        <row r="47">
          <cell r="A47" t="str">
            <v>Всего АУП, в том числе</v>
          </cell>
          <cell r="B47" t="str">
            <v>т.р.</v>
          </cell>
          <cell r="H47">
            <v>3165</v>
          </cell>
          <cell r="I47">
            <v>5249.5010000000002</v>
          </cell>
          <cell r="J47">
            <v>1045</v>
          </cell>
          <cell r="K47">
            <v>1307.125</v>
          </cell>
          <cell r="L47">
            <v>1421.9749999999999</v>
          </cell>
          <cell r="M47">
            <v>1475.4010000000001</v>
          </cell>
          <cell r="N47">
            <v>4624</v>
          </cell>
          <cell r="O47">
            <v>5085.0419999999995</v>
          </cell>
        </row>
        <row r="51">
          <cell r="A51" t="str">
            <v>По ТОиР для ОАО "ФСК ЕЭС"</v>
          </cell>
          <cell r="B51" t="str">
            <v>т.р.</v>
          </cell>
          <cell r="E51">
            <v>0</v>
          </cell>
          <cell r="H51">
            <v>8676.228000000001</v>
          </cell>
          <cell r="I51">
            <v>16213.175999999999</v>
          </cell>
          <cell r="J51">
            <v>2520.1320000000001</v>
          </cell>
          <cell r="K51">
            <v>5908.69</v>
          </cell>
          <cell r="L51">
            <v>5251.4459999999999</v>
          </cell>
          <cell r="M51">
            <v>2532.9079999999999</v>
          </cell>
          <cell r="N51">
            <v>13757.788</v>
          </cell>
          <cell r="O51">
            <v>10135.977999999999</v>
          </cell>
          <cell r="Q51" t="str">
            <v/>
          </cell>
        </row>
        <row r="52">
          <cell r="A52" t="str">
            <v>По работам для инвестиционной программы ОАО "ФСК ЕЭС"</v>
          </cell>
          <cell r="B52" t="str">
            <v>т.р.</v>
          </cell>
          <cell r="E52">
            <v>0</v>
          </cell>
          <cell r="H52">
            <v>0</v>
          </cell>
          <cell r="I52">
            <v>1726</v>
          </cell>
          <cell r="J52">
            <v>0</v>
          </cell>
          <cell r="K52">
            <v>0</v>
          </cell>
          <cell r="L52">
            <v>0</v>
          </cell>
          <cell r="M52">
            <v>1726</v>
          </cell>
          <cell r="N52">
            <v>0</v>
          </cell>
          <cell r="O52">
            <v>0</v>
          </cell>
        </row>
        <row r="54">
          <cell r="A54" t="str">
            <v>Всего АУП, в том числе</v>
          </cell>
          <cell r="B54" t="str">
            <v>т.р.</v>
          </cell>
          <cell r="H54">
            <v>5509</v>
          </cell>
          <cell r="I54">
            <v>15524.037</v>
          </cell>
          <cell r="J54">
            <v>2393</v>
          </cell>
          <cell r="K54">
            <v>3426.26</v>
          </cell>
          <cell r="L54">
            <v>4453.3630000000003</v>
          </cell>
          <cell r="M54">
            <v>5251.4139999999998</v>
          </cell>
          <cell r="N54">
            <v>8116.0720000000001</v>
          </cell>
          <cell r="O54">
            <v>8928.6029999999992</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refreshError="1"/>
      <sheetData sheetId="189" refreshError="1"/>
      <sheetData sheetId="190" refreshError="1"/>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 val="TEHSHEET"/>
    </sheetNames>
    <sheetDataSet>
      <sheetData sheetId="0"/>
      <sheetData sheetId="1"/>
      <sheetData sheetId="2"/>
      <sheetData sheetId="3"/>
      <sheetData sheetId="4"/>
      <sheetData sheetId="5"/>
      <sheetData sheetId="6"/>
      <sheetData sheetId="7">
        <row r="7">
          <cell r="C7">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row>
      </sheetData>
      <sheetData sheetId="23">
        <row r="4">
          <cell r="Y4">
            <v>1</v>
          </cell>
        </row>
      </sheetData>
      <sheetData sheetId="24"/>
      <sheetData sheetId="25"/>
      <sheetData sheetId="26"/>
      <sheetData sheetId="27"/>
      <sheetData sheetId="28">
        <row r="2">
          <cell r="B2" t="str">
            <v>Выпуски</v>
          </cell>
        </row>
      </sheetData>
      <sheetData sheetId="29"/>
      <sheetData sheetId="3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Баланс по ТЭЦ-1"/>
      <sheetName val="Баланс по ТЭЦ-1(строгий)"/>
      <sheetName val="Сводный баланс"/>
      <sheetName val="Последний лист"/>
      <sheetName val="Краткая форма"/>
      <sheetName val="Справка в ОПЭ"/>
      <sheetName val="Пути"/>
      <sheetName val="Настройки"/>
      <sheetName val="баланс квадраты ПЭС"/>
      <sheetName val="5"/>
      <sheetName val="расшифровка"/>
      <sheetName val=""/>
      <sheetName val="Справочники"/>
      <sheetName val="Производство электроэнергии"/>
      <sheetName val="Баланс по ТЭЦ_1"/>
      <sheetName val="16а Сводный анализ"/>
      <sheetName val="Баланс ЭЭ ТЭЦ-1 (v1)"/>
      <sheetName val="ПВР_9"/>
      <sheetName val="Source"/>
      <sheetName val="Олимпстрой декабрь 2010"/>
      <sheetName val="ПП"/>
      <sheetName val="иртышская"/>
      <sheetName val="таврическая"/>
      <sheetName val="сибирь"/>
      <sheetName val="ИТ-бюджет"/>
      <sheetName val="t_настройки"/>
      <sheetName val="Титульный_лист"/>
      <sheetName val="Баланс_по_ТЭЦ-1"/>
      <sheetName val="Баланс_по_ТЭЦ-1(строгий)"/>
      <sheetName val="Сводный_баланс"/>
      <sheetName val="Последний_лист"/>
      <sheetName val="Краткая_форма"/>
      <sheetName val="Справка_в_ОПЭ"/>
      <sheetName val="баланс_квадраты_ПЭС"/>
      <sheetName val="Производство_электроэнергии"/>
      <sheetName val="16а_Сводный_анализ"/>
      <sheetName val="Баланс_по_ТЭЦ_1"/>
      <sheetName val="Баланс_ЭЭ_ТЭЦ-1_(v1)"/>
      <sheetName val="Олимпстрой_декабрь_2010"/>
      <sheetName val="Титульный_лист1"/>
      <sheetName val="Баланс_по_ТЭЦ-11"/>
      <sheetName val="Баланс_по_ТЭЦ-1(строгий)1"/>
      <sheetName val="Сводный_баланс1"/>
      <sheetName val="Последний_лист1"/>
      <sheetName val="Краткая_форма1"/>
      <sheetName val="Справка_в_ОПЭ1"/>
      <sheetName val="баланс_квадраты_ПЭС1"/>
      <sheetName val="Производство_электроэнергии1"/>
      <sheetName val="16а_Сводный_анализ1"/>
      <sheetName val="Баланс_по_ТЭЦ_11"/>
      <sheetName val="Баланс_ЭЭ_ТЭЦ-1_(v1)1"/>
      <sheetName val="Олимпстрой_декабрь_20101"/>
    </sheetNames>
    <sheetDataSet>
      <sheetData sheetId="0">
        <row r="6">
          <cell r="J6">
            <v>142347756</v>
          </cell>
        </row>
      </sheetData>
      <sheetData sheetId="1">
        <row r="6">
          <cell r="J6">
            <v>142347756</v>
          </cell>
        </row>
        <row r="24">
          <cell r="J24">
            <v>18411270</v>
          </cell>
        </row>
        <row r="58">
          <cell r="J58">
            <v>20153766</v>
          </cell>
        </row>
        <row r="68">
          <cell r="J68">
            <v>193490</v>
          </cell>
        </row>
        <row r="86">
          <cell r="J86">
            <v>11542024</v>
          </cell>
        </row>
        <row r="87">
          <cell r="J87">
            <v>11037400</v>
          </cell>
        </row>
        <row r="99">
          <cell r="J99">
            <v>133562128</v>
          </cell>
        </row>
        <row r="100">
          <cell r="J100">
            <v>126457980</v>
          </cell>
        </row>
        <row r="120">
          <cell r="J120">
            <v>7030902</v>
          </cell>
        </row>
        <row r="152">
          <cell r="J152">
            <v>0</v>
          </cell>
        </row>
        <row r="153">
          <cell r="J153">
            <v>0</v>
          </cell>
        </row>
        <row r="186">
          <cell r="J186">
            <v>153889780</v>
          </cell>
        </row>
        <row r="194">
          <cell r="J194">
            <v>10687</v>
          </cell>
        </row>
        <row r="198">
          <cell r="J198">
            <v>1988568</v>
          </cell>
        </row>
        <row r="381">
          <cell r="N381">
            <v>8.0141407317218701E-3</v>
          </cell>
        </row>
      </sheetData>
      <sheetData sheetId="2"/>
      <sheetData sheetId="3"/>
      <sheetData sheetId="4"/>
      <sheetData sheetId="5"/>
      <sheetData sheetId="6"/>
      <sheetData sheetId="7"/>
      <sheetData sheetId="8">
        <row r="8">
          <cell r="B8">
            <v>38596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
          <cell r="J6">
            <v>142347756</v>
          </cell>
        </row>
      </sheetData>
      <sheetData sheetId="28">
        <row r="6">
          <cell r="J6">
            <v>142347756</v>
          </cell>
        </row>
      </sheetData>
      <sheetData sheetId="29"/>
      <sheetData sheetId="30"/>
      <sheetData sheetId="31"/>
      <sheetData sheetId="32"/>
      <sheetData sheetId="33"/>
      <sheetData sheetId="34"/>
      <sheetData sheetId="35"/>
      <sheetData sheetId="36"/>
      <sheetData sheetId="37"/>
      <sheetData sheetId="38"/>
      <sheetData sheetId="39"/>
      <sheetData sheetId="40">
        <row r="6">
          <cell r="J6">
            <v>142347756</v>
          </cell>
        </row>
      </sheetData>
      <sheetData sheetId="41">
        <row r="6">
          <cell r="J6">
            <v>142347756</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выполненных работ ТЭЦ-12"/>
      <sheetName val="Source"/>
      <sheetName val="Месяцы"/>
      <sheetName val="t_настройки"/>
      <sheetName val="ИТ-бюджет"/>
      <sheetName val="Текущие цены"/>
      <sheetName val="Справочник"/>
      <sheetName val="ПВР_9"/>
      <sheetName val="ПП"/>
      <sheetName val="t_проверки"/>
      <sheetName val="Список ДЗО"/>
    </sheetNames>
    <sheetDataSet>
      <sheetData sheetId="0">
        <row r="1">
          <cell r="A1" t="str">
            <v>январь</v>
          </cell>
        </row>
      </sheetData>
      <sheetData sheetId="1">
        <row r="1">
          <cell r="A1" t="str">
            <v>январь</v>
          </cell>
          <cell r="B1">
            <v>1</v>
          </cell>
          <cell r="C1" t="str">
            <v>январь</v>
          </cell>
          <cell r="E1">
            <v>2011</v>
          </cell>
          <cell r="H1" t="str">
            <v>с учетом доп. выполнения</v>
          </cell>
        </row>
        <row r="2">
          <cell r="A2" t="str">
            <v>февраль</v>
          </cell>
          <cell r="B2">
            <v>2</v>
          </cell>
          <cell r="C2" t="str">
            <v>февраль</v>
          </cell>
          <cell r="E2">
            <v>2012</v>
          </cell>
        </row>
        <row r="3">
          <cell r="A3" t="str">
            <v>март</v>
          </cell>
          <cell r="B3">
            <v>3</v>
          </cell>
          <cell r="C3" t="str">
            <v>март</v>
          </cell>
        </row>
        <row r="4">
          <cell r="A4" t="str">
            <v>апрель</v>
          </cell>
          <cell r="B4">
            <v>4</v>
          </cell>
          <cell r="C4" t="str">
            <v>апрель</v>
          </cell>
        </row>
        <row r="5">
          <cell r="A5" t="str">
            <v>май</v>
          </cell>
          <cell r="B5">
            <v>5</v>
          </cell>
          <cell r="C5" t="str">
            <v>май</v>
          </cell>
        </row>
        <row r="6">
          <cell r="A6" t="str">
            <v>июнь</v>
          </cell>
          <cell r="B6">
            <v>6</v>
          </cell>
          <cell r="C6" t="str">
            <v>июнь</v>
          </cell>
        </row>
        <row r="7">
          <cell r="A7" t="str">
            <v>июль</v>
          </cell>
          <cell r="B7">
            <v>7</v>
          </cell>
          <cell r="C7" t="str">
            <v>июль</v>
          </cell>
        </row>
        <row r="8">
          <cell r="A8" t="str">
            <v>август</v>
          </cell>
          <cell r="B8">
            <v>8</v>
          </cell>
          <cell r="C8" t="str">
            <v>август</v>
          </cell>
        </row>
        <row r="9">
          <cell r="A9" t="str">
            <v>сентябрь</v>
          </cell>
          <cell r="B9">
            <v>9</v>
          </cell>
          <cell r="C9" t="str">
            <v>сентябрь</v>
          </cell>
        </row>
        <row r="10">
          <cell r="A10" t="str">
            <v>октябрь</v>
          </cell>
          <cell r="B10">
            <v>10</v>
          </cell>
          <cell r="C10" t="str">
            <v>октябрь</v>
          </cell>
        </row>
        <row r="11">
          <cell r="A11" t="str">
            <v>ноябрь</v>
          </cell>
          <cell r="B11">
            <v>11</v>
          </cell>
          <cell r="C11" t="str">
            <v>ноябрь</v>
          </cell>
        </row>
        <row r="12">
          <cell r="A12" t="str">
            <v>декабрь</v>
          </cell>
          <cell r="B12">
            <v>12</v>
          </cell>
          <cell r="C12" t="str">
            <v>декабрь</v>
          </cell>
        </row>
      </sheetData>
      <sheetData sheetId="2">
        <row r="1">
          <cell r="A1" t="str">
            <v>январь</v>
          </cell>
          <cell r="C1" t="str">
            <v>май 2011</v>
          </cell>
          <cell r="D1">
            <v>15</v>
          </cell>
        </row>
        <row r="2">
          <cell r="C2" t="str">
            <v>в т.ч. Прочие</v>
          </cell>
          <cell r="D2">
            <v>16</v>
          </cell>
        </row>
        <row r="3">
          <cell r="C3" t="str">
            <v>июнь 2011</v>
          </cell>
          <cell r="D3">
            <v>17</v>
          </cell>
        </row>
        <row r="4">
          <cell r="C4" t="str">
            <v>в т.ч. Прочие</v>
          </cell>
          <cell r="D4">
            <v>18</v>
          </cell>
        </row>
        <row r="5">
          <cell r="C5" t="str">
            <v>июль 2011</v>
          </cell>
          <cell r="D5">
            <v>19</v>
          </cell>
        </row>
        <row r="6">
          <cell r="C6" t="str">
            <v>в т.ч. Прочие</v>
          </cell>
          <cell r="D6">
            <v>20</v>
          </cell>
        </row>
        <row r="7">
          <cell r="C7" t="str">
            <v>август 2011</v>
          </cell>
          <cell r="D7">
            <v>21</v>
          </cell>
        </row>
        <row r="8">
          <cell r="C8" t="str">
            <v>в т.ч. Прочие</v>
          </cell>
          <cell r="D8">
            <v>22</v>
          </cell>
        </row>
        <row r="9">
          <cell r="C9" t="str">
            <v>сентябрь 2011</v>
          </cell>
          <cell r="D9">
            <v>23</v>
          </cell>
        </row>
        <row r="10">
          <cell r="C10" t="str">
            <v>в т.ч. Прочие</v>
          </cell>
          <cell r="D10">
            <v>24</v>
          </cell>
        </row>
        <row r="11">
          <cell r="C11" t="str">
            <v>октябрь 2011</v>
          </cell>
          <cell r="D11">
            <v>25</v>
          </cell>
        </row>
        <row r="12">
          <cell r="C12" t="str">
            <v>в т.ч. Прочие</v>
          </cell>
          <cell r="D12">
            <v>26</v>
          </cell>
        </row>
        <row r="13">
          <cell r="C13" t="str">
            <v>ноябрь 2011</v>
          </cell>
          <cell r="D13">
            <v>27</v>
          </cell>
        </row>
        <row r="14">
          <cell r="C14" t="str">
            <v>в т.ч. Прочие</v>
          </cell>
          <cell r="D14">
            <v>28</v>
          </cell>
        </row>
        <row r="15">
          <cell r="C15" t="str">
            <v>декабрь 2011</v>
          </cell>
          <cell r="D15">
            <v>29</v>
          </cell>
        </row>
        <row r="16">
          <cell r="C16" t="str">
            <v>в т.ч. Прочие</v>
          </cell>
          <cell r="D16">
            <v>30</v>
          </cell>
        </row>
        <row r="17">
          <cell r="C17" t="str">
            <v>январь 2012</v>
          </cell>
          <cell r="D17">
            <v>31</v>
          </cell>
        </row>
        <row r="18">
          <cell r="C18" t="str">
            <v>в т.ч. Прочие</v>
          </cell>
          <cell r="D18">
            <v>32</v>
          </cell>
        </row>
        <row r="19">
          <cell r="C19" t="str">
            <v>февраль 2012</v>
          </cell>
          <cell r="D19">
            <v>33</v>
          </cell>
        </row>
        <row r="20">
          <cell r="C20" t="str">
            <v>в т.ч. Прочие</v>
          </cell>
          <cell r="D20">
            <v>34</v>
          </cell>
        </row>
        <row r="21">
          <cell r="C21" t="str">
            <v>март 2012</v>
          </cell>
          <cell r="D21">
            <v>35</v>
          </cell>
        </row>
        <row r="22">
          <cell r="C22" t="str">
            <v>в т.ч. Прочие</v>
          </cell>
          <cell r="D22">
            <v>36</v>
          </cell>
        </row>
        <row r="23">
          <cell r="C23" t="str">
            <v>апрель 2012</v>
          </cell>
          <cell r="D23">
            <v>37</v>
          </cell>
        </row>
        <row r="24">
          <cell r="C24" t="str">
            <v>в т.ч. Прочие</v>
          </cell>
          <cell r="D24">
            <v>38</v>
          </cell>
        </row>
        <row r="25">
          <cell r="C25" t="str">
            <v>май 2012</v>
          </cell>
          <cell r="D25">
            <v>39</v>
          </cell>
        </row>
        <row r="26">
          <cell r="C26" t="str">
            <v>в т.ч. Прочие</v>
          </cell>
          <cell r="D26">
            <v>40</v>
          </cell>
        </row>
        <row r="27">
          <cell r="C27" t="str">
            <v>июнь 2012</v>
          </cell>
          <cell r="D27">
            <v>41</v>
          </cell>
        </row>
        <row r="28">
          <cell r="C28" t="str">
            <v>в т.ч. Прочие</v>
          </cell>
          <cell r="D28">
            <v>42</v>
          </cell>
        </row>
        <row r="29">
          <cell r="C29" t="str">
            <v>июль 2012</v>
          </cell>
          <cell r="D29">
            <v>43</v>
          </cell>
        </row>
        <row r="30">
          <cell r="C30" t="str">
            <v>в т.ч. Прочие</v>
          </cell>
          <cell r="D30">
            <v>44</v>
          </cell>
        </row>
        <row r="31">
          <cell r="C31" t="str">
            <v>август 2012</v>
          </cell>
          <cell r="D31">
            <v>45</v>
          </cell>
        </row>
        <row r="32">
          <cell r="C32" t="str">
            <v>в т.ч. Прочие</v>
          </cell>
          <cell r="D32">
            <v>46</v>
          </cell>
        </row>
        <row r="33">
          <cell r="C33" t="str">
            <v>сентябрь 2012</v>
          </cell>
          <cell r="D33">
            <v>47</v>
          </cell>
        </row>
        <row r="34">
          <cell r="C34" t="str">
            <v>в т.ч. Прочие</v>
          </cell>
          <cell r="D34">
            <v>48</v>
          </cell>
        </row>
        <row r="35">
          <cell r="C35" t="str">
            <v>октябрь 2012</v>
          </cell>
          <cell r="D35">
            <v>49</v>
          </cell>
        </row>
        <row r="36">
          <cell r="C36" t="str">
            <v>в т.ч. Прочие</v>
          </cell>
          <cell r="D36">
            <v>50</v>
          </cell>
        </row>
        <row r="37">
          <cell r="C37" t="str">
            <v>ноябрь 2012</v>
          </cell>
          <cell r="D37">
            <v>51</v>
          </cell>
        </row>
        <row r="38">
          <cell r="C38" t="str">
            <v>в т.ч. Прочие</v>
          </cell>
          <cell r="D38">
            <v>52</v>
          </cell>
        </row>
        <row r="39">
          <cell r="C39" t="str">
            <v>декабрь 2012</v>
          </cell>
          <cell r="D39">
            <v>53</v>
          </cell>
        </row>
        <row r="40">
          <cell r="C40" t="str">
            <v>в т.ч. Прочие</v>
          </cell>
          <cell r="D40">
            <v>54</v>
          </cell>
        </row>
        <row r="41">
          <cell r="C41" t="str">
            <v>январь 2013</v>
          </cell>
          <cell r="D41">
            <v>55</v>
          </cell>
        </row>
        <row r="42">
          <cell r="C42" t="str">
            <v>в т.ч. Прочие</v>
          </cell>
          <cell r="D42">
            <v>56</v>
          </cell>
        </row>
        <row r="43">
          <cell r="C43" t="str">
            <v>февраль 2013</v>
          </cell>
          <cell r="D43">
            <v>57</v>
          </cell>
        </row>
        <row r="44">
          <cell r="C44" t="str">
            <v>в т.ч. Прочие</v>
          </cell>
          <cell r="D44">
            <v>58</v>
          </cell>
        </row>
        <row r="45">
          <cell r="C45" t="str">
            <v>март 2013</v>
          </cell>
          <cell r="D45">
            <v>59</v>
          </cell>
        </row>
        <row r="46">
          <cell r="C46" t="str">
            <v>в т.ч. Прочие</v>
          </cell>
          <cell r="D46">
            <v>60</v>
          </cell>
        </row>
        <row r="47">
          <cell r="C47" t="str">
            <v>апрель 2013</v>
          </cell>
          <cell r="D47">
            <v>61</v>
          </cell>
        </row>
        <row r="48">
          <cell r="C48" t="str">
            <v>в т.ч. Прочие</v>
          </cell>
          <cell r="D48">
            <v>62</v>
          </cell>
        </row>
        <row r="49">
          <cell r="C49" t="str">
            <v>май 2013</v>
          </cell>
          <cell r="D49">
            <v>63</v>
          </cell>
        </row>
        <row r="50">
          <cell r="C50" t="str">
            <v>в т.ч. Прочие</v>
          </cell>
          <cell r="D50">
            <v>64</v>
          </cell>
        </row>
        <row r="51">
          <cell r="C51" t="str">
            <v>июнь 2013</v>
          </cell>
          <cell r="D51">
            <v>65</v>
          </cell>
        </row>
        <row r="52">
          <cell r="C52" t="str">
            <v>в т.ч. Прочие</v>
          </cell>
          <cell r="D52">
            <v>66</v>
          </cell>
        </row>
        <row r="53">
          <cell r="C53" t="str">
            <v>июль 2013</v>
          </cell>
          <cell r="D53">
            <v>67</v>
          </cell>
        </row>
        <row r="54">
          <cell r="C54" t="str">
            <v>в т.ч. Прочие</v>
          </cell>
          <cell r="D54">
            <v>68</v>
          </cell>
        </row>
        <row r="55">
          <cell r="C55" t="str">
            <v>август 2013</v>
          </cell>
          <cell r="D55">
            <v>69</v>
          </cell>
        </row>
        <row r="56">
          <cell r="C56" t="str">
            <v>в т.ч. Прочие</v>
          </cell>
          <cell r="D56">
            <v>70</v>
          </cell>
        </row>
        <row r="57">
          <cell r="C57" t="str">
            <v>сентябрь 2013</v>
          </cell>
          <cell r="D57">
            <v>71</v>
          </cell>
        </row>
        <row r="58">
          <cell r="C58" t="str">
            <v>в т.ч. Прочие</v>
          </cell>
          <cell r="D58">
            <v>72</v>
          </cell>
        </row>
        <row r="59">
          <cell r="C59" t="str">
            <v>октябрь 2013</v>
          </cell>
          <cell r="D59">
            <v>73</v>
          </cell>
        </row>
        <row r="60">
          <cell r="C60" t="str">
            <v>в т.ч. Прочие</v>
          </cell>
          <cell r="D60">
            <v>74</v>
          </cell>
        </row>
        <row r="61">
          <cell r="C61" t="str">
            <v>ноябрь 2013</v>
          </cell>
          <cell r="D61">
            <v>75</v>
          </cell>
        </row>
        <row r="62">
          <cell r="C62" t="str">
            <v>в т.ч. Прочие</v>
          </cell>
          <cell r="D62">
            <v>76</v>
          </cell>
        </row>
        <row r="63">
          <cell r="C63" t="str">
            <v>декабрь 2013</v>
          </cell>
          <cell r="D63">
            <v>77</v>
          </cell>
        </row>
        <row r="64">
          <cell r="C64" t="str">
            <v>в т.ч. Прочие</v>
          </cell>
          <cell r="D64">
            <v>78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 val="Enums"/>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 sheetId="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Канской ТЭЦ"/>
      <sheetName val="Титульный лист С-П"/>
      <sheetName val="С-П"/>
      <sheetName val="Титульный лист-Собств. потребл"/>
      <sheetName val="Собст.потребление"/>
      <sheetName val="Баланс по ТЭЦ-1"/>
      <sheetName val="Настройки"/>
      <sheetName val="баланс квадраты ПЭС"/>
      <sheetName val="t_Настройки"/>
      <sheetName val="СВОД-  СТАНЦИИ"/>
      <sheetName val="Оборот_Канской_ТЭЦ"/>
      <sheetName val="Титульный_лист_С-П"/>
      <sheetName val="Титульный_лист-Собств__потребл"/>
      <sheetName val="Собст_потребление"/>
      <sheetName val="Баланс_по_ТЭЦ-1"/>
      <sheetName val="баланс_квадраты_ПЭС"/>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Прил_9"/>
      <sheetName val="SHPZ"/>
      <sheetName val="даты"/>
      <sheetName val="Аморт_осн"/>
      <sheetName val="P-99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411.1"/>
      <sheetName val="ИПР ф.24"/>
      <sheetName val="ИП09"/>
      <sheetName val="15.э"/>
      <sheetName val="Детализация"/>
      <sheetName val="Справочник затрат_СБ"/>
      <sheetName val="Заголовок"/>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Лизинг"/>
      <sheetName val="Баланс"/>
      <sheetName val="ОПиУ"/>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 val="Т12"/>
      <sheetName val="Настр"/>
      <sheetName val="Таб1.1"/>
      <sheetName val="TEHSHEET"/>
      <sheetName val="XLR_NoRangeSheet"/>
      <sheetName val="ээ"/>
      <sheetName val="o10.2_vat on advances"/>
      <sheetName val="o18 pit"/>
      <sheetName val="Sheet1"/>
      <sheetName val="ТС"/>
      <sheetName val="ГРЭС"/>
      <sheetName val="ТЭЦ"/>
      <sheetName val="ТЭЦ_К"/>
      <sheetName val="fes"/>
      <sheetName val="1"/>
      <sheetName val="2"/>
      <sheetName val="3"/>
      <sheetName val="Индексы "/>
      <sheetName val="Списки"/>
      <sheetName val="Расчёт расходов"/>
      <sheetName val="НВВ по уровням"/>
      <sheetName val="Титульный"/>
      <sheetName val="Инструкция"/>
      <sheetName val="эл_ст2"/>
      <sheetName val="ýë_ñò2"/>
      <sheetName val="Производство_электроэнергии2"/>
      <sheetName val="Т19_12"/>
      <sheetName val="15_э2"/>
      <sheetName val="Справочник_затрат_СБ2"/>
      <sheetName val="1_411_12"/>
      <sheetName val="ИПР_ф_242"/>
      <sheetName val="18_22"/>
      <sheetName val="Ввод_параметров2"/>
      <sheetName val="общие_сведения2"/>
      <sheetName val="Текущие_цены"/>
      <sheetName val="ПВС_с_Коэф"/>
      <sheetName val="исходные_данные"/>
      <sheetName val="расчетные_таблицы"/>
      <sheetName val="ИТОГИ__по_Н,Р,Э,Q"/>
      <sheetName val="Закупки_центр"/>
      <sheetName val="эл_ст3"/>
      <sheetName val="ýë_ñò3"/>
      <sheetName val="Производство_электроэнергии3"/>
      <sheetName val="Т19_13"/>
      <sheetName val="1_411_13"/>
      <sheetName val="ИПР_ф_243"/>
      <sheetName val="15_э3"/>
      <sheetName val="Справочник_затрат_СБ3"/>
      <sheetName val="18_23"/>
      <sheetName val="Ввод_параметров3"/>
      <sheetName val="общие_сведения3"/>
      <sheetName val="Текущие_цены1"/>
      <sheetName val="ПВС_с_Коэф1"/>
      <sheetName val="исходные_данные1"/>
      <sheetName val="расчетные_таблицы1"/>
      <sheetName val="ИТОГИ__по_Н,Р,Э,Q1"/>
      <sheetName val="Закупки_центр1"/>
      <sheetName val="эл_ст4"/>
      <sheetName val="ýë_ñò4"/>
      <sheetName val="Производство_электроэнергии4"/>
      <sheetName val="Т19_14"/>
      <sheetName val="1_411_14"/>
      <sheetName val="ИПР_ф_244"/>
      <sheetName val="15_э4"/>
      <sheetName val="Справочник_затрат_СБ4"/>
      <sheetName val="18_24"/>
      <sheetName val="Ввод_параметров4"/>
      <sheetName val="общие_сведения4"/>
      <sheetName val="Текущие_цены2"/>
      <sheetName val="ПВС_с_Коэф2"/>
      <sheetName val="исходные_данные2"/>
      <sheetName val="расчетные_таблицы2"/>
      <sheetName val="ИТОГИ__по_Н,Р,Э,Q2"/>
      <sheetName val="Закупки_центр2"/>
      <sheetName val="эл_ст5"/>
      <sheetName val="ýë_ñò5"/>
      <sheetName val="Производство_электроэнергии5"/>
      <sheetName val="Т19_15"/>
      <sheetName val="1_411_15"/>
      <sheetName val="ИПР_ф_245"/>
      <sheetName val="15_э5"/>
      <sheetName val="Справочник_затрат_СБ5"/>
      <sheetName val="18_25"/>
      <sheetName val="Ввод_параметров5"/>
      <sheetName val="общие_сведения5"/>
      <sheetName val="Текущие_цены3"/>
      <sheetName val="ПВС_с_Коэф3"/>
      <sheetName val="исходные_данные3"/>
      <sheetName val="расчетные_таблицы3"/>
      <sheetName val="ИТОГИ__по_Н,Р,Э,Q3"/>
      <sheetName val="Закупки_центр3"/>
      <sheetName val="эл_ст6"/>
      <sheetName val="ýë_ñò6"/>
      <sheetName val="Производство_электроэнергии6"/>
      <sheetName val="Т19_16"/>
      <sheetName val="1_411_16"/>
      <sheetName val="ИПР_ф_246"/>
      <sheetName val="15_э6"/>
      <sheetName val="Справочник_затрат_СБ6"/>
      <sheetName val="18_26"/>
      <sheetName val="Ввод_параметров6"/>
      <sheetName val="общие_сведения6"/>
      <sheetName val="Текущие_цены4"/>
      <sheetName val="ПВС_с_Коэф4"/>
      <sheetName val="исходные_данные4"/>
      <sheetName val="расчетные_таблицы4"/>
      <sheetName val="ИТОГИ__по_Н,Р,Э,Q4"/>
      <sheetName val="Закупки_центр4"/>
      <sheetName val="регионы"/>
      <sheetName val="Стоимость ЭЭ"/>
      <sheetName val="СВОД"/>
      <sheetName val="на 1 тут"/>
      <sheetName val="Организации"/>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360">
          <cell r="A360" t="str">
            <v>ИТОГО по электростанциям:</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Титул"/>
      <sheetName val="Исходные"/>
      <sheetName val="Допущения"/>
      <sheetName val="Инвестиции"/>
      <sheetName val="Тарифы"/>
      <sheetName val="Финансы"/>
      <sheetName val="презентация"/>
      <sheetName val="расходы"/>
      <sheetName val="ИП"/>
      <sheetName val="Справочники"/>
      <sheetName val="Заголовок"/>
      <sheetName val="эл ст"/>
      <sheetName val="Лист13"/>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lkl"/>
      <definedName name="nnnnnnnnnnnnnnnnn"/>
      <definedName name="Real_OptClick"/>
      <definedName name="shshi"/>
      <definedName name="shshish"/>
      <definedName name="Val_OptClick"/>
      <definedName name="гн"/>
      <definedName name="иу"/>
      <definedName name="КРЭС"/>
      <definedName name="л"/>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И-1-1-П"/>
      <sheetName val="БИ-1-2-П"/>
      <sheetName val="БИ-2-3-П"/>
      <sheetName val="БИ-2-4-П"/>
      <sheetName val="БИ-2-5-П"/>
      <sheetName val="БИ-2-6-П"/>
      <sheetName val="БИ-2-7-П"/>
      <sheetName val="БИ-2-8-П"/>
      <sheetName val="БИ-2-9-П"/>
      <sheetName val="справочник"/>
      <sheetName val="методика"/>
      <sheetName val="Бюджетные формы.Инвестиции v.2"/>
      <sheetName val="FES"/>
      <sheetName val="на 1 тут"/>
      <sheetName val="Бюджетные_формы_Инвестиции_v_2"/>
      <sheetName val="5"/>
      <sheetName val="7"/>
      <sheetName val="12_1"/>
      <sheetName val="Восстановл_Лист30"/>
      <sheetName val="Восстановл_Лист13"/>
      <sheetName val="Восстановл_Лист8"/>
      <sheetName val="Восстановл_Лист3"/>
      <sheetName val="Восстановл_Лист12"/>
      <sheetName val="Восстановл_Лист23"/>
      <sheetName val="Восстановл_Лист32"/>
      <sheetName val="Восстановл_Лист29"/>
      <sheetName val="Восстановл_Лист5"/>
      <sheetName val="Восстановл_Лист21"/>
      <sheetName val="Восстановл_Лист10"/>
      <sheetName val="Восстановл_Лист4"/>
      <sheetName val="Восстановл_Лист9"/>
      <sheetName val="Восстановл_Лист6"/>
      <sheetName val="Восстановл_Лист2"/>
      <sheetName val="Восстановл_Лист27"/>
      <sheetName val="Восстановл_Лист14"/>
      <sheetName val="Восстановл_Лист15"/>
      <sheetName val="Восстановл_Лист16"/>
      <sheetName val="Восстановл_Лист7"/>
      <sheetName val="Восстановл_Лист17"/>
      <sheetName val="Восстановл_Лист35"/>
      <sheetName val="Восстановл_Лист31"/>
      <sheetName val="Лист1"/>
      <sheetName val="t_настройки"/>
      <sheetName val="списки_вып_таблиц"/>
    </sheetNames>
    <sheetDataSet>
      <sheetData sheetId="0">
        <row r="135">
          <cell r="L135" t="str">
            <v>321.0102.12.2</v>
          </cell>
        </row>
      </sheetData>
      <sheetData sheetId="1">
        <row r="135">
          <cell r="L135" t="str">
            <v>321.0102.12.2</v>
          </cell>
        </row>
      </sheetData>
      <sheetData sheetId="2">
        <row r="135">
          <cell r="L135" t="str">
            <v>321.0102.12.2</v>
          </cell>
        </row>
      </sheetData>
      <sheetData sheetId="3">
        <row r="135">
          <cell r="L135" t="str">
            <v>321.0102.12.2</v>
          </cell>
        </row>
      </sheetData>
      <sheetData sheetId="4">
        <row r="135">
          <cell r="L135" t="str">
            <v>321.0102.12.2</v>
          </cell>
        </row>
      </sheetData>
      <sheetData sheetId="5">
        <row r="135">
          <cell r="L135" t="str">
            <v>321.0102.12.2</v>
          </cell>
        </row>
      </sheetData>
      <sheetData sheetId="6">
        <row r="135">
          <cell r="L135" t="str">
            <v>321.0102.12.2</v>
          </cell>
        </row>
      </sheetData>
      <sheetData sheetId="7">
        <row r="135">
          <cell r="L135" t="str">
            <v>321.0102.12.2</v>
          </cell>
        </row>
      </sheetData>
      <sheetData sheetId="8">
        <row r="135">
          <cell r="L135" t="str">
            <v>321.0102.12.2</v>
          </cell>
        </row>
      </sheetData>
      <sheetData sheetId="9">
        <row r="135">
          <cell r="L135" t="str">
            <v>321.0102.12.2</v>
          </cell>
        </row>
      </sheetData>
      <sheetData sheetId="10">
        <row r="135">
          <cell r="L135" t="str">
            <v>321.0102.12.2</v>
          </cell>
        </row>
      </sheetData>
      <sheetData sheetId="11" refreshError="1">
        <row r="135">
          <cell r="L135" t="str">
            <v>321.0102.12.2</v>
          </cell>
        </row>
        <row r="136">
          <cell r="L136" t="str">
            <v>321.0102.12.3</v>
          </cell>
        </row>
        <row r="137">
          <cell r="L137" t="str">
            <v>321.0102.12.4</v>
          </cell>
        </row>
        <row r="138">
          <cell r="L138" t="str">
            <v>321.0102.20</v>
          </cell>
        </row>
        <row r="139">
          <cell r="L139" t="str">
            <v>321.0103.00</v>
          </cell>
        </row>
        <row r="140">
          <cell r="L140" t="str">
            <v>321.0104.00</v>
          </cell>
        </row>
        <row r="141">
          <cell r="L141" t="str">
            <v>321.0104.10</v>
          </cell>
        </row>
        <row r="142">
          <cell r="L142" t="str">
            <v>321.0104.11</v>
          </cell>
        </row>
        <row r="143">
          <cell r="L143" t="str">
            <v>321.0104.12</v>
          </cell>
        </row>
        <row r="144">
          <cell r="L144" t="str">
            <v>321.0104.13</v>
          </cell>
        </row>
        <row r="145">
          <cell r="L145" t="str">
            <v>321.0104.20</v>
          </cell>
        </row>
        <row r="146">
          <cell r="L146" t="str">
            <v>321.0105.00</v>
          </cell>
        </row>
        <row r="147">
          <cell r="L147" t="str">
            <v>321.0106.00</v>
          </cell>
        </row>
        <row r="150">
          <cell r="L150" t="str">
            <v>322.0110.00</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Справочники"/>
      <sheetName val="ИТ-бюджет"/>
      <sheetName val="Вводные данные систем"/>
      <sheetName val="База по сделкам"/>
      <sheetName val="Заголовок"/>
      <sheetName val="ИТОГИ  по Н,Р,Э,Q"/>
      <sheetName val="эл ст"/>
      <sheetName val="2002(v1)"/>
      <sheetName val="1.11"/>
      <sheetName val="Настройки"/>
      <sheetName val="табл_мет_1"/>
      <sheetName val="Исходные"/>
      <sheetName val="FST5"/>
      <sheetName val="1997"/>
      <sheetName val="1998"/>
      <sheetName val="Исходник"/>
      <sheetName val="штат"/>
      <sheetName val="Data"/>
      <sheetName val="т1_15_смета8а_"/>
      <sheetName val="расчет тарифов"/>
      <sheetName val="Титульный лист С-П"/>
      <sheetName val="I"/>
      <sheetName val="ис.смета"/>
      <sheetName val="индексы"/>
      <sheetName val="Стоимость ЭЭ"/>
      <sheetName val="Настройка"/>
      <sheetName val="имена"/>
      <sheetName val="ИПЦ"/>
      <sheetName val="Смета"/>
      <sheetName val="справочник"/>
      <sheetName val="Лаврентьева план расходов ОКР н"/>
      <sheetName val="регионы"/>
      <sheetName val="Подталкивание"/>
      <sheetName val="Подвоз"/>
      <sheetName val="Исходные данные"/>
      <sheetName val="П_1_1_1"/>
      <sheetName val="П_1_1_2"/>
      <sheetName val="П_1_2_1"/>
      <sheetName val="П_1_2_2"/>
      <sheetName val="П_1_3"/>
      <sheetName val="П_1_4"/>
      <sheetName val="П_1_5"/>
      <sheetName val="Лист1_(2)"/>
      <sheetName val="П_1_6"/>
      <sheetName val="по1_6(сп)"/>
      <sheetName val="П_1_7"/>
      <sheetName val="П_1_8"/>
      <sheetName val="П_1_9"/>
      <sheetName val="П_1_10"/>
      <sheetName val="П_1_11"/>
      <sheetName val="П_1_12"/>
      <sheetName val="П_1_13"/>
      <sheetName val="П_1_14"/>
      <sheetName val="П_1_23"/>
      <sheetName val="П_1_16_(ФОТ)"/>
      <sheetName val="т1_15(смета8а)"/>
      <sheetName val="П_1_15"/>
      <sheetName val="П_1_16"/>
      <sheetName val="П_1_17"/>
      <sheetName val="П_1_17_1"/>
      <sheetName val="П_1_18"/>
      <sheetName val="П1_18_1"/>
      <sheetName val="П_1_18_2"/>
      <sheetName val="П_1_19"/>
      <sheetName val="П_1_19_1"/>
      <sheetName val="П_1_19_2"/>
      <sheetName val="П_1_20"/>
      <sheetName val="П_1_20_1"/>
      <sheetName val="П_1_20_2"/>
      <sheetName val="П_1_20_3"/>
      <sheetName val="П_1_20_4"/>
      <sheetName val="П_1_21"/>
      <sheetName val="П_1_21_1"/>
      <sheetName val="П_1_21_2"/>
      <sheetName val="П_1_21_3"/>
      <sheetName val="П_1_21_4"/>
      <sheetName val="П_1_22"/>
      <sheetName val="П_1_24"/>
      <sheetName val="П_1_24_1"/>
      <sheetName val="П_1_25"/>
      <sheetName val="П_1_26"/>
      <sheetName val="П_1_27"/>
      <sheetName val="П_1_28"/>
      <sheetName val="П_1_28_1"/>
      <sheetName val="П_1_28_2"/>
      <sheetName val="П_1_28_3"/>
      <sheetName val="П_1_29"/>
      <sheetName val="Вводные_данные_систем"/>
      <sheetName val="База_по_сделкам"/>
      <sheetName val="ИТОГИ__по_Н,Р,Э,Q"/>
      <sheetName val="эл_ст"/>
      <sheetName val="1_11"/>
      <sheetName val="Расчёт НВВ по RAB"/>
      <sheetName val="t_проверки"/>
      <sheetName val="Сценарные условия"/>
      <sheetName val="2008 -2010"/>
      <sheetName val="Лист1"/>
      <sheetName val="TEHSHEET"/>
      <sheetName val="расчет_тарифов"/>
      <sheetName val="Титульный_лист_С-П"/>
      <sheetName val="ис_смета"/>
      <sheetName val="Стоимость_ЭЭ"/>
      <sheetName val="Лаврентьева_план_расходов_ОКР_н"/>
      <sheetName val="П_1_1_11"/>
      <sheetName val="П_1_1_21"/>
      <sheetName val="П_1_2_11"/>
      <sheetName val="П_1_2_21"/>
      <sheetName val="П_1_31"/>
      <sheetName val="П_1_41"/>
      <sheetName val="П_1_51"/>
      <sheetName val="Лист1_(2)1"/>
      <sheetName val="П_1_61"/>
      <sheetName val="по1_6(сп)1"/>
      <sheetName val="П_1_71"/>
      <sheetName val="П_1_81"/>
      <sheetName val="П_1_91"/>
      <sheetName val="П_1_101"/>
      <sheetName val="П_1_111"/>
      <sheetName val="П_1_121"/>
      <sheetName val="П_1_131"/>
      <sheetName val="П_1_141"/>
      <sheetName val="П_1_231"/>
      <sheetName val="П_1_16_(ФОТ)1"/>
      <sheetName val="т1_15(смета8а)1"/>
      <sheetName val="П_1_151"/>
      <sheetName val="П_1_161"/>
      <sheetName val="П_1_171"/>
      <sheetName val="П_1_17_11"/>
      <sheetName val="П_1_181"/>
      <sheetName val="П1_18_11"/>
      <sheetName val="П_1_18_21"/>
      <sheetName val="П_1_191"/>
      <sheetName val="П_1_19_11"/>
      <sheetName val="П_1_19_21"/>
      <sheetName val="П_1_201"/>
      <sheetName val="П_1_20_11"/>
      <sheetName val="П_1_20_21"/>
      <sheetName val="П_1_20_31"/>
      <sheetName val="П_1_20_41"/>
      <sheetName val="П_1_211"/>
      <sheetName val="П_1_21_11"/>
      <sheetName val="П_1_21_21"/>
      <sheetName val="П_1_21_31"/>
      <sheetName val="П_1_21_41"/>
      <sheetName val="П_1_221"/>
      <sheetName val="П_1_241"/>
      <sheetName val="П_1_24_11"/>
      <sheetName val="П_1_251"/>
      <sheetName val="П_1_261"/>
      <sheetName val="П_1_271"/>
      <sheetName val="П_1_281"/>
      <sheetName val="П_1_28_11"/>
      <sheetName val="П_1_28_21"/>
      <sheetName val="П_1_28_31"/>
      <sheetName val="П_1_291"/>
      <sheetName val="Вводные_данные_систем1"/>
      <sheetName val="База_по_сделкам1"/>
      <sheetName val="ИТОГИ__по_Н,Р,Э,Q1"/>
      <sheetName val="эл_ст1"/>
      <sheetName val="1_111"/>
      <sheetName val="Лаврентьева_план_расходов_ОКР_1"/>
      <sheetName val="расчет_тарифов1"/>
      <sheetName val="Титульный_лист_С-П1"/>
      <sheetName val="ис_смета1"/>
      <sheetName val="Стоимость_ЭЭ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Титульный"/>
      <sheetName val="Инструкц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мера таблиц"/>
      <sheetName val="1"/>
      <sheetName val="2"/>
      <sheetName val="3"/>
      <sheetName val="4"/>
      <sheetName val="5_99"/>
      <sheetName val="5_1кв_99"/>
      <sheetName val="5_1кв_2000"/>
      <sheetName val="5_9м"/>
      <sheetName val="5_2000"/>
      <sheetName val="6"/>
      <sheetName val="7_99"/>
      <sheetName val="7_2000"/>
      <sheetName val="8"/>
      <sheetName val="9_99"/>
      <sheetName val="9_2000"/>
      <sheetName val="10_99"/>
      <sheetName val="10_2000"/>
      <sheetName val="11_99"/>
      <sheetName val="11_2000"/>
      <sheetName val="12_99"/>
      <sheetName val="12_2000"/>
      <sheetName val="14"/>
      <sheetName val="15"/>
      <sheetName val="Доп.данные"/>
      <sheetName val="20"/>
      <sheetName val="21"/>
      <sheetName val="22"/>
      <sheetName val="23"/>
      <sheetName val="23н"/>
      <sheetName val="24"/>
      <sheetName val="25"/>
      <sheetName val="25н"/>
      <sheetName val="26"/>
      <sheetName val="26н"/>
      <sheetName val="27"/>
      <sheetName val="27_черн"/>
      <sheetName val="31"/>
      <sheetName val="33"/>
      <sheetName val="Справочники"/>
      <sheetName val="Заголово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5">
          <cell r="F25">
            <v>4692</v>
          </cell>
        </row>
        <row r="26">
          <cell r="F26">
            <v>704</v>
          </cell>
        </row>
        <row r="34">
          <cell r="F34">
            <v>5908</v>
          </cell>
        </row>
      </sheetData>
      <sheetData sheetId="23" refreshError="1"/>
      <sheetData sheetId="24" refreshError="1">
        <row r="4">
          <cell r="D4">
            <v>134182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коэф-та по газу"/>
      <sheetName val="1.1"/>
      <sheetName val="1.2"/>
      <sheetName val="1.3"/>
      <sheetName val="1.4"/>
      <sheetName val="1.4.1"/>
      <sheetName val="1.5"/>
      <sheetName val="1.6"/>
      <sheetName val="1.7"/>
      <sheetName val="1.8_ГРЭС-2"/>
      <sheetName val="1.8_ГусТЭЦ"/>
      <sheetName val="1.8_ТЭЦ-1"/>
      <sheetName val="1.8_СВОД"/>
      <sheetName val="1.9"/>
      <sheetName val="Статистика"/>
      <sheetName val="1.10"/>
      <sheetName val="1.11"/>
      <sheetName val="1.12"/>
      <sheetName val="1.13"/>
      <sheetName val="Доп.данные"/>
      <sheetName val="1.22"/>
      <sheetName val="1.23"/>
      <sheetName val="1.24"/>
      <sheetName val="прил_1.24.1"/>
      <sheetName val="1.24.1"/>
      <sheetName val="1.25"/>
      <sheetName val="1.25.1"/>
      <sheetName val="1.26"/>
      <sheetName val="1.27"/>
      <sheetName val="1.27.1"/>
      <sheetName val="1.27.2"/>
      <sheetName val="1.28"/>
      <sheetName val="1.28.1"/>
      <sheetName val="1.28.2"/>
      <sheetName val="1.28.3"/>
      <sheetName val="1.29"/>
      <sheetName val="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4">
          <cell r="M24">
            <v>31041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спомогательные материалы_4"/>
      <sheetName val="4.1"/>
      <sheetName val="4.2"/>
      <sheetName val="4.3"/>
      <sheetName val="4.4"/>
      <sheetName val="4.5"/>
      <sheetName val="4.5 (2)"/>
      <sheetName val="4.6"/>
      <sheetName val="4.7"/>
      <sheetName val="Оргтехника_5"/>
      <sheetName val="ГСМ_6"/>
      <sheetName val="ГСМ_6 (заполнена)"/>
      <sheetName val="ГСМ_6 (заполнена) (2)"/>
      <sheetName val="дератизация"/>
      <sheetName val=" Химчистка_7"/>
      <sheetName val="Вывоз мусора_8"/>
      <sheetName val="Тепловизионный контроль_9"/>
      <sheetName val="Энергия на хознужды_10(10 факт)"/>
      <sheetName val="Энергия 2011"/>
      <sheetName val="Энергия 2012 "/>
      <sheetName val="Амортизация_11"/>
      <sheetName val="Обяз.Страхование_12"/>
      <sheetName val="Страхование_13"/>
      <sheetName val="страховка гэс-3"/>
      <sheetName val="НПФ 14"/>
      <sheetName val="Налог на землю_15"/>
      <sheetName val="Аренда земли_16"/>
      <sheetName val="Транспортный налог_17"/>
      <sheetName val="Экология_18 2010"/>
      <sheetName val="эк 2011"/>
      <sheetName val="эк 2012"/>
      <sheetName val="налог на имущество 19"/>
      <sheetName val="налог на имущество 2012_19.1"/>
      <sheetName val="ввод и выбытие ОПФ 19.2"/>
      <sheetName val="Аренда оборудования_20"/>
      <sheetName val="Лист1"/>
      <sheetName val="Услуги связи_21"/>
      <sheetName val="ТО_22"/>
      <sheetName val="Вневедомственная охрана "/>
      <sheetName val="Вневедомственная охрана  (2)"/>
      <sheetName val="охрана по нов.договорам"/>
      <sheetName val="Проездные_23"/>
      <sheetName val="ТСО_24"/>
      <sheetName val="Вода"/>
      <sheetName val="Вода свод"/>
      <sheetName val="Коммунальные услуги_25"/>
      <sheetName val="вода 2011"/>
      <sheetName val="вода 2012"/>
      <sheetName val="Информационные_26"/>
      <sheetName val="Услуги автотранспорта_27"/>
      <sheetName val="Сертификация_28"/>
      <sheetName val="Подписка_техлитература_29"/>
      <sheetName val="Обсл.охр-пожарной сигнализ._30"/>
      <sheetName val="пож.безоп."/>
      <sheetName val="Охрана труда_31.1"/>
      <sheetName val="Медосмотр_31.2"/>
      <sheetName val="Аттестация_31.3"/>
      <sheetName val="Оплата больничных_31.4"/>
      <sheetName val="Подготовка кадров_32"/>
      <sheetName val="Командировочные_33 "/>
      <sheetName val="Природоохрана_34"/>
      <sheetName val="Почта_35"/>
      <sheetName val="35.1"/>
      <sheetName val="35.2"/>
      <sheetName val="Паспорта фасадов_36"/>
      <sheetName val="Уборка территории_37"/>
      <sheetName val="Програмное обеспечение_38"/>
      <sheetName val="Оформление прав собствен_39"/>
      <sheetName val="Потери_Экспертиза_40"/>
      <sheetName val="СМИ 41"/>
      <sheetName val="оздоровит 42"/>
      <sheetName val="дебиторка 43"/>
      <sheetName val="членские взносы 44"/>
      <sheetName val="выбытие активов 45"/>
      <sheetName val="ГОСТ 2.7.48"/>
      <sheetName val="представит."/>
      <sheetName val="депозитарий 46"/>
      <sheetName val="Техосвидетельствование зд."/>
      <sheetName val="Техосвидетельствование зд. (2)"/>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
          <cell r="A6" t="str">
            <v>№ пп</v>
          </cell>
          <cell r="B6" t="str">
            <v>Наименование охранного предприятия 
и охраняемых объектов</v>
          </cell>
          <cell r="C6" t="str">
            <v>Номер и дата договора 
(с дополнительным соглашением)</v>
          </cell>
          <cell r="D6" t="str">
            <v>Сроки действия договора</v>
          </cell>
          <cell r="E6" t="str">
            <v>Стоимость 1 часа, руб.</v>
          </cell>
          <cell r="H6" t="str">
            <v>Стоимость услуг в месяц, тыс.руб.</v>
          </cell>
          <cell r="K6" t="str">
            <v>Стоимость услуг в год, тыс.руб.</v>
          </cell>
          <cell r="N6" t="str">
            <v>2012 / 2010, 
%</v>
          </cell>
          <cell r="O6" t="str">
            <v>2012 / 2011, 
%</v>
          </cell>
        </row>
        <row r="7">
          <cell r="E7" t="str">
            <v>2010, 
факт</v>
          </cell>
          <cell r="F7" t="str">
            <v xml:space="preserve">2011, 
ожидаем
</v>
          </cell>
          <cell r="G7" t="str">
            <v>2012, 
расчёт,
с коэф. 105,7</v>
          </cell>
          <cell r="H7" t="str">
            <v>2010, 
факт</v>
          </cell>
          <cell r="I7" t="str">
            <v xml:space="preserve">2011, 
ожидаем
</v>
          </cell>
          <cell r="J7" t="str">
            <v>2012, 
расчёт,
с коэф. 105,7</v>
          </cell>
          <cell r="K7" t="str">
            <v>2010, 
факт</v>
          </cell>
          <cell r="L7" t="str">
            <v xml:space="preserve">2011, 
ожидаем
</v>
          </cell>
          <cell r="M7" t="str">
            <v>2012, 
расчёт,
с коэф. 105,7</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 val="Списки"/>
      <sheetName val="T0"/>
      <sheetName val="T25"/>
      <sheetName val="T31"/>
      <sheetName val="Сводка-20"/>
      <sheetName val="Сводка"/>
      <sheetName val="HO_h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 val="янв"/>
      <sheetName val="фев"/>
      <sheetName val="мар"/>
      <sheetName val="апр"/>
      <sheetName val="май"/>
      <sheetName val="июн"/>
      <sheetName val="1кв"/>
      <sheetName val="2кв"/>
      <sheetName val="@ВрСп"/>
      <sheetName val="Вспомогат."/>
      <sheetName val="Ед. измер."/>
      <sheetName val="Свод мвз"/>
      <sheetName val="мвз"/>
      <sheetName val="Вып. списки"/>
      <sheetName val="ПФМ"/>
      <sheetName val="Принадлежность"/>
      <sheetName val="ЗАО_н.ит"/>
      <sheetName val="ЗАО_мес"/>
      <sheetName val="Shflu Calc"/>
      <sheetName val="Анализ"/>
      <sheetName val="Main"/>
      <sheetName val="карточка"/>
      <sheetName val="Journals"/>
      <sheetName val="затраты"/>
      <sheetName val="Assumptions"/>
      <sheetName val="баланс СЗАО"/>
      <sheetName val="МЕНЮ"/>
      <sheetName val="Список ДохРасх"/>
      <sheetName val="Список компаний"/>
      <sheetName val="ид для табл.2"/>
      <sheetName val="март"/>
      <sheetName val="Прил.6 Отчислени соц обесп"/>
      <sheetName val="рост.зп"/>
      <sheetName val="ПОСЭ (январь)"/>
      <sheetName val="ДЗО"/>
      <sheetName val="месяц"/>
      <sheetName val="1квартал"/>
      <sheetName val="6мес"/>
      <sheetName val="9мес"/>
      <sheetName val="12мес"/>
      <sheetName val="Tier1"/>
      <sheetName val="КТЖ БДР"/>
      <sheetName val="12 месяцев 2010"/>
      <sheetName val="Нефть"/>
      <sheetName val="Форма2"/>
      <sheetName val="IPR_VOG"/>
      <sheetName val="6НК-cт."/>
      <sheetName val="Precios"/>
      <sheetName val="СписокТЭП"/>
      <sheetName val="Data-in"/>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расчет НВВ РСК по RAB"/>
      <sheetName val="17"/>
      <sheetName val="5"/>
      <sheetName val="Pr_f_1"/>
      <sheetName val="списки ФП"/>
      <sheetName val="имена"/>
      <sheetName val="Смета прил.№2"/>
      <sheetName val="Sheet1"/>
      <sheetName val="Списки работ РиМ"/>
      <sheetName val="Произв. прогр."/>
      <sheetName val="Реестр договоров"/>
      <sheetName val="Реестр конкурсов"/>
      <sheetName val="Контрагенты"/>
      <sheetName val="Настройка"/>
      <sheetName val="Работы на объектах"/>
      <sheetName val="Реестр проч. док-в"/>
      <sheetName val="Реестр учета затр. в хозсп."/>
      <sheetName val="Структура МОЭК"/>
      <sheetName val="Управление"/>
      <sheetName val="ЦФО"/>
      <sheetName val="А_КБК"/>
      <sheetName val="Спр-к"/>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макроса"/>
      <sheetName val="Брянск"/>
      <sheetName val="Выборг"/>
      <sheetName val="Карелия"/>
      <sheetName val="Ленинград"/>
      <sheetName val="Новгород"/>
      <sheetName val="АТП"/>
      <sheetName val="Управление"/>
      <sheetName val="Центр"/>
      <sheetName val="Центр (для АТП)"/>
      <sheetName val="СВОД"/>
      <sheetName val="Свод для бюджета"/>
      <sheetName val="Настройки"/>
      <sheetName val="Р-ки"/>
      <sheetName val="ис.смета"/>
    </sheetNames>
    <sheetDataSet>
      <sheetData sheetId="0"/>
      <sheetData sheetId="1"/>
      <sheetData sheetId="2"/>
      <sheetData sheetId="3"/>
      <sheetData sheetId="4"/>
      <sheetData sheetId="5"/>
      <sheetData sheetId="6"/>
      <sheetData sheetId="7"/>
      <sheetData sheetId="8"/>
      <sheetData sheetId="9">
        <row r="14">
          <cell r="A14" t="str">
            <v>12 месяцев</v>
          </cell>
        </row>
      </sheetData>
      <sheetData sheetId="10">
        <row r="14">
          <cell r="A14" t="str">
            <v>12 месяцев</v>
          </cell>
        </row>
      </sheetData>
      <sheetData sheetId="11">
        <row r="14">
          <cell r="A14" t="str">
            <v>12 месяцев</v>
          </cell>
        </row>
      </sheetData>
      <sheetData sheetId="12" refreshError="1">
        <row r="14">
          <cell r="A14" t="str">
            <v>12 месяцев</v>
          </cell>
        </row>
      </sheetData>
      <sheetData sheetId="13">
        <row r="14">
          <cell r="A14" t="str">
            <v>12 месяцев</v>
          </cell>
        </row>
      </sheetData>
      <sheetData sheetId="1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Силаева"/>
      <sheetName val="Реестр актов"/>
      <sheetName val="Счета"/>
      <sheetName val="Source"/>
      <sheetName val="Без НДС"/>
      <sheetName val="С НДС"/>
      <sheetName val="На оплату"/>
      <sheetName val="Лист1"/>
      <sheetName val="ИТ-бюджет"/>
      <sheetName val="Пер-Вл"/>
      <sheetName val="ис.смета"/>
      <sheetName val="Справочники"/>
      <sheetName val="Заголовок"/>
      <sheetName val="эл ст"/>
      <sheetName val="ИТОГИ  по Н,Р,Э,Q"/>
      <sheetName val="см-2 шатурс сети  проект работы"/>
    </sheetNames>
    <sheetDataSet>
      <sheetData sheetId="0" refreshError="1"/>
      <sheetData sheetId="1" refreshError="1"/>
      <sheetData sheetId="2" refreshError="1"/>
      <sheetData sheetId="3">
        <row r="17">
          <cell r="I17" t="str">
            <v>Исполнители</v>
          </cell>
        </row>
        <row r="18">
          <cell r="I18" t="str">
            <v>Исполнители</v>
          </cell>
        </row>
        <row r="19">
          <cell r="I19" t="str">
            <v>с/с</v>
          </cell>
        </row>
        <row r="20">
          <cell r="I20" t="str">
            <v>АИМ</v>
          </cell>
        </row>
        <row r="21">
          <cell r="I21" t="str">
            <v>Ансер-Продашн</v>
          </cell>
        </row>
        <row r="22">
          <cell r="I22" t="str">
            <v>Аналитприбор</v>
          </cell>
        </row>
        <row r="23">
          <cell r="I23" t="str">
            <v>Анрон</v>
          </cell>
        </row>
        <row r="24">
          <cell r="I24" t="str">
            <v>Гидромашсервис</v>
          </cell>
        </row>
        <row r="25">
          <cell r="I25" t="str">
            <v>Гидросеть</v>
          </cell>
        </row>
        <row r="26">
          <cell r="I26" t="str">
            <v>СЗЭМ</v>
          </cell>
        </row>
        <row r="27">
          <cell r="I27" t="str">
            <v>СочиРемСтрой</v>
          </cell>
        </row>
        <row r="28">
          <cell r="I28" t="str">
            <v>ИТС</v>
          </cell>
        </row>
        <row r="29">
          <cell r="I29" t="str">
            <v>КСБ</v>
          </cell>
        </row>
        <row r="30">
          <cell r="I30" t="str">
            <v>СТК</v>
          </cell>
        </row>
        <row r="31">
          <cell r="I31" t="str">
            <v>ЭЦМ</v>
          </cell>
        </row>
        <row r="32">
          <cell r="I32" t="str">
            <v>ССО</v>
          </cell>
        </row>
        <row r="33">
          <cell r="I33" t="str">
            <v>ЭСКМ</v>
          </cell>
        </row>
        <row r="34">
          <cell r="I34" t="str">
            <v>Премиум Инжиниринг</v>
          </cell>
        </row>
        <row r="35">
          <cell r="I35" t="str">
            <v>Унихимтек</v>
          </cell>
        </row>
        <row r="36">
          <cell r="I36" t="str">
            <v>Вентиляция</v>
          </cell>
        </row>
        <row r="37">
          <cell r="I37" t="str">
            <v>Стальконструкция</v>
          </cell>
        </row>
        <row r="38">
          <cell r="I38" t="str">
            <v>Спецтехреконструкция</v>
          </cell>
        </row>
        <row r="39">
          <cell r="I39" t="str">
            <v>Энергострой</v>
          </cell>
        </row>
        <row r="40">
          <cell r="I40" t="str">
            <v>Элма</v>
          </cell>
        </row>
        <row r="41">
          <cell r="I41" t="str">
            <v>Акку-Фертриб</v>
          </cell>
        </row>
        <row r="42">
          <cell r="I42" t="str">
            <v>Балткран</v>
          </cell>
        </row>
        <row r="43">
          <cell r="I43" t="str">
            <v>Медиана-Фильтр</v>
          </cell>
        </row>
        <row r="44">
          <cell r="I44" t="str">
            <v>Подольск, Цеппелин-Русланд, Бел Энергомаш, ЭСКМ, Прогресс</v>
          </cell>
        </row>
        <row r="45">
          <cell r="I45" t="str">
            <v xml:space="preserve"> Цеппелин-Русланд,ЭСКМ</v>
          </cell>
        </row>
        <row r="46">
          <cell r="I46" t="str">
            <v>Сарэнергомаш</v>
          </cell>
        </row>
        <row r="47">
          <cell r="I47" t="str">
            <v>ЛДМ. Промэнерго</v>
          </cell>
        </row>
        <row r="48">
          <cell r="I48" t="str">
            <v>Марица</v>
          </cell>
        </row>
        <row r="49">
          <cell r="I49" t="str">
            <v>Сименс</v>
          </cell>
        </row>
        <row r="50">
          <cell r="I50" t="str">
            <v>Росэнерготранс</v>
          </cell>
        </row>
        <row r="51">
          <cell r="I51" t="str">
            <v>Оптим-кран</v>
          </cell>
        </row>
        <row r="52">
          <cell r="I52" t="str">
            <v>Остерон</v>
          </cell>
        </row>
        <row r="53">
          <cell r="I53" t="str">
            <v>Силовые машины</v>
          </cell>
        </row>
        <row r="54">
          <cell r="I54" t="str">
            <v>Подольский маш.з-д</v>
          </cell>
        </row>
        <row r="55">
          <cell r="I55" t="str">
            <v>Теплотекс АПВ</v>
          </cell>
        </row>
        <row r="56">
          <cell r="I56" t="str">
            <v>Силовые машиныБелЭнергоМашGEOЭнергомашсервисЭМПАУЭР ИнжинирингСименс</v>
          </cell>
        </row>
        <row r="57">
          <cell r="I57" t="str">
            <v>Прогресс</v>
          </cell>
        </row>
        <row r="58">
          <cell r="I58" t="str">
            <v>Прогресс, Подольск, Вентиляция</v>
          </cell>
        </row>
        <row r="59">
          <cell r="I59" t="str">
            <v>Отис Лифт, Подольск,Росэнерготранс. Вентиляция сервис, ЭСКМ, Оптим кран</v>
          </cell>
        </row>
        <row r="60">
          <cell r="I60" t="str">
            <v>Силовые машины, ПрогрессВентиляция, ЭЦМ</v>
          </cell>
        </row>
        <row r="61">
          <cell r="I61" t="str">
            <v>Энергопромкомплект</v>
          </cell>
        </row>
        <row r="62">
          <cell r="I62" t="str">
            <v>Энтехкомплекс</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регламент"/>
      <sheetName val="задания"/>
      <sheetName val="БИ-1-1-П"/>
      <sheetName val="БИ-2-2-П"/>
      <sheetName val="БИ-2-3-П"/>
      <sheetName val="БИ-2-4-П"/>
      <sheetName val="БИ-2-5-П"/>
      <sheetName val="БИ-2-6-П"/>
      <sheetName val="БИ-2-7-П"/>
      <sheetName val="БИ-2-8-П"/>
      <sheetName val="справочник"/>
      <sheetName val="Баланс"/>
      <sheetName val="Макро"/>
      <sheetName val="Регионы"/>
    </sheetNames>
    <sheetDataSet>
      <sheetData sheetId="0">
        <row r="7">
          <cell r="L7" t="str">
            <v>300.0001.200</v>
          </cell>
        </row>
      </sheetData>
      <sheetData sheetId="1">
        <row r="7">
          <cell r="L7" t="str">
            <v>300.0001.200</v>
          </cell>
        </row>
      </sheetData>
      <sheetData sheetId="2">
        <row r="7">
          <cell r="L7" t="str">
            <v>300.0001.200</v>
          </cell>
        </row>
      </sheetData>
      <sheetData sheetId="3">
        <row r="7">
          <cell r="L7" t="str">
            <v>300.0001.200</v>
          </cell>
        </row>
      </sheetData>
      <sheetData sheetId="4">
        <row r="7">
          <cell r="L7" t="str">
            <v>300.0001.200</v>
          </cell>
        </row>
      </sheetData>
      <sheetData sheetId="5">
        <row r="7">
          <cell r="L7" t="str">
            <v>300.0001.200</v>
          </cell>
        </row>
      </sheetData>
      <sheetData sheetId="6">
        <row r="7">
          <cell r="L7" t="str">
            <v>300.0001.200</v>
          </cell>
        </row>
      </sheetData>
      <sheetData sheetId="7">
        <row r="7">
          <cell r="L7" t="str">
            <v>300.0001.200</v>
          </cell>
        </row>
      </sheetData>
      <sheetData sheetId="8">
        <row r="7">
          <cell r="L7" t="str">
            <v>300.0001.200</v>
          </cell>
        </row>
      </sheetData>
      <sheetData sheetId="9">
        <row r="7">
          <cell r="L7" t="str">
            <v>300.0001.200</v>
          </cell>
        </row>
      </sheetData>
      <sheetData sheetId="10">
        <row r="7">
          <cell r="L7" t="str">
            <v>300.0001.200</v>
          </cell>
        </row>
      </sheetData>
      <sheetData sheetId="11" refreshError="1">
        <row r="7">
          <cell r="L7" t="str">
            <v>300.0001.200</v>
          </cell>
        </row>
        <row r="9">
          <cell r="L9" t="str">
            <v>300.0001.300</v>
          </cell>
        </row>
        <row r="10">
          <cell r="L10" t="str">
            <v>300.0002.000</v>
          </cell>
        </row>
        <row r="15">
          <cell r="L15" t="str">
            <v>300.0002.500</v>
          </cell>
        </row>
        <row r="20">
          <cell r="L20" t="str">
            <v>311.1101.00</v>
          </cell>
        </row>
        <row r="21">
          <cell r="L21" t="str">
            <v>311.1102.01</v>
          </cell>
        </row>
        <row r="23">
          <cell r="L23" t="str">
            <v>311.1102.11</v>
          </cell>
        </row>
        <row r="24">
          <cell r="L24" t="str">
            <v>311.1102.11.1</v>
          </cell>
        </row>
        <row r="25">
          <cell r="L25" t="str">
            <v>311.1102.11.2</v>
          </cell>
        </row>
        <row r="26">
          <cell r="L26" t="str">
            <v>311.1102.11.3</v>
          </cell>
        </row>
        <row r="27">
          <cell r="L27" t="str">
            <v>311.1102.11.4</v>
          </cell>
        </row>
        <row r="29">
          <cell r="L29" t="str">
            <v>311.1102.12.1</v>
          </cell>
        </row>
        <row r="31">
          <cell r="L31" t="str">
            <v>311.1102.12.3</v>
          </cell>
        </row>
        <row r="32">
          <cell r="L32" t="str">
            <v>311.1102.12.4</v>
          </cell>
        </row>
        <row r="37">
          <cell r="L37" t="str">
            <v>311.1104.20</v>
          </cell>
        </row>
        <row r="42">
          <cell r="L42" t="str">
            <v>311.2101.00</v>
          </cell>
        </row>
        <row r="43">
          <cell r="L43" t="str">
            <v>311.2102.01</v>
          </cell>
        </row>
        <row r="45">
          <cell r="L45" t="str">
            <v>311.2102.11</v>
          </cell>
        </row>
        <row r="46">
          <cell r="L46" t="str">
            <v>311.2102.11.1</v>
          </cell>
        </row>
        <row r="47">
          <cell r="L47" t="str">
            <v>311.2102.11.2</v>
          </cell>
        </row>
        <row r="48">
          <cell r="L48" t="str">
            <v>311.2102.11.3</v>
          </cell>
        </row>
        <row r="49">
          <cell r="L49" t="str">
            <v>311.2102.11.4</v>
          </cell>
        </row>
        <row r="50">
          <cell r="L50" t="str">
            <v>311.2102.12</v>
          </cell>
        </row>
        <row r="51">
          <cell r="L51" t="str">
            <v>311.2102.12.1</v>
          </cell>
        </row>
        <row r="59">
          <cell r="L59" t="str">
            <v>311.2104.20</v>
          </cell>
        </row>
      </sheetData>
      <sheetData sheetId="12" refreshError="1"/>
      <sheetData sheetId="13" refreshError="1"/>
      <sheetData sheetId="14"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 программы"/>
      <sheetName val="паспорт МСП"/>
      <sheetName val="Ф1-Целевые показатели программ"/>
      <sheetName val="Ф2-Перечень меропр с прям зат "/>
      <sheetName val="Ф3-Перечень меропр с сопут эф"/>
      <sheetName val="Ф3 - Расшифровка "/>
      <sheetName val="Тарифы"/>
      <sheetName val="Ф4-Показатели баланса"/>
      <sheetName val="Ф5-Справочно Показатели работы"/>
      <sheetName val="Служебный лист "/>
    </sheetNames>
    <sheetDataSet>
      <sheetData sheetId="0">
        <row r="4">
          <cell r="B4" t="str">
            <v>Необеспечен</v>
          </cell>
        </row>
      </sheetData>
      <sheetData sheetId="1"/>
      <sheetData sheetId="2"/>
      <sheetData sheetId="3"/>
      <sheetData sheetId="4"/>
      <sheetData sheetId="5"/>
      <sheetData sheetId="6"/>
      <sheetData sheetId="7"/>
      <sheetData sheetId="8"/>
      <sheetData sheetId="9">
        <row r="4">
          <cell r="B4" t="str">
            <v>Необеспечен</v>
          </cell>
        </row>
        <row r="5">
          <cell r="B5" t="str">
            <v xml:space="preserve">ИПР </v>
          </cell>
        </row>
        <row r="6">
          <cell r="B6" t="str">
            <v xml:space="preserve">Ремонтная программа </v>
          </cell>
        </row>
        <row r="7">
          <cell r="B7" t="str">
            <v xml:space="preserve">Прочие </v>
          </cell>
        </row>
        <row r="8">
          <cell r="B8" t="str">
            <v>Себестоимость</v>
          </cell>
        </row>
      </sheetData>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ПРОГНОЗ_1"/>
      <sheetName val="на 1 ту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справочник"/>
      <sheetName val="Топливо"/>
      <sheetName val="Форэм-тепло"/>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Легенда"/>
      <sheetName val="T25"/>
      <sheetName val="T31"/>
      <sheetName val="T0"/>
      <sheetName val="Работы "/>
      <sheetName val="Служебная"/>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SMetstrait"/>
      <sheetName val="2001"/>
      <sheetName val="Данные для расчета"/>
      <sheetName val="Справочни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форма-прил к ф№1"/>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9. Смета затрат"/>
      <sheetName val="11 Прочие_расчет"/>
      <sheetName val="10. БДР"/>
      <sheetName val=""/>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ВОД (с новой москвой)"/>
      <sheetName val="Корр ИП _2016_2017"/>
      <sheetName val="Расчет НВВ по RAB (2011-2017)"/>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лан-факторный"/>
      <sheetName val="Работы_"/>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Данные для радара.xlsx"/>
      <sheetName val="Объемы и выручка"/>
      <sheetName val="Приложение2"/>
      <sheetName val="Баланс"/>
      <sheetName val="Standard"/>
      <sheetName val="Rombo"/>
      <sheetName val="REESTR_START"/>
      <sheetName val="REESTR"/>
      <sheetName val="1 вар маш в 2015"/>
      <sheetName val="MAIN"/>
      <sheetName val="ОКВЭД"/>
      <sheetName val="на_1_тут1"/>
      <sheetName val="форма-прил_к_ф№1"/>
      <sheetName val="услуги_непроизводств_"/>
      <sheetName val="другие_затраты_с-ст"/>
      <sheetName val="налоги_в_с-ст"/>
      <sheetName val="%_за_кредит"/>
      <sheetName val="поощрение_(ДВ)"/>
      <sheetName val="другие_из_прибыли"/>
      <sheetName val="9__Смета_затрат"/>
      <sheetName val="11_Прочие_расчет"/>
      <sheetName val="10__БДР"/>
      <sheetName val="Profit_&amp;_Loss_Total"/>
      <sheetName val="постоянные_затраты"/>
      <sheetName val="СВОД_(с_новой_москвой)"/>
      <sheetName val="Корр_ИП__2016_2017"/>
      <sheetName val="Расчет_НВВ_по_RAB_(2011-2017)"/>
      <sheetName val="4_1"/>
      <sheetName val="Таб1_1"/>
      <sheetName val="календарный_план"/>
      <sheetName val="Page_2"/>
      <sheetName val="Закупки_центр"/>
      <sheetName val="ПС_рек"/>
      <sheetName val="ЛЭП_нов"/>
      <sheetName val="эл_ст"/>
      <sheetName val="ис_смета"/>
      <sheetName val="См-2_Шатурс_сети__проект_работы"/>
      <sheetName val="Технический_лист"/>
      <sheetName val="Олимпстрой_декабрь_2010"/>
      <sheetName val="Таблица_А13"/>
      <sheetName val="НВВ_утв_тарифы"/>
      <sheetName val="план_2000"/>
      <sheetName val="свод_до_вн_об_2"/>
      <sheetName val="расш_для_РАО2"/>
      <sheetName val="расш_для_РАО_стр_3102"/>
      <sheetName val="1_1_2"/>
      <sheetName val="1_2_2"/>
      <sheetName val="Графики_Гкал,тыс_руб_2"/>
      <sheetName val="2_1_2"/>
      <sheetName val="2_2_2"/>
      <sheetName val="2_3_2"/>
      <sheetName val="2_4_2"/>
      <sheetName val="3_1_2"/>
      <sheetName val="3_2_2"/>
      <sheetName val="3_3_2"/>
      <sheetName val="4_1_2"/>
      <sheetName val="4_2_2"/>
      <sheetName val="4_3_2"/>
      <sheetName val="4_4_2"/>
      <sheetName val="4_5_2"/>
      <sheetName val="4_6_2"/>
      <sheetName val="4_7_2"/>
      <sheetName val="5_1_2"/>
      <sheetName val="5_1_январь2"/>
      <sheetName val="5_1_февраль2"/>
      <sheetName val="5_1_март2"/>
      <sheetName val="6_1_2"/>
      <sheetName val="18_2-2"/>
      <sheetName val="Э1_14_ОАО2"/>
      <sheetName val="Э1_15ОАО2"/>
      <sheetName val="Э1_14_ЗЭС2"/>
      <sheetName val="Э1_14ЦЭС2"/>
      <sheetName val="Э1_14ВЭС2"/>
      <sheetName val="Э1_14ЮЭС2"/>
      <sheetName val="Э1_15ЗЭС2"/>
      <sheetName val="Э1_15ЦЭС2"/>
      <sheetName val="Э1_15ВЭС2"/>
      <sheetName val="Э1_15ЮЭС2"/>
      <sheetName val="1_кв_2"/>
      <sheetName val="2_кв_2"/>
      <sheetName val="3_кв_2"/>
      <sheetName val="4_кв_2"/>
      <sheetName val="_год2"/>
      <sheetName val="УП_33_свод_2"/>
      <sheetName val="пл__и_факт2"/>
      <sheetName val="на_1_тут2"/>
      <sheetName val="Работы_1"/>
      <sheetName val="форма-прил_к_ф№11"/>
      <sheetName val="услуги_непроизводств_1"/>
      <sheetName val="другие_затраты_с-ст1"/>
      <sheetName val="налоги_в_с-ст1"/>
      <sheetName val="%_за_кредит1"/>
      <sheetName val="поощрение_(ДВ)1"/>
      <sheetName val="другие_из_прибыли1"/>
      <sheetName val="9__Смета_затрат1"/>
      <sheetName val="11_Прочие_расчет1"/>
      <sheetName val="10__БДР1"/>
      <sheetName val="перечень_бизнес-систем1"/>
      <sheetName val="перечень_ОИК1"/>
      <sheetName val="перечень_СКО1"/>
      <sheetName val="Profit_&amp;_Loss_Total1"/>
      <sheetName val="постоянные_затраты1"/>
      <sheetName val="СВОД_(с_новой_москвой)1"/>
      <sheetName val="Корр_ИП__2016_20171"/>
      <sheetName val="Расчет_НВВ_по_RAB_(2011-2017)1"/>
      <sheetName val="4_11"/>
      <sheetName val="Таб1_11"/>
      <sheetName val="календарный_план1"/>
      <sheetName val="Page_21"/>
      <sheetName val="Закупки_центр1"/>
      <sheetName val="ПС_рек1"/>
      <sheetName val="ЛЭП_нов1"/>
      <sheetName val="Текущие_цены1"/>
      <sheetName val="эл_ст1"/>
      <sheetName val="ис_смета1"/>
      <sheetName val="См-2_Шатурс_сети__проект_работ1"/>
      <sheetName val="Технический_лист1"/>
      <sheetName val="Олимпстрой_декабрь_20101"/>
      <sheetName val="Таблица_А131"/>
      <sheetName val="НВВ_утв_тарифы1"/>
      <sheetName val="план_20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sheetData sheetId="851"/>
      <sheetData sheetId="852"/>
      <sheetData sheetId="853"/>
      <sheetData sheetId="854"/>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refreshError="1"/>
      <sheetData sheetId="905" refreshError="1"/>
      <sheetData sheetId="906" refreshError="1"/>
      <sheetData sheetId="907" refreshError="1"/>
      <sheetData sheetId="908" refreshError="1"/>
      <sheetData sheetId="909" refreshError="1"/>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 val="См-2 Шатурс сети  проект работы"/>
      <sheetName val="2РЗ"/>
      <sheetName val="3конф"/>
      <sheetName val="БФ-2-5-П"/>
      <sheetName val="HO_hrs"/>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тар"/>
      <sheetName val="т1.15(смета8а)"/>
      <sheetName val="Справочники"/>
      <sheetName val="Заголовок"/>
      <sheetName val="ИТ-бюджет"/>
      <sheetName val="ИТОГИ  по Н,Р,Э,Q"/>
      <sheetName val="t_Настройки"/>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 val="Справочно(январь)"/>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Исходные данные"/>
      <sheetName val="план индексы"/>
      <sheetName val="тар"/>
      <sheetName val="т1.15(смета8а)"/>
      <sheetName val="Прил. 5"/>
      <sheetName val="справочники"/>
      <sheetName val="Текущие цены"/>
      <sheetName val="рабочий"/>
      <sheetName val="окраска"/>
      <sheetName val="базовые допущения"/>
      <sheetName val="Добыча нефти4"/>
      <sheetName val="поставка сравн13"/>
      <sheetName val="Data"/>
      <sheetName val="Настройки"/>
      <sheetName val="ЛОМ_УКР"/>
      <sheetName val="Чугун_Украина"/>
      <sheetName val="3"/>
      <sheetName val="Параметры"/>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Données"/>
      <sheetName val="2002(v2)"/>
      <sheetName val="ППП"/>
      <sheetName val="ост ден ср 010109"/>
      <sheetName val="Списки для ВГО "/>
      <sheetName val="эл ст"/>
      <sheetName val="Приход"/>
      <sheetName val="Расход"/>
      <sheetName val="АНАЛИТ"/>
      <sheetName val="план ФР"/>
      <sheetName val="т-сети"/>
      <sheetName val="Списки"/>
      <sheetName val="Бюджет"/>
      <sheetName val="Лист1"/>
      <sheetName val="Аналитика"/>
      <sheetName val="Служебная страница"/>
      <sheetName val="Лист2"/>
      <sheetName val="Реестр_Договоров"/>
      <sheetName val="База"/>
      <sheetName val="Т-5 (2012)"/>
      <sheetName val="Т-5  (ЛРНУ)"/>
      <sheetName val="Т-5  (ИРНУ)"/>
      <sheetName val="Реж_НКК (совм.работа)"/>
      <sheetName val="вводные"/>
      <sheetName val="Вахта  (2)"/>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Данные"/>
      <sheetName val="2002(v1)"/>
      <sheetName val="Лист17"/>
      <sheetName val="Титульный"/>
      <sheetName val="Работы на объектах (разбивка)"/>
      <sheetName val="уровень адрес строения"/>
      <sheetName val="Прог05_00(27.06)"/>
      <sheetName val="vec"/>
      <sheetName val="Оперативный факт за январь 2010"/>
      <sheetName val="Перечень для ранжирования"/>
      <sheetName val="Заголовок"/>
      <sheetName val="Работы на объектах"/>
      <sheetName val="Pro. '97-'99 n. Strat.Pro.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Assumptions"/>
      <sheetName val="Гр(27.07.00)5Х"/>
      <sheetName val="Дебиторка"/>
      <sheetName val="Январь"/>
      <sheetName val="Отопление"/>
      <sheetName val="Б.мчас (П)"/>
      <sheetName val="Гр5_о_"/>
      <sheetName val="пл. 2001 цехов и УГС"/>
      <sheetName val="справочник"/>
      <sheetName val="L-1"/>
      <sheetName val="СписокТЭП"/>
      <sheetName val="остатки приход"/>
      <sheetName val="Справочник (для реестра)"/>
      <sheetName val="БДДС-cc"/>
      <sheetName val="servic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 val="control"/>
      <sheetName val="Служебный лист"/>
      <sheetName val="vec"/>
      <sheetName val="АРМ БП"/>
      <sheetName val="бф-2-13-п"/>
      <sheetName val="для арм"/>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 val="УПХ"/>
      <sheetName val="УНПХ"/>
      <sheetName val="Страхов"/>
      <sheetName val="П.1.16. оплата труда ОПР"/>
      <sheetName val="Титульный"/>
      <sheetName val="СВОДНАЯ(цветная)"/>
      <sheetName val="График"/>
      <sheetName val="Баланс энергии"/>
      <sheetName val="Транспортный налог"/>
      <sheetName val="Баланс мощности"/>
      <sheetName val=" КВЛ 2012-2014 "/>
      <sheetName val="Амортизация по уровням напр-я"/>
      <sheetName val="Плата за землю"/>
      <sheetName val="Аренда имущества"/>
      <sheetName val="Прочие НР"/>
      <sheetName val="Налог на имущество"/>
      <sheetName val="Выпадающий доход"/>
      <sheetName val="Свод по амортизации"/>
      <sheetName val="TEHSHEET"/>
      <sheetName val="1_1"/>
      <sheetName val="1_2"/>
      <sheetName val="2_1"/>
      <sheetName val="2_2"/>
      <sheetName val="17_1"/>
      <sheetName val="18_1"/>
      <sheetName val="18_2"/>
      <sheetName val="19_1_1"/>
      <sheetName val="19_1_2"/>
      <sheetName val="19_2"/>
      <sheetName val="20_1"/>
      <sheetName val="21_1"/>
      <sheetName val="21_2_1"/>
      <sheetName val="21_2_2"/>
      <sheetName val="21_3"/>
      <sheetName val="21_4"/>
      <sheetName val="24_1"/>
      <sheetName val="25_1"/>
      <sheetName val="28_1"/>
      <sheetName val="28_2"/>
      <sheetName val="28_3"/>
      <sheetName val="P2_1"/>
      <sheetName val="P2_2"/>
      <sheetName val="2_3"/>
      <sheetName val="таблица_фст"/>
      <sheetName val="Производство_электроэнергии"/>
      <sheetName val="_НВВ_передача"/>
      <sheetName val="П2_1"/>
      <sheetName val="П_1_16__оплата_труда_ОПР"/>
      <sheetName val="1_11"/>
      <sheetName val="1_21"/>
      <sheetName val="2_11"/>
      <sheetName val="2_21"/>
      <sheetName val="17_11"/>
      <sheetName val="18_11"/>
      <sheetName val="18_21"/>
      <sheetName val="19_1_11"/>
      <sheetName val="19_1_21"/>
      <sheetName val="19_21"/>
      <sheetName val="20_11"/>
      <sheetName val="21_11"/>
      <sheetName val="21_2_11"/>
      <sheetName val="21_2_21"/>
      <sheetName val="21_31"/>
      <sheetName val="21_41"/>
      <sheetName val="24_11"/>
      <sheetName val="25_11"/>
      <sheetName val="28_11"/>
      <sheetName val="28_21"/>
      <sheetName val="28_31"/>
      <sheetName val="P2_11"/>
      <sheetName val="P2_21"/>
      <sheetName val="2_31"/>
      <sheetName val="таблица_фст1"/>
      <sheetName val="Производство_электроэнергии1"/>
      <sheetName val="_НВВ_передача1"/>
      <sheetName val="П2_11"/>
      <sheetName val="П_1_16__оплата_труда_ОПР1"/>
      <sheetName val="перекрестка"/>
      <sheetName val="Справочники"/>
      <sheetName val="1_12"/>
      <sheetName val="1_22"/>
      <sheetName val="2_12"/>
      <sheetName val="2_22"/>
      <sheetName val="17_12"/>
      <sheetName val="18_12"/>
      <sheetName val="18_22"/>
      <sheetName val="19_1_12"/>
      <sheetName val="19_1_22"/>
      <sheetName val="19_22"/>
      <sheetName val="20_12"/>
      <sheetName val="21_12"/>
      <sheetName val="21_2_12"/>
      <sheetName val="21_2_22"/>
      <sheetName val="21_32"/>
      <sheetName val="21_42"/>
      <sheetName val="24_12"/>
      <sheetName val="25_12"/>
      <sheetName val="28_12"/>
      <sheetName val="28_22"/>
      <sheetName val="28_32"/>
      <sheetName val="P2_12"/>
      <sheetName val="P2_22"/>
      <sheetName val="2_32"/>
      <sheetName val="таблица_фст2"/>
      <sheetName val="Производство_электроэнергии2"/>
      <sheetName val="_НВВ_передача2"/>
      <sheetName val="1_13"/>
      <sheetName val="1_23"/>
      <sheetName val="2_13"/>
      <sheetName val="2_23"/>
      <sheetName val="17_13"/>
      <sheetName val="18_13"/>
      <sheetName val="18_23"/>
      <sheetName val="19_1_13"/>
      <sheetName val="19_1_23"/>
      <sheetName val="19_23"/>
      <sheetName val="20_13"/>
      <sheetName val="21_13"/>
      <sheetName val="21_2_13"/>
      <sheetName val="21_2_23"/>
      <sheetName val="21_33"/>
      <sheetName val="21_43"/>
      <sheetName val="24_13"/>
      <sheetName val="25_13"/>
      <sheetName val="28_13"/>
      <sheetName val="28_23"/>
      <sheetName val="28_33"/>
      <sheetName val="P2_13"/>
      <sheetName val="P2_23"/>
      <sheetName val="2_33"/>
      <sheetName val="таблица_фст3"/>
      <sheetName val="Производство_электроэнергии3"/>
      <sheetName val="_НВВ_передача3"/>
      <sheetName val="1_14"/>
      <sheetName val="1_24"/>
      <sheetName val="2_14"/>
      <sheetName val="2_24"/>
      <sheetName val="17_14"/>
      <sheetName val="18_14"/>
      <sheetName val="18_24"/>
      <sheetName val="19_1_14"/>
      <sheetName val="19_1_24"/>
      <sheetName val="19_24"/>
      <sheetName val="20_14"/>
      <sheetName val="21_14"/>
      <sheetName val="21_2_14"/>
      <sheetName val="21_2_24"/>
      <sheetName val="21_34"/>
      <sheetName val="21_44"/>
      <sheetName val="24_14"/>
      <sheetName val="25_14"/>
      <sheetName val="28_14"/>
      <sheetName val="28_24"/>
      <sheetName val="28_34"/>
      <sheetName val="P2_14"/>
      <sheetName val="P2_24"/>
      <sheetName val="2_34"/>
      <sheetName val="таблица_фст4"/>
      <sheetName val="Производство_электроэнергии4"/>
      <sheetName val="_НВВ_передача4"/>
    </sheetNames>
    <sheetDataSet>
      <sheetData sheetId="0" refreshError="1"/>
      <sheetData sheetId="1">
        <row r="14">
          <cell r="B14">
            <v>2005</v>
          </cell>
        </row>
      </sheetData>
      <sheetData sheetId="2">
        <row r="14">
          <cell r="B14">
            <v>2005</v>
          </cell>
        </row>
      </sheetData>
      <sheetData sheetId="3">
        <row r="14">
          <cell r="B14">
            <v>2005</v>
          </cell>
        </row>
      </sheetData>
      <sheetData sheetId="4">
        <row r="14">
          <cell r="B14">
            <v>2005</v>
          </cell>
        </row>
      </sheetData>
      <sheetData sheetId="5">
        <row r="14">
          <cell r="B14">
            <v>2005</v>
          </cell>
        </row>
      </sheetData>
      <sheetData sheetId="6">
        <row r="14">
          <cell r="B14">
            <v>2005</v>
          </cell>
        </row>
      </sheetData>
      <sheetData sheetId="7">
        <row r="14">
          <cell r="B14">
            <v>2005</v>
          </cell>
        </row>
      </sheetData>
      <sheetData sheetId="8">
        <row r="14">
          <cell r="B14">
            <v>2005</v>
          </cell>
        </row>
      </sheetData>
      <sheetData sheetId="9">
        <row r="14">
          <cell r="B14">
            <v>2005</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4"/>
      <sheetName val="Лист8"/>
      <sheetName val="Лист6"/>
      <sheetName val="Лист5"/>
      <sheetName val="Лист3"/>
      <sheetName val="OS01_6OZ"/>
      <sheetName val="Регистр нал"/>
      <sheetName val="Adj2002"/>
      <sheetName val="ОКВЭД_свод"/>
      <sheetName val="Содержание"/>
      <sheetName val="МБП"/>
      <sheetName val="ИсходныеПроекты"/>
      <sheetName val="Вычисления"/>
      <sheetName val="Справочники"/>
      <sheetName val="Регулярные_поездки"/>
      <sheetName val="МСФО"/>
      <sheetName val="РСБУ_МСФО"/>
      <sheetName val="Приложение 3"/>
      <sheetName val="Лист 1"/>
    </sheetNames>
    <sheetDataSet>
      <sheetData sheetId="0"/>
      <sheetData sheetId="1"/>
      <sheetData sheetId="2"/>
      <sheetData sheetId="3"/>
      <sheetData sheetId="4"/>
      <sheetData sheetId="5"/>
      <sheetData sheetId="6"/>
      <sheetData sheetId="7" refreshError="1">
        <row r="3">
          <cell r="A3" t="str">
            <v xml:space="preserve"> N |</v>
          </cell>
          <cell r="B3" t="str">
            <v xml:space="preserve">  Наименование</v>
          </cell>
          <cell r="C3" t="str">
            <v xml:space="preserve">   N  </v>
          </cell>
          <cell r="D3" t="str">
            <v xml:space="preserve">  Остаток </v>
          </cell>
          <cell r="E3" t="str">
            <v xml:space="preserve">  Износ  </v>
          </cell>
          <cell r="F3" t="str">
            <v xml:space="preserve">   %  </v>
          </cell>
          <cell r="G3" t="str">
            <v xml:space="preserve">  Приход  </v>
          </cell>
          <cell r="H3" t="str">
            <v xml:space="preserve">  Расход </v>
          </cell>
          <cell r="I3" t="str">
            <v xml:space="preserve">  Остаток </v>
          </cell>
          <cell r="J3" t="str">
            <v xml:space="preserve">  Шифр </v>
          </cell>
          <cell r="K3" t="str">
            <v xml:space="preserve">   %  </v>
          </cell>
          <cell r="L3" t="str">
            <v xml:space="preserve">  Износ </v>
          </cell>
          <cell r="M3" t="str">
            <v xml:space="preserve">  Износ  </v>
          </cell>
          <cell r="N3" t="str">
            <v xml:space="preserve">  Год  </v>
          </cell>
        </row>
        <row r="4">
          <cell r="A4" t="str">
            <v xml:space="preserve"> п |</v>
          </cell>
          <cell r="B4" t="str">
            <v>основных</v>
          </cell>
          <cell r="C4" t="str">
            <v>инв.</v>
          </cell>
          <cell r="D4" t="str">
            <v xml:space="preserve">     на   </v>
          </cell>
          <cell r="E4" t="str">
            <v xml:space="preserve"> фактич. </v>
          </cell>
          <cell r="H4" t="str">
            <v/>
          </cell>
          <cell r="I4" t="str">
            <v xml:space="preserve">     на   </v>
          </cell>
          <cell r="J4" t="str">
            <v xml:space="preserve"> аморт.</v>
          </cell>
          <cell r="K4" t="str">
            <v>амо</v>
          </cell>
          <cell r="L4" t="str">
            <v xml:space="preserve">   за   </v>
          </cell>
          <cell r="M4" t="str">
            <v xml:space="preserve"> фактич. </v>
          </cell>
          <cell r="N4" t="str">
            <v>вып.</v>
          </cell>
        </row>
        <row r="5">
          <cell r="A5" t="str">
            <v xml:space="preserve"> / |</v>
          </cell>
          <cell r="B5" t="str">
            <v>средств</v>
          </cell>
          <cell r="D5" t="str">
            <v>01.03.02</v>
          </cell>
          <cell r="E5" t="str">
            <v xml:space="preserve">    на   </v>
          </cell>
          <cell r="F5" t="str">
            <v>из-</v>
          </cell>
          <cell r="H5" t="str">
            <v/>
          </cell>
          <cell r="I5" t="str">
            <v>01.04.02</v>
          </cell>
          <cell r="K5" t="str">
            <v>рти</v>
          </cell>
          <cell r="L5" t="str">
            <v xml:space="preserve">  месяц </v>
          </cell>
          <cell r="M5" t="str">
            <v xml:space="preserve">    на   </v>
          </cell>
          <cell r="N5" t="str">
            <v/>
          </cell>
          <cell r="O5" t="str">
            <v>Счет</v>
          </cell>
        </row>
        <row r="6">
          <cell r="A6" t="str">
            <v xml:space="preserve"> п |</v>
          </cell>
          <cell r="B6" t="str">
            <v xml:space="preserve">                          |</v>
          </cell>
          <cell r="C6" t="str">
            <v/>
          </cell>
          <cell r="D6" t="str">
            <v xml:space="preserve">          |</v>
          </cell>
          <cell r="E6" t="str">
            <v>01.04.02</v>
          </cell>
          <cell r="F6" t="str">
            <v>носа</v>
          </cell>
          <cell r="H6" t="str">
            <v/>
          </cell>
          <cell r="K6" t="str">
            <v>за</v>
          </cell>
          <cell r="L6" t="str">
            <v>апрель</v>
          </cell>
          <cell r="M6" t="str">
            <v>01.05.02</v>
          </cell>
          <cell r="N6" t="str">
            <v/>
          </cell>
        </row>
        <row r="7">
          <cell r="K7" t="str">
            <v>ции</v>
          </cell>
        </row>
        <row r="8">
          <cell r="A8">
            <v>1</v>
          </cell>
          <cell r="B8">
            <v>2</v>
          </cell>
          <cell r="C8">
            <v>3</v>
          </cell>
          <cell r="D8">
            <v>4</v>
          </cell>
          <cell r="E8">
            <v>5</v>
          </cell>
          <cell r="F8">
            <v>6</v>
          </cell>
          <cell r="G8">
            <v>7</v>
          </cell>
          <cell r="H8">
            <v>8</v>
          </cell>
          <cell r="I8">
            <v>9</v>
          </cell>
          <cell r="J8">
            <v>10</v>
          </cell>
          <cell r="K8">
            <v>11</v>
          </cell>
          <cell r="L8">
            <v>12</v>
          </cell>
          <cell r="M8">
            <v>13</v>
          </cell>
          <cell r="N8">
            <v>14</v>
          </cell>
          <cell r="O8">
            <v>15</v>
          </cell>
          <cell r="P8" t="str">
            <v>Анадырь</v>
          </cell>
        </row>
        <row r="10">
          <cell r="A10">
            <v>1</v>
          </cell>
        </row>
        <row r="11">
          <cell r="A11">
            <v>2</v>
          </cell>
        </row>
        <row r="12">
          <cell r="A12">
            <v>3</v>
          </cell>
        </row>
        <row r="13">
          <cell r="A13">
            <v>4</v>
          </cell>
        </row>
        <row r="14">
          <cell r="A14">
            <v>5</v>
          </cell>
        </row>
        <row r="15">
          <cell r="A15">
            <v>6</v>
          </cell>
        </row>
        <row r="16">
          <cell r="A16">
            <v>7</v>
          </cell>
        </row>
        <row r="17">
          <cell r="A17">
            <v>8</v>
          </cell>
        </row>
        <row r="19">
          <cell r="A19">
            <v>9</v>
          </cell>
        </row>
        <row r="21">
          <cell r="A21">
            <v>10</v>
          </cell>
        </row>
        <row r="22">
          <cell r="A22">
            <v>11</v>
          </cell>
        </row>
        <row r="23">
          <cell r="A23">
            <v>12</v>
          </cell>
        </row>
        <row r="24">
          <cell r="A24">
            <v>13</v>
          </cell>
        </row>
        <row r="25">
          <cell r="A25">
            <v>14</v>
          </cell>
        </row>
        <row r="26">
          <cell r="A26">
            <v>15</v>
          </cell>
        </row>
        <row r="27">
          <cell r="A27">
            <v>16</v>
          </cell>
        </row>
        <row r="28">
          <cell r="A28">
            <v>17</v>
          </cell>
        </row>
        <row r="29">
          <cell r="A29">
            <v>18</v>
          </cell>
        </row>
        <row r="30">
          <cell r="A30">
            <v>19</v>
          </cell>
        </row>
        <row r="31">
          <cell r="A31">
            <v>20</v>
          </cell>
        </row>
        <row r="32">
          <cell r="A32">
            <v>21</v>
          </cell>
        </row>
        <row r="33">
          <cell r="A33">
            <v>22</v>
          </cell>
        </row>
        <row r="34">
          <cell r="A34">
            <v>23</v>
          </cell>
        </row>
        <row r="35">
          <cell r="A35">
            <v>24</v>
          </cell>
        </row>
        <row r="36">
          <cell r="A36">
            <v>25</v>
          </cell>
        </row>
        <row r="37">
          <cell r="A37">
            <v>26</v>
          </cell>
        </row>
        <row r="38">
          <cell r="A38">
            <v>27</v>
          </cell>
        </row>
        <row r="39">
          <cell r="A39">
            <v>28</v>
          </cell>
        </row>
        <row r="40">
          <cell r="A40">
            <v>29</v>
          </cell>
        </row>
        <row r="41">
          <cell r="A41">
            <v>30</v>
          </cell>
        </row>
        <row r="42">
          <cell r="A42">
            <v>31</v>
          </cell>
        </row>
        <row r="43">
          <cell r="A43">
            <v>32</v>
          </cell>
        </row>
        <row r="44">
          <cell r="A44">
            <v>33</v>
          </cell>
        </row>
        <row r="45">
          <cell r="A45">
            <v>34</v>
          </cell>
        </row>
        <row r="46">
          <cell r="A46">
            <v>35</v>
          </cell>
        </row>
        <row r="47">
          <cell r="A47">
            <v>1</v>
          </cell>
        </row>
        <row r="48">
          <cell r="A48">
            <v>2</v>
          </cell>
        </row>
        <row r="49">
          <cell r="A49">
            <v>3</v>
          </cell>
        </row>
        <row r="50">
          <cell r="A50">
            <v>4</v>
          </cell>
        </row>
        <row r="51">
          <cell r="A51">
            <v>5</v>
          </cell>
        </row>
        <row r="52">
          <cell r="A52">
            <v>6</v>
          </cell>
        </row>
        <row r="53">
          <cell r="A53">
            <v>7</v>
          </cell>
        </row>
        <row r="54">
          <cell r="A54">
            <v>8</v>
          </cell>
        </row>
        <row r="55">
          <cell r="A55">
            <v>9</v>
          </cell>
        </row>
        <row r="56">
          <cell r="A56">
            <v>10</v>
          </cell>
        </row>
        <row r="57">
          <cell r="A57">
            <v>11</v>
          </cell>
        </row>
        <row r="58">
          <cell r="A58">
            <v>12</v>
          </cell>
        </row>
        <row r="59">
          <cell r="A59">
            <v>13</v>
          </cell>
        </row>
        <row r="60">
          <cell r="A60">
            <v>14</v>
          </cell>
        </row>
        <row r="61">
          <cell r="A61">
            <v>15</v>
          </cell>
        </row>
        <row r="62">
          <cell r="A62">
            <v>16</v>
          </cell>
        </row>
        <row r="63">
          <cell r="A63">
            <v>17</v>
          </cell>
        </row>
        <row r="64">
          <cell r="A64">
            <v>18</v>
          </cell>
        </row>
        <row r="65">
          <cell r="A65">
            <v>19</v>
          </cell>
        </row>
        <row r="66">
          <cell r="A66">
            <v>20</v>
          </cell>
        </row>
        <row r="67">
          <cell r="A67">
            <v>21</v>
          </cell>
        </row>
        <row r="68">
          <cell r="A68">
            <v>22</v>
          </cell>
        </row>
        <row r="69">
          <cell r="A69">
            <v>23</v>
          </cell>
        </row>
        <row r="70">
          <cell r="A70">
            <v>24</v>
          </cell>
        </row>
        <row r="71">
          <cell r="A71">
            <v>25</v>
          </cell>
        </row>
        <row r="72">
          <cell r="A72">
            <v>26</v>
          </cell>
        </row>
        <row r="73">
          <cell r="A73">
            <v>27</v>
          </cell>
        </row>
        <row r="74">
          <cell r="A74">
            <v>28</v>
          </cell>
        </row>
        <row r="75">
          <cell r="A75">
            <v>29</v>
          </cell>
        </row>
        <row r="76">
          <cell r="A76">
            <v>30</v>
          </cell>
        </row>
        <row r="77">
          <cell r="A77">
            <v>31</v>
          </cell>
        </row>
        <row r="78">
          <cell r="A78">
            <v>32</v>
          </cell>
        </row>
        <row r="79">
          <cell r="A79">
            <v>33</v>
          </cell>
        </row>
        <row r="80">
          <cell r="A80">
            <v>34</v>
          </cell>
        </row>
        <row r="81">
          <cell r="A81">
            <v>1</v>
          </cell>
        </row>
        <row r="82">
          <cell r="A82">
            <v>2</v>
          </cell>
        </row>
        <row r="83">
          <cell r="A83">
            <v>3</v>
          </cell>
        </row>
        <row r="84">
          <cell r="A84">
            <v>4</v>
          </cell>
        </row>
        <row r="85">
          <cell r="A85">
            <v>5</v>
          </cell>
        </row>
        <row r="86">
          <cell r="A86">
            <v>6</v>
          </cell>
        </row>
        <row r="87">
          <cell r="A87">
            <v>7</v>
          </cell>
        </row>
        <row r="88">
          <cell r="A88">
            <v>8</v>
          </cell>
        </row>
        <row r="89">
          <cell r="A89">
            <v>9</v>
          </cell>
        </row>
        <row r="90">
          <cell r="A90">
            <v>10</v>
          </cell>
        </row>
        <row r="91">
          <cell r="A91">
            <v>11</v>
          </cell>
        </row>
        <row r="92">
          <cell r="A92">
            <v>12</v>
          </cell>
        </row>
        <row r="93">
          <cell r="A93">
            <v>13</v>
          </cell>
        </row>
        <row r="94">
          <cell r="A94">
            <v>14</v>
          </cell>
        </row>
        <row r="95">
          <cell r="A95">
            <v>15</v>
          </cell>
        </row>
        <row r="96">
          <cell r="A96">
            <v>16</v>
          </cell>
        </row>
        <row r="97">
          <cell r="A97">
            <v>17</v>
          </cell>
        </row>
        <row r="98">
          <cell r="A98">
            <v>18</v>
          </cell>
        </row>
        <row r="99">
          <cell r="A99">
            <v>19</v>
          </cell>
        </row>
        <row r="100">
          <cell r="A100">
            <v>20</v>
          </cell>
        </row>
        <row r="101">
          <cell r="A101">
            <v>21</v>
          </cell>
        </row>
        <row r="102">
          <cell r="A102">
            <v>22</v>
          </cell>
        </row>
        <row r="103">
          <cell r="A103">
            <v>23</v>
          </cell>
        </row>
        <row r="104">
          <cell r="A104">
            <v>24</v>
          </cell>
        </row>
        <row r="105">
          <cell r="A105">
            <v>25</v>
          </cell>
        </row>
        <row r="106">
          <cell r="A106">
            <v>26</v>
          </cell>
        </row>
        <row r="107">
          <cell r="A107">
            <v>27</v>
          </cell>
        </row>
        <row r="108">
          <cell r="A108">
            <v>28</v>
          </cell>
        </row>
        <row r="109">
          <cell r="A109">
            <v>29</v>
          </cell>
        </row>
        <row r="111">
          <cell r="A111">
            <v>30</v>
          </cell>
        </row>
        <row r="112">
          <cell r="A112">
            <v>31</v>
          </cell>
        </row>
        <row r="113">
          <cell r="A113">
            <v>32</v>
          </cell>
        </row>
        <row r="114">
          <cell r="A114">
            <v>33</v>
          </cell>
        </row>
        <row r="115">
          <cell r="A115">
            <v>34</v>
          </cell>
        </row>
        <row r="116">
          <cell r="A116">
            <v>35</v>
          </cell>
        </row>
        <row r="117">
          <cell r="A117">
            <v>36</v>
          </cell>
        </row>
        <row r="118">
          <cell r="A118">
            <v>37</v>
          </cell>
        </row>
        <row r="119">
          <cell r="A119">
            <v>38</v>
          </cell>
        </row>
        <row r="120">
          <cell r="A120">
            <v>39</v>
          </cell>
        </row>
        <row r="121">
          <cell r="A121">
            <v>40</v>
          </cell>
        </row>
        <row r="122">
          <cell r="A122">
            <v>41</v>
          </cell>
        </row>
        <row r="123">
          <cell r="A123">
            <v>42</v>
          </cell>
        </row>
        <row r="124">
          <cell r="A124">
            <v>43</v>
          </cell>
        </row>
        <row r="125">
          <cell r="A125">
            <v>44</v>
          </cell>
        </row>
        <row r="126">
          <cell r="A126">
            <v>45</v>
          </cell>
        </row>
        <row r="127">
          <cell r="A127">
            <v>46</v>
          </cell>
        </row>
        <row r="128">
          <cell r="A128">
            <v>47</v>
          </cell>
        </row>
        <row r="129">
          <cell r="A129">
            <v>48</v>
          </cell>
        </row>
        <row r="130">
          <cell r="A130">
            <v>49</v>
          </cell>
        </row>
        <row r="131">
          <cell r="A131">
            <v>50</v>
          </cell>
        </row>
        <row r="132">
          <cell r="A132">
            <v>51</v>
          </cell>
        </row>
        <row r="133">
          <cell r="A133">
            <v>52</v>
          </cell>
        </row>
        <row r="134">
          <cell r="A134">
            <v>53</v>
          </cell>
        </row>
        <row r="135">
          <cell r="A135">
            <v>54</v>
          </cell>
        </row>
        <row r="136">
          <cell r="A136">
            <v>55</v>
          </cell>
        </row>
        <row r="137">
          <cell r="A137">
            <v>56</v>
          </cell>
        </row>
        <row r="138">
          <cell r="A138">
            <v>57</v>
          </cell>
        </row>
        <row r="139">
          <cell r="A139">
            <v>58</v>
          </cell>
        </row>
        <row r="140">
          <cell r="A140">
            <v>59</v>
          </cell>
        </row>
        <row r="141">
          <cell r="A141">
            <v>60</v>
          </cell>
        </row>
        <row r="142">
          <cell r="A142">
            <v>61</v>
          </cell>
        </row>
        <row r="143">
          <cell r="A143">
            <v>62</v>
          </cell>
        </row>
        <row r="144">
          <cell r="A144">
            <v>63</v>
          </cell>
        </row>
        <row r="145">
          <cell r="A145">
            <v>64</v>
          </cell>
        </row>
        <row r="146">
          <cell r="A146">
            <v>65</v>
          </cell>
        </row>
        <row r="147">
          <cell r="A147">
            <v>66</v>
          </cell>
        </row>
        <row r="148">
          <cell r="A148">
            <v>67</v>
          </cell>
        </row>
        <row r="149">
          <cell r="A149">
            <v>68</v>
          </cell>
        </row>
        <row r="150">
          <cell r="A150">
            <v>69</v>
          </cell>
        </row>
        <row r="151">
          <cell r="A151">
            <v>70</v>
          </cell>
        </row>
        <row r="152">
          <cell r="A152">
            <v>71</v>
          </cell>
        </row>
        <row r="153">
          <cell r="A153">
            <v>72</v>
          </cell>
        </row>
        <row r="154">
          <cell r="A154">
            <v>73</v>
          </cell>
        </row>
        <row r="155">
          <cell r="A155">
            <v>74</v>
          </cell>
        </row>
        <row r="156">
          <cell r="A156">
            <v>75</v>
          </cell>
        </row>
        <row r="157">
          <cell r="A157">
            <v>76</v>
          </cell>
        </row>
        <row r="158">
          <cell r="A158">
            <v>77</v>
          </cell>
        </row>
        <row r="159">
          <cell r="A159">
            <v>78</v>
          </cell>
        </row>
        <row r="160">
          <cell r="A160">
            <v>79</v>
          </cell>
        </row>
        <row r="161">
          <cell r="A161">
            <v>80</v>
          </cell>
        </row>
        <row r="162">
          <cell r="A162">
            <v>81</v>
          </cell>
        </row>
        <row r="163">
          <cell r="A163">
            <v>82</v>
          </cell>
        </row>
        <row r="164">
          <cell r="A164">
            <v>83</v>
          </cell>
        </row>
        <row r="165">
          <cell r="A165">
            <v>84</v>
          </cell>
        </row>
        <row r="166">
          <cell r="A166">
            <v>85</v>
          </cell>
        </row>
        <row r="167">
          <cell r="A167">
            <v>86</v>
          </cell>
        </row>
        <row r="168">
          <cell r="A168">
            <v>87</v>
          </cell>
        </row>
        <row r="169">
          <cell r="A169">
            <v>88</v>
          </cell>
        </row>
        <row r="170">
          <cell r="A170">
            <v>89</v>
          </cell>
        </row>
        <row r="171">
          <cell r="A171">
            <v>90</v>
          </cell>
        </row>
        <row r="172">
          <cell r="A172">
            <v>91</v>
          </cell>
        </row>
        <row r="173">
          <cell r="A173">
            <v>92</v>
          </cell>
        </row>
        <row r="174">
          <cell r="A174">
            <v>93</v>
          </cell>
        </row>
        <row r="175">
          <cell r="A175">
            <v>94</v>
          </cell>
        </row>
        <row r="176">
          <cell r="A176">
            <v>95</v>
          </cell>
        </row>
        <row r="177">
          <cell r="A177">
            <v>96</v>
          </cell>
        </row>
        <row r="178">
          <cell r="A178">
            <v>97</v>
          </cell>
        </row>
        <row r="179">
          <cell r="A179">
            <v>98</v>
          </cell>
        </row>
        <row r="180">
          <cell r="A180">
            <v>99</v>
          </cell>
        </row>
        <row r="181">
          <cell r="A181">
            <v>100</v>
          </cell>
        </row>
        <row r="182">
          <cell r="A182">
            <v>101</v>
          </cell>
        </row>
        <row r="183">
          <cell r="A183">
            <v>102</v>
          </cell>
        </row>
        <row r="184">
          <cell r="A184">
            <v>103</v>
          </cell>
        </row>
        <row r="185">
          <cell r="A185">
            <v>104</v>
          </cell>
        </row>
        <row r="186">
          <cell r="A186">
            <v>105</v>
          </cell>
        </row>
        <row r="187">
          <cell r="A187">
            <v>106</v>
          </cell>
        </row>
        <row r="188">
          <cell r="A188">
            <v>107</v>
          </cell>
        </row>
        <row r="189">
          <cell r="A189">
            <v>108</v>
          </cell>
        </row>
        <row r="190">
          <cell r="A190">
            <v>109</v>
          </cell>
        </row>
        <row r="191">
          <cell r="A191">
            <v>110</v>
          </cell>
        </row>
        <row r="192">
          <cell r="A192">
            <v>111</v>
          </cell>
        </row>
        <row r="193">
          <cell r="A193">
            <v>112</v>
          </cell>
        </row>
        <row r="194">
          <cell r="A194">
            <v>113</v>
          </cell>
        </row>
        <row r="195">
          <cell r="A195">
            <v>114</v>
          </cell>
        </row>
        <row r="196">
          <cell r="A196">
            <v>115</v>
          </cell>
        </row>
        <row r="197">
          <cell r="A197">
            <v>116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 val="перекрестка"/>
      <sheetName val="16"/>
      <sheetName val="18.2"/>
      <sheetName val="4"/>
      <sheetName val="6"/>
      <sheetName val="15"/>
      <sheetName val="17.1"/>
      <sheetName val="2.3"/>
      <sheetName val="20"/>
      <sheetName val="27"/>
      <sheetName val="P2.1"/>
      <sheetName val="примечания"/>
      <sheetName val="ДАТА"/>
      <sheetName val="Лист1"/>
      <sheetName val="Калькулятор потерь напряжения"/>
      <sheetName val="справочник"/>
      <sheetName val="Перечень"/>
      <sheetName val="Лист2"/>
    </sheetNames>
    <sheetDataSet>
      <sheetData sheetId="0"/>
      <sheetData sheetId="1"/>
      <sheetData sheetId="2"/>
      <sheetData sheetId="3"/>
      <sheetData sheetId="4"/>
      <sheetData sheetId="5"/>
      <sheetData sheetId="6" refreshError="1">
        <row r="2">
          <cell r="AJ2">
            <v>2034</v>
          </cell>
        </row>
        <row r="3">
          <cell r="AJ3" t="str">
            <v>30 год</v>
          </cell>
        </row>
        <row r="13">
          <cell r="A13" t="str">
            <v>Цт=максимальные</v>
          </cell>
          <cell r="B13" t="str">
            <v>Цт=максимальные Постоянные цены</v>
          </cell>
          <cell r="F13" t="str">
            <v>АЛЬТ-Инвест™ 3.0</v>
          </cell>
        </row>
        <row r="14">
          <cell r="A14" t="str">
            <v>ОБЩИЕ ДАННЫЕ</v>
          </cell>
          <cell r="B14" t="str">
            <v>GENERAL INFORMATION</v>
          </cell>
        </row>
        <row r="16">
          <cell r="A16" t="str">
            <v>Длительность интервала планирования (ИП)</v>
          </cell>
          <cell r="B16" t="str">
            <v>Duration of the planning interval (PI)</v>
          </cell>
          <cell r="D16" t="str">
            <v>дни</v>
          </cell>
          <cell r="F16">
            <v>360</v>
          </cell>
        </row>
        <row r="17">
          <cell r="A17" t="str">
            <v>Срок жизни проекта</v>
          </cell>
          <cell r="B17" t="str">
            <v>Project lifetime</v>
          </cell>
          <cell r="D17" t="str">
            <v>год</v>
          </cell>
          <cell r="F17">
            <v>30</v>
          </cell>
        </row>
        <row r="18">
          <cell r="A18" t="str">
            <v>Дата начала проекта</v>
          </cell>
          <cell r="B18" t="str">
            <v>Date started of the project</v>
          </cell>
          <cell r="F18" t="str">
            <v>"0"</v>
          </cell>
        </row>
        <row r="20">
          <cell r="A20" t="str">
            <v>Местная валюта (основное наименование)</v>
          </cell>
          <cell r="B20" t="str">
            <v>Local currency (basic name)</v>
          </cell>
          <cell r="F20" t="str">
            <v>тыс.руб.</v>
          </cell>
        </row>
        <row r="21">
          <cell r="A21" t="str">
            <v>Местная валюта (дополнительное наименование)</v>
          </cell>
          <cell r="B21" t="str">
            <v>Local currency (auxiliary name)</v>
          </cell>
          <cell r="F21" t="str">
            <v>руб.</v>
          </cell>
        </row>
        <row r="22">
          <cell r="A22" t="str">
            <v>Множитель пересчета местной валюты из дополнительной в основную</v>
          </cell>
          <cell r="B22" t="str">
            <v>Factor for local currency (from auxiliary to basic)</v>
          </cell>
          <cell r="F22">
            <v>1000</v>
          </cell>
        </row>
        <row r="24">
          <cell r="A24" t="str">
            <v>Иностранная валюта  (основное наименование)</v>
          </cell>
          <cell r="B24" t="str">
            <v>Foreign currency (basic name)</v>
          </cell>
          <cell r="F24" t="str">
            <v>тыс.долл.</v>
          </cell>
        </row>
        <row r="25">
          <cell r="A25" t="str">
            <v>Иностранная валюта (дополнительное наименование)</v>
          </cell>
          <cell r="B25" t="str">
            <v>Foreign currency (auxiliary name)</v>
          </cell>
          <cell r="F25" t="str">
            <v>долл.</v>
          </cell>
        </row>
        <row r="26">
          <cell r="A26" t="str">
            <v>Множитель пересчета иностранной валюты из дополнительной в основную</v>
          </cell>
          <cell r="B26" t="str">
            <v>Factor for foreign currency (from auxiliary to basic)</v>
          </cell>
          <cell r="F26">
            <v>1000</v>
          </cell>
        </row>
        <row r="27">
          <cell r="A27" t="str">
            <v xml:space="preserve">Установленная мощность электростанции </v>
          </cell>
          <cell r="D27" t="str">
            <v>тыс.кВт</v>
          </cell>
          <cell r="F27">
            <v>30</v>
          </cell>
        </row>
        <row r="28">
          <cell r="A28" t="str">
            <v>Валюта итогов</v>
          </cell>
          <cell r="B28" t="str">
            <v>Currency of total results</v>
          </cell>
          <cell r="C28" t="str">
            <v xml:space="preserve"> Местная</v>
          </cell>
          <cell r="F28">
            <v>1</v>
          </cell>
        </row>
        <row r="29">
          <cell r="A29" t="str">
            <v>Метод расчета</v>
          </cell>
          <cell r="B29" t="str">
            <v>Method of calculations</v>
          </cell>
          <cell r="C29" t="str">
            <v xml:space="preserve"> Постоянные цены</v>
          </cell>
          <cell r="F29">
            <v>1</v>
          </cell>
        </row>
        <row r="34">
          <cell r="AJ34" t="str">
            <v>30 год</v>
          </cell>
        </row>
        <row r="37">
          <cell r="AJ37">
            <v>0</v>
          </cell>
        </row>
        <row r="38">
          <cell r="AJ38">
            <v>0</v>
          </cell>
        </row>
        <row r="41">
          <cell r="AJ41">
            <v>0</v>
          </cell>
        </row>
        <row r="42">
          <cell r="AJ42">
            <v>1</v>
          </cell>
        </row>
        <row r="45">
          <cell r="AJ45">
            <v>0</v>
          </cell>
        </row>
        <row r="46">
          <cell r="AJ46">
            <v>0</v>
          </cell>
        </row>
        <row r="49">
          <cell r="AJ49">
            <v>0</v>
          </cell>
        </row>
        <row r="50">
          <cell r="AJ50">
            <v>0</v>
          </cell>
        </row>
        <row r="52">
          <cell r="AJ52">
            <v>0.13</v>
          </cell>
        </row>
        <row r="54">
          <cell r="AJ54">
            <v>0.16</v>
          </cell>
        </row>
        <row r="56">
          <cell r="AJ56">
            <v>3.5000000000000003E-2</v>
          </cell>
        </row>
        <row r="58">
          <cell r="AJ58">
            <v>6.5000000000000002E-2</v>
          </cell>
        </row>
        <row r="62">
          <cell r="A62" t="str">
            <v>Цт=максимальные Постоянные цены</v>
          </cell>
          <cell r="B62" t="str">
            <v>Цт=максимальные Постоянные цены</v>
          </cell>
          <cell r="AL62" t="str">
            <v>АЛЬТ-Инвест™ 3.0</v>
          </cell>
        </row>
        <row r="63">
          <cell r="A63" t="str">
            <v>ОБЪЕМ РЕАЛИЗАЦИИ</v>
          </cell>
          <cell r="B63" t="str">
            <v>PRODUCTION VOLUME</v>
          </cell>
          <cell r="F63" t="str">
            <v>"0"</v>
          </cell>
          <cell r="G63" t="str">
            <v>1 год</v>
          </cell>
          <cell r="H63" t="str">
            <v>2 год</v>
          </cell>
          <cell r="I63" t="str">
            <v>3 год</v>
          </cell>
          <cell r="J63" t="str">
            <v>4 год</v>
          </cell>
          <cell r="K63" t="str">
            <v>5 год</v>
          </cell>
          <cell r="L63" t="str">
            <v>6 год</v>
          </cell>
          <cell r="M63" t="str">
            <v>7 год</v>
          </cell>
          <cell r="N63" t="str">
            <v>8 год</v>
          </cell>
          <cell r="O63" t="str">
            <v>9 год</v>
          </cell>
          <cell r="P63" t="str">
            <v>10 год</v>
          </cell>
          <cell r="Q63" t="str">
            <v>11 год</v>
          </cell>
          <cell r="R63" t="str">
            <v>12 год</v>
          </cell>
          <cell r="S63" t="str">
            <v>13 год</v>
          </cell>
          <cell r="T63" t="str">
            <v>14 год</v>
          </cell>
          <cell r="U63" t="str">
            <v>15 год</v>
          </cell>
          <cell r="V63" t="str">
            <v>16 год</v>
          </cell>
          <cell r="W63" t="str">
            <v>17 год</v>
          </cell>
          <cell r="X63" t="str">
            <v>18 год</v>
          </cell>
          <cell r="Y63" t="str">
            <v>19 год</v>
          </cell>
          <cell r="Z63" t="str">
            <v>20 год</v>
          </cell>
          <cell r="AA63" t="str">
            <v>21 год</v>
          </cell>
          <cell r="AB63" t="str">
            <v>22 год</v>
          </cell>
          <cell r="AC63" t="str">
            <v>23 год</v>
          </cell>
          <cell r="AD63" t="str">
            <v>24 год</v>
          </cell>
          <cell r="AE63" t="str">
            <v>25 год</v>
          </cell>
          <cell r="AF63" t="str">
            <v>26 год</v>
          </cell>
          <cell r="AG63" t="str">
            <v>27 год</v>
          </cell>
          <cell r="AH63" t="str">
            <v>28 год</v>
          </cell>
          <cell r="AI63" t="str">
            <v>29 год</v>
          </cell>
          <cell r="AJ63" t="str">
            <v>30 год</v>
          </cell>
          <cell r="AL63" t="str">
            <v>ВСЕГО</v>
          </cell>
        </row>
        <row r="64">
          <cell r="A64" t="str">
            <v>Местная валюта</v>
          </cell>
          <cell r="B64" t="str">
            <v>Local currency</v>
          </cell>
        </row>
        <row r="65">
          <cell r="A65" t="str">
            <v>Электроэнергия</v>
          </cell>
          <cell r="B65" t="str">
            <v>Product name 1</v>
          </cell>
          <cell r="D65" t="str">
            <v>млн. кВт.-ч</v>
          </cell>
          <cell r="G65">
            <v>0</v>
          </cell>
          <cell r="H65">
            <v>113.5728</v>
          </cell>
          <cell r="I65">
            <v>113.5728</v>
          </cell>
          <cell r="J65">
            <v>113.5728</v>
          </cell>
          <cell r="K65">
            <v>113.5728</v>
          </cell>
          <cell r="L65">
            <v>113.5728</v>
          </cell>
          <cell r="M65">
            <v>113.5728</v>
          </cell>
          <cell r="N65">
            <v>113.5728</v>
          </cell>
          <cell r="O65">
            <v>113.5728</v>
          </cell>
          <cell r="P65">
            <v>113.5728</v>
          </cell>
          <cell r="Q65">
            <v>113.5728</v>
          </cell>
          <cell r="R65">
            <v>113.5728</v>
          </cell>
          <cell r="S65">
            <v>113.5728</v>
          </cell>
          <cell r="T65">
            <v>113.5728</v>
          </cell>
          <cell r="U65">
            <v>113.5728</v>
          </cell>
          <cell r="V65">
            <v>113.5728</v>
          </cell>
          <cell r="W65">
            <v>113.5728</v>
          </cell>
          <cell r="X65">
            <v>113.5728</v>
          </cell>
          <cell r="Y65">
            <v>113.5728</v>
          </cell>
          <cell r="Z65">
            <v>113.5728</v>
          </cell>
          <cell r="AA65">
            <v>113.5728</v>
          </cell>
          <cell r="AB65">
            <v>113.5728</v>
          </cell>
          <cell r="AC65">
            <v>113.5728</v>
          </cell>
          <cell r="AD65">
            <v>113.5728</v>
          </cell>
          <cell r="AE65">
            <v>113.5728</v>
          </cell>
          <cell r="AF65">
            <v>113.5728</v>
          </cell>
          <cell r="AG65">
            <v>113.5728</v>
          </cell>
          <cell r="AH65">
            <v>113.5728</v>
          </cell>
          <cell r="AI65">
            <v>113.5728</v>
          </cell>
          <cell r="AJ65">
            <v>113.5728</v>
          </cell>
          <cell r="AL65">
            <v>3293.6111999999985</v>
          </cell>
        </row>
        <row r="66">
          <cell r="A66" t="str">
            <v>Тепло</v>
          </cell>
          <cell r="D66" t="str">
            <v>тыс.Гкал</v>
          </cell>
          <cell r="G66">
            <v>0</v>
          </cell>
          <cell r="H66">
            <v>300.95999999999998</v>
          </cell>
          <cell r="I66">
            <v>300.95999999999998</v>
          </cell>
          <cell r="J66">
            <v>300.95999999999998</v>
          </cell>
          <cell r="K66">
            <v>300.95999999999998</v>
          </cell>
          <cell r="L66">
            <v>300.95999999999998</v>
          </cell>
          <cell r="M66">
            <v>300.95999999999998</v>
          </cell>
          <cell r="N66">
            <v>300.95999999999998</v>
          </cell>
          <cell r="O66">
            <v>300.95999999999998</v>
          </cell>
          <cell r="P66">
            <v>300.95999999999998</v>
          </cell>
          <cell r="Q66">
            <v>300.95999999999998</v>
          </cell>
          <cell r="R66">
            <v>300.95999999999998</v>
          </cell>
          <cell r="S66">
            <v>300.95999999999998</v>
          </cell>
          <cell r="T66">
            <v>300.95999999999998</v>
          </cell>
          <cell r="U66">
            <v>300.95999999999998</v>
          </cell>
          <cell r="V66">
            <v>300.95999999999998</v>
          </cell>
          <cell r="W66">
            <v>300.95999999999998</v>
          </cell>
          <cell r="X66">
            <v>300.95999999999998</v>
          </cell>
          <cell r="Y66">
            <v>300.95999999999998</v>
          </cell>
          <cell r="Z66">
            <v>300.95999999999998</v>
          </cell>
          <cell r="AA66">
            <v>300.95999999999998</v>
          </cell>
          <cell r="AB66">
            <v>300.95999999999998</v>
          </cell>
          <cell r="AC66">
            <v>300.95999999999998</v>
          </cell>
          <cell r="AD66">
            <v>300.95999999999998</v>
          </cell>
          <cell r="AE66">
            <v>300.95999999999998</v>
          </cell>
          <cell r="AF66">
            <v>300.95999999999998</v>
          </cell>
          <cell r="AG66">
            <v>300.95999999999998</v>
          </cell>
          <cell r="AH66">
            <v>300.95999999999998</v>
          </cell>
          <cell r="AI66">
            <v>300.95999999999998</v>
          </cell>
          <cell r="AJ66">
            <v>300.95999999999998</v>
          </cell>
          <cell r="AL66">
            <v>8727.8399999999983</v>
          </cell>
        </row>
        <row r="67">
          <cell r="B67" t="str">
            <v>Foreign currency</v>
          </cell>
          <cell r="AL67">
            <v>0</v>
          </cell>
        </row>
        <row r="68">
          <cell r="A68" t="str">
            <v>Электроэнергия</v>
          </cell>
          <cell r="B68" t="str">
            <v>Product name 1</v>
          </cell>
          <cell r="D68" t="str">
            <v>ед.изм.</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L68">
            <v>0</v>
          </cell>
        </row>
        <row r="69">
          <cell r="A69" t="str">
            <v xml:space="preserve">Дисконтированная выработка </v>
          </cell>
          <cell r="D69" t="str">
            <v>млн. кВт.-ч</v>
          </cell>
          <cell r="G69">
            <v>0</v>
          </cell>
          <cell r="H69">
            <v>85.877353497164478</v>
          </cell>
          <cell r="I69">
            <v>74.675959562751729</v>
          </cell>
          <cell r="J69">
            <v>64.935617011088453</v>
          </cell>
          <cell r="K69">
            <v>56.465753922685614</v>
          </cell>
          <cell r="L69">
            <v>49.100655584944022</v>
          </cell>
          <cell r="M69">
            <v>42.696222247777406</v>
          </cell>
          <cell r="N69">
            <v>37.127149780676007</v>
          </cell>
          <cell r="O69">
            <v>32.28447807015305</v>
          </cell>
          <cell r="P69">
            <v>28.073459191437436</v>
          </cell>
          <cell r="Q69">
            <v>24.411703644728206</v>
          </cell>
          <cell r="R69">
            <v>21.227568386720183</v>
          </cell>
          <cell r="S69">
            <v>18.458755118887115</v>
          </cell>
          <cell r="T69">
            <v>16.051091407727927</v>
          </cell>
          <cell r="U69">
            <v>13.957470789328635</v>
          </cell>
          <cell r="V69">
            <v>12.136931121155335</v>
          </cell>
          <cell r="W69">
            <v>10.553853148830727</v>
          </cell>
          <cell r="X69">
            <v>9.1772636076788938</v>
          </cell>
          <cell r="Y69">
            <v>7.980229224068605</v>
          </cell>
          <cell r="Z69">
            <v>6.9393297600596568</v>
          </cell>
          <cell r="AA69">
            <v>6.0341997913562233</v>
          </cell>
          <cell r="AB69">
            <v>5.2471302533532382</v>
          </cell>
          <cell r="AC69">
            <v>4.5627219594375985</v>
          </cell>
          <cell r="AD69">
            <v>3.9675843125544343</v>
          </cell>
          <cell r="AE69">
            <v>3.4500733152647256</v>
          </cell>
          <cell r="AF69">
            <v>3.0000637524041096</v>
          </cell>
          <cell r="AG69">
            <v>2.6087510890470518</v>
          </cell>
          <cell r="AH69">
            <v>2.268479207867002</v>
          </cell>
          <cell r="AI69">
            <v>1.9725906155365236</v>
          </cell>
          <cell r="AJ69">
            <v>1.7152961874230641</v>
          </cell>
          <cell r="AL69">
            <v>646.95773556210747</v>
          </cell>
        </row>
        <row r="73">
          <cell r="AJ73" t="str">
            <v>30 год</v>
          </cell>
        </row>
        <row r="75">
          <cell r="AJ75">
            <v>2089600.0000000005</v>
          </cell>
        </row>
        <row r="76">
          <cell r="A76" t="str">
            <v>Тепло</v>
          </cell>
          <cell r="C76" t="str">
            <v>руб/тыс.Гкал</v>
          </cell>
          <cell r="G76">
            <v>261000</v>
          </cell>
          <cell r="H76">
            <v>325545.35637149023</v>
          </cell>
          <cell r="I76">
            <v>390090.71274298057</v>
          </cell>
          <cell r="J76">
            <v>456890.92872570193</v>
          </cell>
          <cell r="K76">
            <v>523691.14470842329</v>
          </cell>
          <cell r="L76">
            <v>590491.36069114471</v>
          </cell>
          <cell r="M76">
            <v>636885.09719222458</v>
          </cell>
          <cell r="N76">
            <v>683278.83369330456</v>
          </cell>
          <cell r="O76">
            <v>729672.57019438455</v>
          </cell>
          <cell r="P76">
            <v>776066.30669546453</v>
          </cell>
          <cell r="Q76">
            <v>822460.04319654428</v>
          </cell>
          <cell r="R76">
            <v>876689.41684665217</v>
          </cell>
          <cell r="S76">
            <v>930918.79049676016</v>
          </cell>
          <cell r="T76">
            <v>985148.16414686816</v>
          </cell>
          <cell r="U76">
            <v>1039377.5377969759</v>
          </cell>
          <cell r="V76">
            <v>1039377.5377969759</v>
          </cell>
          <cell r="W76">
            <v>1039377.5377969759</v>
          </cell>
          <cell r="X76">
            <v>1039377.5377969759</v>
          </cell>
          <cell r="Y76">
            <v>1039377.5377969759</v>
          </cell>
          <cell r="Z76">
            <v>1039377.5377969759</v>
          </cell>
          <cell r="AA76">
            <v>1039377.5377969759</v>
          </cell>
          <cell r="AB76">
            <v>1039377.5377969759</v>
          </cell>
          <cell r="AC76">
            <v>1039377.5377969759</v>
          </cell>
          <cell r="AD76">
            <v>1039377.5377969759</v>
          </cell>
          <cell r="AE76">
            <v>1039377.5377969759</v>
          </cell>
          <cell r="AF76">
            <v>1039377.5377969759</v>
          </cell>
          <cell r="AG76">
            <v>1039377.5377969759</v>
          </cell>
          <cell r="AH76">
            <v>1039377.5377969759</v>
          </cell>
          <cell r="AI76">
            <v>1039377.5377969759</v>
          </cell>
          <cell r="AJ76">
            <v>1039377.5377969759</v>
          </cell>
        </row>
        <row r="78">
          <cell r="AJ78">
            <v>0</v>
          </cell>
        </row>
        <row r="83">
          <cell r="AJ83" t="str">
            <v>30 год</v>
          </cell>
        </row>
        <row r="85">
          <cell r="AJ85">
            <v>237321.72288000004</v>
          </cell>
        </row>
        <row r="86">
          <cell r="A86" t="str">
            <v>Тепло</v>
          </cell>
          <cell r="G86">
            <v>0</v>
          </cell>
          <cell r="H86">
            <v>97976.130453563688</v>
          </cell>
          <cell r="I86">
            <v>117401.70090712742</v>
          </cell>
          <cell r="J86">
            <v>137505.89390928723</v>
          </cell>
          <cell r="K86">
            <v>157610.08691144708</v>
          </cell>
          <cell r="L86">
            <v>177714.27991360691</v>
          </cell>
          <cell r="M86">
            <v>191676.9388509719</v>
          </cell>
          <cell r="N86">
            <v>205639.59778833692</v>
          </cell>
          <cell r="O86">
            <v>219602.25672570197</v>
          </cell>
          <cell r="P86">
            <v>233564.91566306699</v>
          </cell>
          <cell r="Q86">
            <v>247527.57460043195</v>
          </cell>
          <cell r="R86">
            <v>263848.44689416839</v>
          </cell>
          <cell r="S86">
            <v>280169.31918790488</v>
          </cell>
          <cell r="T86">
            <v>296490.19148164144</v>
          </cell>
          <cell r="U86">
            <v>312811.06377537787</v>
          </cell>
          <cell r="V86">
            <v>312811.06377537787</v>
          </cell>
          <cell r="W86">
            <v>312811.06377537787</v>
          </cell>
          <cell r="X86">
            <v>312811.06377537787</v>
          </cell>
          <cell r="Y86">
            <v>312811.06377537787</v>
          </cell>
          <cell r="Z86">
            <v>312811.06377537787</v>
          </cell>
          <cell r="AA86">
            <v>312811.06377537787</v>
          </cell>
          <cell r="AB86">
            <v>312811.06377537787</v>
          </cell>
          <cell r="AC86">
            <v>312811.06377537787</v>
          </cell>
          <cell r="AD86">
            <v>312811.06377537787</v>
          </cell>
          <cell r="AE86">
            <v>312811.06377537787</v>
          </cell>
          <cell r="AF86">
            <v>312811.06377537787</v>
          </cell>
          <cell r="AG86">
            <v>312811.06377537787</v>
          </cell>
          <cell r="AH86">
            <v>312811.06377537787</v>
          </cell>
          <cell r="AI86">
            <v>312811.06377537787</v>
          </cell>
          <cell r="AJ86">
            <v>312811.06377537787</v>
          </cell>
          <cell r="AL86">
            <v>7631704.3536933064</v>
          </cell>
        </row>
        <row r="88">
          <cell r="AJ88">
            <v>0</v>
          </cell>
        </row>
        <row r="90">
          <cell r="G90">
            <v>0</v>
          </cell>
          <cell r="H90">
            <v>168618.41205356369</v>
          </cell>
          <cell r="I90">
            <v>196221.2241071274</v>
          </cell>
          <cell r="J90">
            <v>230105.58350928724</v>
          </cell>
          <cell r="K90">
            <v>263989.94291144708</v>
          </cell>
          <cell r="L90">
            <v>297874.3023136069</v>
          </cell>
          <cell r="M90">
            <v>324602.54397097189</v>
          </cell>
          <cell r="N90">
            <v>351330.78562833695</v>
          </cell>
          <cell r="O90">
            <v>378059.02728570194</v>
          </cell>
          <cell r="P90">
            <v>404787.26894306706</v>
          </cell>
          <cell r="Q90">
            <v>431515.51060043194</v>
          </cell>
          <cell r="R90">
            <v>461169.82961416838</v>
          </cell>
          <cell r="S90">
            <v>490824.14862790494</v>
          </cell>
          <cell r="T90">
            <v>520478.4676416415</v>
          </cell>
          <cell r="U90">
            <v>550132.78665537795</v>
          </cell>
          <cell r="V90">
            <v>550132.78665537795</v>
          </cell>
          <cell r="W90">
            <v>550132.78665537795</v>
          </cell>
          <cell r="X90">
            <v>550132.78665537795</v>
          </cell>
          <cell r="Y90">
            <v>550132.78665537795</v>
          </cell>
          <cell r="Z90">
            <v>550132.78665537795</v>
          </cell>
          <cell r="AA90">
            <v>550132.78665537795</v>
          </cell>
          <cell r="AB90">
            <v>550132.78665537795</v>
          </cell>
          <cell r="AC90">
            <v>550132.78665537795</v>
          </cell>
          <cell r="AD90">
            <v>550132.78665537795</v>
          </cell>
          <cell r="AE90">
            <v>550132.78665537795</v>
          </cell>
          <cell r="AF90">
            <v>550132.78665537795</v>
          </cell>
          <cell r="AG90">
            <v>550132.78665537795</v>
          </cell>
          <cell r="AH90">
            <v>550132.78665537795</v>
          </cell>
          <cell r="AI90">
            <v>550132.78665537795</v>
          </cell>
          <cell r="AJ90">
            <v>550132.78665537795</v>
          </cell>
          <cell r="AL90">
            <v>13321701.633693298</v>
          </cell>
        </row>
        <row r="91">
          <cell r="AJ91">
            <v>550132.78665537795</v>
          </cell>
        </row>
        <row r="92">
          <cell r="AJ92">
            <v>0</v>
          </cell>
        </row>
        <row r="94">
          <cell r="AJ94">
            <v>42717.91011840001</v>
          </cell>
        </row>
        <row r="96">
          <cell r="AJ96">
            <v>0</v>
          </cell>
        </row>
        <row r="97">
          <cell r="AJ97">
            <v>0</v>
          </cell>
        </row>
        <row r="98">
          <cell r="AJ98">
            <v>0</v>
          </cell>
        </row>
        <row r="103">
          <cell r="AJ103" t="str">
            <v>30 год</v>
          </cell>
        </row>
        <row r="105">
          <cell r="A105" t="str">
            <v>на энергию</v>
          </cell>
          <cell r="B105" t="str">
            <v>Cost name 1</v>
          </cell>
          <cell r="D105" t="str">
            <v>тыс. тут</v>
          </cell>
          <cell r="G105">
            <v>0</v>
          </cell>
          <cell r="H105">
            <v>36.150840000000002</v>
          </cell>
          <cell r="I105">
            <v>36.150840000000002</v>
          </cell>
          <cell r="J105">
            <v>36.150840000000002</v>
          </cell>
          <cell r="K105">
            <v>36.150840000000002</v>
          </cell>
          <cell r="L105">
            <v>36.150840000000002</v>
          </cell>
          <cell r="M105">
            <v>36.150840000000002</v>
          </cell>
          <cell r="N105">
            <v>36.150840000000002</v>
          </cell>
          <cell r="O105">
            <v>36.150840000000002</v>
          </cell>
          <cell r="P105">
            <v>36.150840000000002</v>
          </cell>
          <cell r="Q105">
            <v>36.150840000000002</v>
          </cell>
          <cell r="R105">
            <v>36.150840000000002</v>
          </cell>
          <cell r="S105">
            <v>36.150840000000002</v>
          </cell>
          <cell r="T105">
            <v>36.150840000000002</v>
          </cell>
          <cell r="U105">
            <v>36.150840000000002</v>
          </cell>
          <cell r="V105">
            <v>36.150840000000002</v>
          </cell>
          <cell r="W105">
            <v>36.150840000000002</v>
          </cell>
          <cell r="X105">
            <v>36.150840000000002</v>
          </cell>
          <cell r="Y105">
            <v>36.150840000000002</v>
          </cell>
          <cell r="Z105">
            <v>36.150840000000002</v>
          </cell>
          <cell r="AA105">
            <v>36.150840000000002</v>
          </cell>
          <cell r="AB105">
            <v>36.150840000000002</v>
          </cell>
          <cell r="AC105">
            <v>36.150840000000002</v>
          </cell>
          <cell r="AD105">
            <v>36.150840000000002</v>
          </cell>
          <cell r="AE105">
            <v>36.150840000000002</v>
          </cell>
          <cell r="AF105">
            <v>36.150840000000002</v>
          </cell>
          <cell r="AG105">
            <v>36.150840000000002</v>
          </cell>
          <cell r="AH105">
            <v>36.150840000000002</v>
          </cell>
          <cell r="AI105">
            <v>36.150840000000002</v>
          </cell>
          <cell r="AJ105">
            <v>36.150840000000002</v>
          </cell>
          <cell r="AL105">
            <v>1048.3743600000003</v>
          </cell>
        </row>
        <row r="106">
          <cell r="A106" t="str">
            <v>на тепло</v>
          </cell>
          <cell r="D106" t="str">
            <v>тыс. тут</v>
          </cell>
          <cell r="G106">
            <v>0</v>
          </cell>
          <cell r="H106">
            <v>37.619999999999997</v>
          </cell>
          <cell r="I106">
            <v>37.619999999999997</v>
          </cell>
          <cell r="J106">
            <v>37.619999999999997</v>
          </cell>
          <cell r="K106">
            <v>37.619999999999997</v>
          </cell>
          <cell r="L106">
            <v>37.619999999999997</v>
          </cell>
          <cell r="M106">
            <v>37.619999999999997</v>
          </cell>
          <cell r="N106">
            <v>37.619999999999997</v>
          </cell>
          <cell r="O106">
            <v>37.619999999999997</v>
          </cell>
          <cell r="P106">
            <v>37.619999999999997</v>
          </cell>
          <cell r="Q106">
            <v>37.619999999999997</v>
          </cell>
          <cell r="R106">
            <v>37.619999999999997</v>
          </cell>
          <cell r="S106">
            <v>37.619999999999997</v>
          </cell>
          <cell r="T106">
            <v>37.619999999999997</v>
          </cell>
          <cell r="U106">
            <v>37.619999999999997</v>
          </cell>
          <cell r="V106">
            <v>37.619999999999997</v>
          </cell>
          <cell r="W106">
            <v>37.619999999999997</v>
          </cell>
          <cell r="X106">
            <v>37.619999999999997</v>
          </cell>
          <cell r="Y106">
            <v>37.619999999999997</v>
          </cell>
          <cell r="Z106">
            <v>37.619999999999997</v>
          </cell>
          <cell r="AA106">
            <v>37.619999999999997</v>
          </cell>
          <cell r="AB106">
            <v>37.619999999999997</v>
          </cell>
          <cell r="AC106">
            <v>37.619999999999997</v>
          </cell>
          <cell r="AD106">
            <v>37.619999999999997</v>
          </cell>
          <cell r="AE106">
            <v>37.619999999999997</v>
          </cell>
          <cell r="AF106">
            <v>37.619999999999997</v>
          </cell>
          <cell r="AG106">
            <v>37.619999999999997</v>
          </cell>
          <cell r="AH106">
            <v>37.619999999999997</v>
          </cell>
          <cell r="AI106">
            <v>37.619999999999997</v>
          </cell>
          <cell r="AJ106">
            <v>37.619999999999997</v>
          </cell>
          <cell r="AL106">
            <v>1090.9799999999998</v>
          </cell>
        </row>
        <row r="108">
          <cell r="B108" t="str">
            <v>Cost name 1</v>
          </cell>
          <cell r="D108" t="str">
            <v>ед. изм.</v>
          </cell>
          <cell r="AL108">
            <v>0</v>
          </cell>
        </row>
        <row r="112">
          <cell r="A112" t="str">
            <v>Цт=максимальные Постоянные цены</v>
          </cell>
          <cell r="B112" t="str">
            <v>Цт=максимальные Постоянные цены</v>
          </cell>
          <cell r="AK112" t="str">
            <v>АЛЬТ-Инвест™ 3.0</v>
          </cell>
        </row>
        <row r="113">
          <cell r="A113" t="str">
            <v>ЦЕНЫ ТОПЛИВА (БЕЗ НДС)</v>
          </cell>
          <cell r="B113" t="str">
            <v>RAW MATERIALS &amp; SUPPLIES (PRICE WITHOUT VAT)</v>
          </cell>
          <cell r="F113" t="str">
            <v>"0"</v>
          </cell>
          <cell r="G113" t="str">
            <v>1 год</v>
          </cell>
          <cell r="H113" t="str">
            <v>2 год</v>
          </cell>
          <cell r="I113" t="str">
            <v>3 год</v>
          </cell>
          <cell r="J113" t="str">
            <v>4 год</v>
          </cell>
          <cell r="K113" t="str">
            <v>5 год</v>
          </cell>
          <cell r="L113" t="str">
            <v>6 год</v>
          </cell>
          <cell r="M113" t="str">
            <v>7 год</v>
          </cell>
          <cell r="N113" t="str">
            <v>8 год</v>
          </cell>
          <cell r="O113" t="str">
            <v>9 год</v>
          </cell>
          <cell r="P113" t="str">
            <v>10 год</v>
          </cell>
          <cell r="Q113" t="str">
            <v>11 год</v>
          </cell>
          <cell r="R113" t="str">
            <v>12 год</v>
          </cell>
          <cell r="S113" t="str">
            <v>13 год</v>
          </cell>
          <cell r="T113" t="str">
            <v>14 год</v>
          </cell>
          <cell r="U113" t="str">
            <v>15 год</v>
          </cell>
          <cell r="V113" t="str">
            <v>16 год</v>
          </cell>
          <cell r="W113" t="str">
            <v>17 год</v>
          </cell>
          <cell r="X113" t="str">
            <v>18 год</v>
          </cell>
          <cell r="Y113" t="str">
            <v>19 год</v>
          </cell>
          <cell r="Z113" t="str">
            <v>20 год</v>
          </cell>
          <cell r="AA113" t="str">
            <v>21 год</v>
          </cell>
          <cell r="AB113" t="str">
            <v>22 год</v>
          </cell>
          <cell r="AC113" t="str">
            <v>23 год</v>
          </cell>
          <cell r="AD113" t="str">
            <v>24 год</v>
          </cell>
          <cell r="AE113" t="str">
            <v>25 год</v>
          </cell>
          <cell r="AF113" t="str">
            <v>26 год</v>
          </cell>
          <cell r="AG113" t="str">
            <v>27 год</v>
          </cell>
          <cell r="AH113" t="str">
            <v>28 год</v>
          </cell>
          <cell r="AI113" t="str">
            <v>29 год</v>
          </cell>
          <cell r="AJ113" t="str">
            <v>30 год</v>
          </cell>
        </row>
        <row r="114">
          <cell r="A114" t="str">
            <v>Местная валюта</v>
          </cell>
          <cell r="B114" t="str">
            <v>Local currency</v>
          </cell>
        </row>
        <row r="115">
          <cell r="A115" t="str">
            <v>на энергию и тепло</v>
          </cell>
          <cell r="B115" t="str">
            <v>Cost name 1</v>
          </cell>
          <cell r="C115" t="str">
            <v>руб./тыс. тут</v>
          </cell>
          <cell r="E115" t="str">
            <v>on_end</v>
          </cell>
          <cell r="G115">
            <v>926000</v>
          </cell>
          <cell r="H115">
            <v>1155000</v>
          </cell>
          <cell r="I115">
            <v>1384000</v>
          </cell>
          <cell r="J115">
            <v>1621000</v>
          </cell>
          <cell r="K115">
            <v>1858000</v>
          </cell>
          <cell r="L115">
            <v>2095000</v>
          </cell>
          <cell r="M115">
            <v>2259600</v>
          </cell>
          <cell r="N115">
            <v>2424200</v>
          </cell>
          <cell r="O115">
            <v>2588799.9999999995</v>
          </cell>
          <cell r="P115">
            <v>2753399.9999999995</v>
          </cell>
          <cell r="Q115">
            <v>2918000</v>
          </cell>
          <cell r="R115">
            <v>3110400</v>
          </cell>
          <cell r="S115">
            <v>3302800</v>
          </cell>
          <cell r="T115">
            <v>3495200.0000000005</v>
          </cell>
          <cell r="U115">
            <v>3687600.0000000005</v>
          </cell>
          <cell r="V115">
            <v>3687600.0000000005</v>
          </cell>
          <cell r="W115">
            <v>3687600.0000000005</v>
          </cell>
          <cell r="X115">
            <v>3687600.0000000005</v>
          </cell>
          <cell r="Y115">
            <v>3687600.0000000005</v>
          </cell>
          <cell r="Z115">
            <v>3687600.0000000005</v>
          </cell>
          <cell r="AA115">
            <v>3687600.0000000005</v>
          </cell>
          <cell r="AB115">
            <v>3687600.0000000005</v>
          </cell>
          <cell r="AC115">
            <v>3687600.0000000005</v>
          </cell>
          <cell r="AD115">
            <v>3687600.0000000005</v>
          </cell>
          <cell r="AE115">
            <v>3687600.0000000005</v>
          </cell>
          <cell r="AF115">
            <v>3687600.0000000005</v>
          </cell>
          <cell r="AG115">
            <v>3687600.0000000005</v>
          </cell>
          <cell r="AH115">
            <v>3687600.0000000005</v>
          </cell>
          <cell r="AI115">
            <v>3687600.0000000005</v>
          </cell>
          <cell r="AJ115">
            <v>3687600.0000000005</v>
          </cell>
        </row>
        <row r="117">
          <cell r="A117" t="str">
            <v>Иностранная валюта</v>
          </cell>
          <cell r="B117" t="str">
            <v>Foreign currency</v>
          </cell>
        </row>
        <row r="118">
          <cell r="A118" t="str">
            <v>на энергию</v>
          </cell>
          <cell r="B118" t="str">
            <v>Cost name 1</v>
          </cell>
          <cell r="C118" t="str">
            <v>долл./ед. изм.</v>
          </cell>
          <cell r="E118" t="str">
            <v>on_end</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22">
          <cell r="A122" t="str">
            <v>Цт=максимальные Постоянные цены</v>
          </cell>
          <cell r="B122" t="str">
            <v>Цт=максимальные Постоянные цены</v>
          </cell>
          <cell r="AL122" t="str">
            <v>АЛЬТ-Инвест™ 3.0</v>
          </cell>
        </row>
        <row r="123">
          <cell r="A123" t="str">
            <v>ЗАТРАТЫ НА ТОПЛИВО</v>
          </cell>
          <cell r="B123" t="str">
            <v>TOTAL COSTS OF RAW MATERIALS &amp; SUPPLIES</v>
          </cell>
          <cell r="C123" t="str">
            <v>НДС</v>
          </cell>
          <cell r="D123" t="str">
            <v>Импорт.пошл.</v>
          </cell>
          <cell r="F123" t="str">
            <v>"0"</v>
          </cell>
          <cell r="G123" t="str">
            <v>1 год</v>
          </cell>
          <cell r="H123" t="str">
            <v>2 год</v>
          </cell>
          <cell r="I123" t="str">
            <v>3 год</v>
          </cell>
          <cell r="J123" t="str">
            <v>4 год</v>
          </cell>
          <cell r="K123" t="str">
            <v>5 год</v>
          </cell>
          <cell r="L123" t="str">
            <v>6 год</v>
          </cell>
          <cell r="M123" t="str">
            <v>7 год</v>
          </cell>
          <cell r="N123" t="str">
            <v>8 год</v>
          </cell>
          <cell r="O123" t="str">
            <v>9 год</v>
          </cell>
          <cell r="P123" t="str">
            <v>10 год</v>
          </cell>
          <cell r="Q123" t="str">
            <v>11 год</v>
          </cell>
          <cell r="R123" t="str">
            <v>12 год</v>
          </cell>
          <cell r="S123" t="str">
            <v>13 год</v>
          </cell>
          <cell r="T123" t="str">
            <v>14 год</v>
          </cell>
          <cell r="U123" t="str">
            <v>15 год</v>
          </cell>
          <cell r="V123" t="str">
            <v>16 год</v>
          </cell>
          <cell r="W123" t="str">
            <v>17 год</v>
          </cell>
          <cell r="X123" t="str">
            <v>18 год</v>
          </cell>
          <cell r="Y123" t="str">
            <v>19 год</v>
          </cell>
          <cell r="Z123" t="str">
            <v>20 год</v>
          </cell>
          <cell r="AA123" t="str">
            <v>21 год</v>
          </cell>
          <cell r="AB123" t="str">
            <v>22 год</v>
          </cell>
          <cell r="AC123" t="str">
            <v>23 год</v>
          </cell>
          <cell r="AD123" t="str">
            <v>24 год</v>
          </cell>
          <cell r="AE123" t="str">
            <v>25 год</v>
          </cell>
          <cell r="AF123" t="str">
            <v>26 год</v>
          </cell>
          <cell r="AG123" t="str">
            <v>27 год</v>
          </cell>
          <cell r="AH123" t="str">
            <v>28 год</v>
          </cell>
          <cell r="AI123" t="str">
            <v>29 год</v>
          </cell>
          <cell r="AJ123" t="str">
            <v>30 год</v>
          </cell>
          <cell r="AL123" t="str">
            <v>ВСЕГО</v>
          </cell>
        </row>
        <row r="124">
          <cell r="A124" t="str">
            <v>Местная валюта                     тыс.руб.</v>
          </cell>
          <cell r="B124" t="str">
            <v>Local currency                     тыс.руб.</v>
          </cell>
        </row>
        <row r="125">
          <cell r="A125" t="str">
            <v>на энергию и тепло</v>
          </cell>
          <cell r="B125" t="str">
            <v>Cost name 1</v>
          </cell>
          <cell r="C125">
            <v>0.18</v>
          </cell>
          <cell r="D125">
            <v>0</v>
          </cell>
          <cell r="G125">
            <v>0</v>
          </cell>
          <cell r="H125">
            <v>85205.320199999987</v>
          </cell>
          <cell r="I125">
            <v>102098.84255999999</v>
          </cell>
          <cell r="J125">
            <v>119582.53163999999</v>
          </cell>
          <cell r="K125">
            <v>137066.22072000001</v>
          </cell>
          <cell r="L125">
            <v>154549.90979999999</v>
          </cell>
          <cell r="M125">
            <v>166692.59006399999</v>
          </cell>
          <cell r="N125">
            <v>178835.27032799998</v>
          </cell>
          <cell r="O125">
            <v>190977.95059199995</v>
          </cell>
          <cell r="P125">
            <v>203120.63085599995</v>
          </cell>
          <cell r="Q125">
            <v>215263.31111999997</v>
          </cell>
          <cell r="R125">
            <v>229456.82073599997</v>
          </cell>
          <cell r="S125">
            <v>243650.33035199996</v>
          </cell>
          <cell r="T125">
            <v>257843.83996799999</v>
          </cell>
          <cell r="U125">
            <v>272037.34958400001</v>
          </cell>
          <cell r="V125">
            <v>272037.34958400001</v>
          </cell>
          <cell r="W125">
            <v>272037.34958400001</v>
          </cell>
          <cell r="X125">
            <v>272037.34958400001</v>
          </cell>
          <cell r="Y125">
            <v>272037.34958400001</v>
          </cell>
          <cell r="Z125">
            <v>272037.34958400001</v>
          </cell>
          <cell r="AA125">
            <v>272037.34958400001</v>
          </cell>
          <cell r="AB125">
            <v>272037.34958400001</v>
          </cell>
          <cell r="AC125">
            <v>272037.34958400001</v>
          </cell>
          <cell r="AD125">
            <v>272037.34958400001</v>
          </cell>
          <cell r="AE125">
            <v>272037.34958400001</v>
          </cell>
          <cell r="AF125">
            <v>272037.34958400001</v>
          </cell>
          <cell r="AG125">
            <v>272037.34958400001</v>
          </cell>
          <cell r="AH125">
            <v>272037.34958400001</v>
          </cell>
          <cell r="AI125">
            <v>272037.34958400001</v>
          </cell>
          <cell r="AJ125">
            <v>272037.34958400001</v>
          </cell>
          <cell r="AL125">
            <v>6636941.1622800026</v>
          </cell>
        </row>
        <row r="127">
          <cell r="A127" t="str">
            <v>Иностранная валюта                     тыс.долл.</v>
          </cell>
          <cell r="B127" t="str">
            <v>Foreign currency                     тыс.долл.</v>
          </cell>
        </row>
        <row r="128">
          <cell r="A128" t="str">
            <v>на энергию</v>
          </cell>
          <cell r="B128" t="str">
            <v>Cost name 1</v>
          </cell>
          <cell r="C128">
            <v>0.18</v>
          </cell>
          <cell r="D128">
            <v>0.15</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L128">
            <v>0</v>
          </cell>
        </row>
        <row r="130">
          <cell r="A130" t="str">
            <v xml:space="preserve"> = Итого затраты на сырье и материалы (без НДС)</v>
          </cell>
          <cell r="B130" t="str">
            <v xml:space="preserve"> = Total cost of raw material &amp; supplies (without VAT)</v>
          </cell>
          <cell r="D130" t="str">
            <v>тыс.руб.</v>
          </cell>
          <cell r="G130">
            <v>0</v>
          </cell>
          <cell r="H130">
            <v>85205.320199999987</v>
          </cell>
          <cell r="I130">
            <v>102098.84255999999</v>
          </cell>
          <cell r="J130">
            <v>119582.53163999999</v>
          </cell>
          <cell r="K130">
            <v>137066.22072000001</v>
          </cell>
          <cell r="L130">
            <v>154549.90979999999</v>
          </cell>
          <cell r="M130">
            <v>166692.59006399999</v>
          </cell>
          <cell r="N130">
            <v>178835.27032799998</v>
          </cell>
          <cell r="O130">
            <v>190977.95059199995</v>
          </cell>
          <cell r="P130">
            <v>203120.63085599995</v>
          </cell>
          <cell r="Q130">
            <v>215263.31111999997</v>
          </cell>
          <cell r="R130">
            <v>229456.82073599997</v>
          </cell>
          <cell r="S130">
            <v>243650.33035199996</v>
          </cell>
          <cell r="T130">
            <v>257843.83996799999</v>
          </cell>
          <cell r="U130">
            <v>272037.34958400001</v>
          </cell>
          <cell r="V130">
            <v>272037.34958400001</v>
          </cell>
          <cell r="W130">
            <v>272037.34958400001</v>
          </cell>
          <cell r="X130">
            <v>272037.34958400001</v>
          </cell>
          <cell r="Y130">
            <v>272037.34958400001</v>
          </cell>
          <cell r="Z130">
            <v>272037.34958400001</v>
          </cell>
          <cell r="AA130">
            <v>272037.34958400001</v>
          </cell>
          <cell r="AB130">
            <v>272037.34958400001</v>
          </cell>
          <cell r="AC130">
            <v>272037.34958400001</v>
          </cell>
          <cell r="AD130">
            <v>272037.34958400001</v>
          </cell>
          <cell r="AE130">
            <v>272037.34958400001</v>
          </cell>
          <cell r="AF130">
            <v>272037.34958400001</v>
          </cell>
          <cell r="AG130">
            <v>272037.34958400001</v>
          </cell>
          <cell r="AH130">
            <v>272037.34958400001</v>
          </cell>
          <cell r="AI130">
            <v>272037.34958400001</v>
          </cell>
          <cell r="AJ130">
            <v>272037.34958400001</v>
          </cell>
          <cell r="AL130">
            <v>6636941.1622800026</v>
          </cell>
        </row>
        <row r="131">
          <cell r="A131" t="str">
            <v xml:space="preserve"> - местная валюта</v>
          </cell>
          <cell r="B131" t="str">
            <v xml:space="preserve"> - in local currency</v>
          </cell>
          <cell r="D131" t="str">
            <v>тыс.руб.</v>
          </cell>
          <cell r="G131">
            <v>0</v>
          </cell>
          <cell r="H131">
            <v>85205.320199999987</v>
          </cell>
          <cell r="I131">
            <v>102098.84255999999</v>
          </cell>
          <cell r="J131">
            <v>119582.53163999999</v>
          </cell>
          <cell r="K131">
            <v>137066.22072000001</v>
          </cell>
          <cell r="L131">
            <v>154549.90979999999</v>
          </cell>
          <cell r="M131">
            <v>166692.59006399999</v>
          </cell>
          <cell r="N131">
            <v>178835.27032799998</v>
          </cell>
          <cell r="O131">
            <v>190977.95059199995</v>
          </cell>
          <cell r="P131">
            <v>203120.63085599995</v>
          </cell>
          <cell r="Q131">
            <v>215263.31111999997</v>
          </cell>
          <cell r="R131">
            <v>229456.82073599997</v>
          </cell>
          <cell r="S131">
            <v>243650.33035199996</v>
          </cell>
          <cell r="T131">
            <v>257843.83996799999</v>
          </cell>
          <cell r="U131">
            <v>272037.34958400001</v>
          </cell>
          <cell r="V131">
            <v>272037.34958400001</v>
          </cell>
          <cell r="W131">
            <v>272037.34958400001</v>
          </cell>
          <cell r="X131">
            <v>272037.34958400001</v>
          </cell>
          <cell r="Y131">
            <v>272037.34958400001</v>
          </cell>
          <cell r="Z131">
            <v>272037.34958400001</v>
          </cell>
          <cell r="AA131">
            <v>272037.34958400001</v>
          </cell>
          <cell r="AB131">
            <v>272037.34958400001</v>
          </cell>
          <cell r="AC131">
            <v>272037.34958400001</v>
          </cell>
          <cell r="AD131">
            <v>272037.34958400001</v>
          </cell>
          <cell r="AE131">
            <v>272037.34958400001</v>
          </cell>
          <cell r="AF131">
            <v>272037.34958400001</v>
          </cell>
          <cell r="AG131">
            <v>272037.34958400001</v>
          </cell>
          <cell r="AH131">
            <v>272037.34958400001</v>
          </cell>
          <cell r="AI131">
            <v>272037.34958400001</v>
          </cell>
          <cell r="AJ131">
            <v>272037.34958400001</v>
          </cell>
          <cell r="AL131">
            <v>6636941.1622800026</v>
          </cell>
        </row>
        <row r="132">
          <cell r="A132" t="str">
            <v xml:space="preserve"> - иностранная валюта</v>
          </cell>
          <cell r="B132" t="str">
            <v xml:space="preserve"> - in foreign currency</v>
          </cell>
          <cell r="D132" t="str">
            <v>тыс.долл.</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L132">
            <v>0</v>
          </cell>
        </row>
        <row r="134">
          <cell r="A134" t="str">
            <v xml:space="preserve"> = в том числе импортная пошлина</v>
          </cell>
          <cell r="B134" t="str">
            <v xml:space="preserve"> = including import duty</v>
          </cell>
          <cell r="D134" t="str">
            <v>тыс.руб.</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L134">
            <v>0</v>
          </cell>
        </row>
        <row r="135">
          <cell r="A135" t="str">
            <v xml:space="preserve"> - местная валюта</v>
          </cell>
          <cell r="B135" t="str">
            <v xml:space="preserve"> - in local currency</v>
          </cell>
          <cell r="D135" t="str">
            <v>тыс.руб.</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L135">
            <v>0</v>
          </cell>
        </row>
        <row r="136">
          <cell r="A136" t="str">
            <v xml:space="preserve"> - иностранная валюта</v>
          </cell>
          <cell r="B136" t="str">
            <v xml:space="preserve"> - in foreign currency</v>
          </cell>
          <cell r="D136" t="str">
            <v>тыс.долл.</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L136">
            <v>0</v>
          </cell>
        </row>
        <row r="138">
          <cell r="A138" t="str">
            <v xml:space="preserve"> = НДС к затратам</v>
          </cell>
          <cell r="B138" t="str">
            <v xml:space="preserve"> = VAT to costs</v>
          </cell>
          <cell r="D138" t="str">
            <v>тыс.руб.</v>
          </cell>
          <cell r="G138">
            <v>0</v>
          </cell>
          <cell r="H138">
            <v>15336.957635999997</v>
          </cell>
          <cell r="I138">
            <v>18377.791660799998</v>
          </cell>
          <cell r="J138">
            <v>21524.855695199996</v>
          </cell>
          <cell r="K138">
            <v>24671.919729600002</v>
          </cell>
          <cell r="L138">
            <v>27818.983763999997</v>
          </cell>
          <cell r="M138">
            <v>30004.666211519998</v>
          </cell>
          <cell r="N138">
            <v>32190.348659039995</v>
          </cell>
          <cell r="O138">
            <v>34376.031106559989</v>
          </cell>
          <cell r="P138">
            <v>36561.713554079986</v>
          </cell>
          <cell r="Q138">
            <v>38747.396001599991</v>
          </cell>
          <cell r="R138">
            <v>41302.227732479994</v>
          </cell>
          <cell r="S138">
            <v>43857.05946335999</v>
          </cell>
          <cell r="T138">
            <v>46411.891194239994</v>
          </cell>
          <cell r="U138">
            <v>48966.722925119997</v>
          </cell>
          <cell r="V138">
            <v>48966.722925119997</v>
          </cell>
          <cell r="W138">
            <v>48966.722925119997</v>
          </cell>
          <cell r="X138">
            <v>48966.722925119997</v>
          </cell>
          <cell r="Y138">
            <v>48966.722925119997</v>
          </cell>
          <cell r="Z138">
            <v>48966.722925119997</v>
          </cell>
          <cell r="AA138">
            <v>48966.722925119997</v>
          </cell>
          <cell r="AB138">
            <v>48966.722925119997</v>
          </cell>
          <cell r="AC138">
            <v>48966.722925119997</v>
          </cell>
          <cell r="AD138">
            <v>48966.722925119997</v>
          </cell>
          <cell r="AE138">
            <v>48966.722925119997</v>
          </cell>
          <cell r="AF138">
            <v>48966.722925119997</v>
          </cell>
          <cell r="AG138">
            <v>48966.722925119997</v>
          </cell>
          <cell r="AH138">
            <v>48966.722925119997</v>
          </cell>
          <cell r="AI138">
            <v>48966.722925119997</v>
          </cell>
          <cell r="AJ138">
            <v>48966.722925119997</v>
          </cell>
          <cell r="AL138">
            <v>1194649.4092104004</v>
          </cell>
        </row>
        <row r="142">
          <cell r="A142" t="str">
            <v>Цт=максимальные Постоянные цены</v>
          </cell>
          <cell r="B142" t="str">
            <v>Цт=максимальные Постоянные цены</v>
          </cell>
          <cell r="AL142" t="str">
            <v>АЛЬТ-Инвест™ 3.0</v>
          </cell>
        </row>
        <row r="143">
          <cell r="A143" t="str">
            <v>ЧИСЛЕННОСТЬ И ЗАРАБОТНАЯ ПЛАТА</v>
          </cell>
          <cell r="B143" t="str">
            <v>EMPLOYMENT COSTS</v>
          </cell>
          <cell r="F143" t="str">
            <v>"0"</v>
          </cell>
          <cell r="G143" t="str">
            <v>1 год</v>
          </cell>
          <cell r="H143" t="str">
            <v>2 год</v>
          </cell>
          <cell r="I143" t="str">
            <v>3 год</v>
          </cell>
          <cell r="J143" t="str">
            <v>4 год</v>
          </cell>
          <cell r="K143" t="str">
            <v>5 год</v>
          </cell>
          <cell r="L143" t="str">
            <v>6 год</v>
          </cell>
          <cell r="M143" t="str">
            <v>7 год</v>
          </cell>
          <cell r="N143" t="str">
            <v>8 год</v>
          </cell>
          <cell r="O143" t="str">
            <v>9 год</v>
          </cell>
          <cell r="P143" t="str">
            <v>10 год</v>
          </cell>
          <cell r="Q143" t="str">
            <v>11 год</v>
          </cell>
          <cell r="R143" t="str">
            <v>12 год</v>
          </cell>
          <cell r="S143" t="str">
            <v>13 год</v>
          </cell>
          <cell r="T143" t="str">
            <v>14 год</v>
          </cell>
          <cell r="U143" t="str">
            <v>15 год</v>
          </cell>
          <cell r="V143" t="str">
            <v>16 год</v>
          </cell>
          <cell r="W143" t="str">
            <v>17 год</v>
          </cell>
          <cell r="X143" t="str">
            <v>18 год</v>
          </cell>
          <cell r="Y143" t="str">
            <v>19 год</v>
          </cell>
          <cell r="Z143" t="str">
            <v>20 год</v>
          </cell>
          <cell r="AA143" t="str">
            <v>21 год</v>
          </cell>
          <cell r="AB143" t="str">
            <v>22 год</v>
          </cell>
          <cell r="AC143" t="str">
            <v>23 год</v>
          </cell>
          <cell r="AD143" t="str">
            <v>24 год</v>
          </cell>
          <cell r="AE143" t="str">
            <v>25 год</v>
          </cell>
          <cell r="AF143" t="str">
            <v>26 год</v>
          </cell>
          <cell r="AG143" t="str">
            <v>27 год</v>
          </cell>
          <cell r="AH143" t="str">
            <v>28 год</v>
          </cell>
          <cell r="AI143" t="str">
            <v>29 год</v>
          </cell>
          <cell r="AJ143" t="str">
            <v>30 год</v>
          </cell>
          <cell r="AL143" t="str">
            <v>ВСЕГО</v>
          </cell>
        </row>
        <row r="145">
          <cell r="A145" t="str">
            <v xml:space="preserve">Основной производственный персонал </v>
          </cell>
          <cell r="B145" t="str">
            <v>General staff</v>
          </cell>
        </row>
        <row r="146">
          <cell r="A146" t="str">
            <v xml:space="preserve">  Наименование 1</v>
          </cell>
          <cell r="B146" t="str">
            <v xml:space="preserve"> Staff item</v>
          </cell>
        </row>
        <row r="147">
          <cell r="A147" t="str">
            <v xml:space="preserve"> - численность</v>
          </cell>
          <cell r="B147" t="str">
            <v xml:space="preserve"> - number of staff</v>
          </cell>
          <cell r="D147" t="str">
            <v>чел.</v>
          </cell>
          <cell r="E147" t="str">
            <v>chisl,on_end,del_str</v>
          </cell>
          <cell r="AL147" t="str">
            <v>-</v>
          </cell>
        </row>
        <row r="148">
          <cell r="A148" t="str">
            <v xml:space="preserve"> - месячный оклад </v>
          </cell>
          <cell r="B148" t="str">
            <v xml:space="preserve"> - monthly wages</v>
          </cell>
          <cell r="D148" t="str">
            <v>руб./мес.</v>
          </cell>
          <cell r="E148" t="str">
            <v>,on_end,del_str</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L148" t="str">
            <v>-</v>
          </cell>
        </row>
        <row r="149">
          <cell r="A149" t="str">
            <v xml:space="preserve"> - расходы на заработную плату</v>
          </cell>
          <cell r="B149" t="str">
            <v xml:space="preserve"> - staff costs</v>
          </cell>
          <cell r="D149" t="str">
            <v>тыс.руб.</v>
          </cell>
          <cell r="E149" t="str">
            <v>zrpl</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L149">
            <v>0</v>
          </cell>
        </row>
        <row r="150">
          <cell r="E150" t="str">
            <v>,del_str</v>
          </cell>
        </row>
        <row r="151">
          <cell r="A151" t="str">
            <v xml:space="preserve"> = Численность основного производственного персонала</v>
          </cell>
          <cell r="B151" t="str">
            <v xml:space="preserve"> = Total employed</v>
          </cell>
          <cell r="D151" t="str">
            <v>чел.</v>
          </cell>
          <cell r="E151" t="str">
            <v>,on_end,del_str</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L151" t="str">
            <v>-</v>
          </cell>
        </row>
        <row r="152">
          <cell r="A152" t="str">
            <v xml:space="preserve"> = Заработная плата основного производственного персонала</v>
          </cell>
          <cell r="B152" t="str">
            <v xml:space="preserve"> = General staff costs</v>
          </cell>
          <cell r="D152" t="str">
            <v>тыс.руб.</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L152">
            <v>0</v>
          </cell>
        </row>
        <row r="153">
          <cell r="A153" t="str">
            <v xml:space="preserve"> = Отчисления на социальные нужды</v>
          </cell>
          <cell r="B153" t="str">
            <v xml:space="preserve"> = Social needs surcharges</v>
          </cell>
          <cell r="D153" t="str">
            <v>тыс.руб.</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row>
        <row r="155">
          <cell r="A155" t="str">
            <v xml:space="preserve">Вспомогательный производственный персонал </v>
          </cell>
          <cell r="B155" t="str">
            <v>Auxiliary staff</v>
          </cell>
        </row>
        <row r="156">
          <cell r="A156" t="str">
            <v xml:space="preserve">  Наименование 1</v>
          </cell>
          <cell r="B156" t="str">
            <v xml:space="preserve"> Staff item</v>
          </cell>
        </row>
        <row r="157">
          <cell r="A157" t="str">
            <v xml:space="preserve"> - численность</v>
          </cell>
          <cell r="B157" t="str">
            <v xml:space="preserve"> - number of staff</v>
          </cell>
          <cell r="D157" t="str">
            <v>чел.</v>
          </cell>
          <cell r="E157" t="str">
            <v>chisl,on_end,del_str</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t="str">
            <v>-</v>
          </cell>
        </row>
        <row r="158">
          <cell r="A158" t="str">
            <v xml:space="preserve"> - месячный оклад </v>
          </cell>
          <cell r="B158" t="str">
            <v xml:space="preserve"> - monthly wages</v>
          </cell>
          <cell r="D158" t="str">
            <v>руб./мес.</v>
          </cell>
          <cell r="E158" t="str">
            <v>,on_end,del_str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t="str">
            <v>-</v>
          </cell>
        </row>
        <row r="159">
          <cell r="A159" t="str">
            <v xml:space="preserve"> - расходы на заработную плату</v>
          </cell>
          <cell r="B159" t="str">
            <v xml:space="preserve"> - staff costs</v>
          </cell>
          <cell r="D159" t="str">
            <v>тыс.руб.</v>
          </cell>
          <cell r="E159" t="str">
            <v>zrpl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row>
        <row r="160">
          <cell r="E160" t="str">
            <v>,del_str</v>
          </cell>
        </row>
        <row r="161">
          <cell r="A161" t="str">
            <v xml:space="preserve"> = Численность вспомогательного персонала</v>
          </cell>
          <cell r="B161" t="str">
            <v xml:space="preserve"> = Total employed</v>
          </cell>
          <cell r="D161" t="str">
            <v>чел.</v>
          </cell>
          <cell r="E161" t="str">
            <v>,on_end,del_str</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t="str">
            <v>-</v>
          </cell>
        </row>
        <row r="162">
          <cell r="A162" t="str">
            <v xml:space="preserve"> = Заработная плата вспомогательного персонала</v>
          </cell>
          <cell r="B162" t="str">
            <v xml:space="preserve"> = Auxiliary staff costs</v>
          </cell>
          <cell r="D162" t="str">
            <v>тыс.руб.</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row>
        <row r="163">
          <cell r="A163" t="str">
            <v xml:space="preserve"> = Отчисления на социальные нужды</v>
          </cell>
          <cell r="B163" t="str">
            <v xml:space="preserve"> = Social needs surcharges</v>
          </cell>
          <cell r="D163" t="str">
            <v>тыс.руб.</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row>
        <row r="165">
          <cell r="A165" t="str">
            <v xml:space="preserve">Административно-управленческий персонал </v>
          </cell>
          <cell r="B165" t="str">
            <v>Managerial and administrative staff</v>
          </cell>
        </row>
        <row r="166">
          <cell r="A166" t="str">
            <v xml:space="preserve">  Наименование 1</v>
          </cell>
          <cell r="B166" t="str">
            <v xml:space="preserve"> Staff item</v>
          </cell>
        </row>
        <row r="167">
          <cell r="A167" t="str">
            <v xml:space="preserve"> - численность</v>
          </cell>
          <cell r="B167" t="str">
            <v xml:space="preserve"> - number of staff</v>
          </cell>
          <cell r="D167" t="str">
            <v>чел.</v>
          </cell>
          <cell r="E167" t="str">
            <v>chisl,on_end,del_str</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t="str">
            <v>-</v>
          </cell>
        </row>
        <row r="168">
          <cell r="A168" t="str">
            <v xml:space="preserve"> - месячный оклад </v>
          </cell>
          <cell r="B168" t="str">
            <v xml:space="preserve"> - monthly wages</v>
          </cell>
          <cell r="D168" t="str">
            <v>руб./мес.</v>
          </cell>
          <cell r="E168" t="str">
            <v>,on_end,del_str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t="str">
            <v>-</v>
          </cell>
        </row>
        <row r="169">
          <cell r="A169" t="str">
            <v xml:space="preserve"> - расходы на заработную плату</v>
          </cell>
          <cell r="B169" t="str">
            <v xml:space="preserve"> - staff costs</v>
          </cell>
          <cell r="D169" t="str">
            <v>тыс.руб.</v>
          </cell>
          <cell r="E169" t="str">
            <v>zrpl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row>
        <row r="170">
          <cell r="E170" t="str">
            <v>,del_str</v>
          </cell>
        </row>
        <row r="171">
          <cell r="A171" t="str">
            <v xml:space="preserve"> = Численность административно-управленческого персонала</v>
          </cell>
          <cell r="B171" t="str">
            <v xml:space="preserve"> = Total employed</v>
          </cell>
          <cell r="D171" t="str">
            <v>чел.</v>
          </cell>
          <cell r="E171" t="str">
            <v>,on_end,del_str</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t="str">
            <v>-</v>
          </cell>
        </row>
        <row r="172">
          <cell r="A172" t="str">
            <v xml:space="preserve"> = Заработная плата административно-управленческого персонала</v>
          </cell>
          <cell r="B172" t="str">
            <v xml:space="preserve"> = Managerial and administrative staff costs</v>
          </cell>
          <cell r="D172" t="str">
            <v>тыс.руб.</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row>
        <row r="173">
          <cell r="A173" t="str">
            <v xml:space="preserve"> = Отчисления на социальные нужды</v>
          </cell>
          <cell r="B173" t="str">
            <v xml:space="preserve"> = Social needs surcharges</v>
          </cell>
          <cell r="D173" t="str">
            <v>тыс.руб.</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row>
        <row r="175">
          <cell r="A175" t="str">
            <v>Сбытовой персонал</v>
          </cell>
          <cell r="B175" t="str">
            <v>Sales and distribution staff</v>
          </cell>
        </row>
        <row r="176">
          <cell r="A176" t="str">
            <v xml:space="preserve">  Наименование 1</v>
          </cell>
          <cell r="B176" t="str">
            <v xml:space="preserve"> Staff item</v>
          </cell>
        </row>
        <row r="177">
          <cell r="A177" t="str">
            <v xml:space="preserve"> - численность</v>
          </cell>
          <cell r="B177" t="str">
            <v xml:space="preserve"> - number of staff</v>
          </cell>
          <cell r="D177" t="str">
            <v>чел.</v>
          </cell>
          <cell r="E177" t="str">
            <v>chisl,on_end,del_str</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t="str">
            <v>-</v>
          </cell>
        </row>
        <row r="178">
          <cell r="A178" t="str">
            <v xml:space="preserve"> - месячный оклад </v>
          </cell>
          <cell r="B178" t="str">
            <v xml:space="preserve"> - monthly wages</v>
          </cell>
          <cell r="D178" t="str">
            <v>руб./мес.</v>
          </cell>
          <cell r="E178" t="str">
            <v>,on_end,del_str</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t="str">
            <v>-</v>
          </cell>
        </row>
        <row r="179">
          <cell r="A179" t="str">
            <v xml:space="preserve"> - расходы на заработную плату</v>
          </cell>
          <cell r="B179" t="str">
            <v xml:space="preserve"> - staff costs</v>
          </cell>
          <cell r="D179" t="str">
            <v>тыс.руб.</v>
          </cell>
          <cell r="E179" t="str">
            <v>zrpl</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row>
        <row r="180">
          <cell r="E180" t="str">
            <v>,del_str</v>
          </cell>
        </row>
        <row r="181">
          <cell r="A181" t="str">
            <v xml:space="preserve"> = Численность сбытового персонала</v>
          </cell>
          <cell r="B181" t="str">
            <v xml:space="preserve"> = Total employed</v>
          </cell>
          <cell r="D181" t="str">
            <v>чел.</v>
          </cell>
          <cell r="E181" t="str">
            <v>,on_end,del_str</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t="str">
            <v>-</v>
          </cell>
        </row>
        <row r="182">
          <cell r="A182" t="str">
            <v xml:space="preserve"> = Заработная плата сбытового персонала</v>
          </cell>
          <cell r="B182" t="str">
            <v xml:space="preserve"> = Sales and distribution staff costs</v>
          </cell>
          <cell r="D182" t="str">
            <v>тыс.руб.</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row>
        <row r="183">
          <cell r="A183" t="str">
            <v xml:space="preserve"> = Отчисления на социальные нужды</v>
          </cell>
          <cell r="B183" t="str">
            <v xml:space="preserve"> = Social needs surcharges</v>
          </cell>
          <cell r="D183" t="str">
            <v>тыс.руб.</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row>
        <row r="186">
          <cell r="A186" t="str">
            <v xml:space="preserve"> == Итого численность</v>
          </cell>
          <cell r="B186" t="str">
            <v xml:space="preserve"> == Total employed</v>
          </cell>
          <cell r="D186" t="str">
            <v>чел.</v>
          </cell>
          <cell r="E186" t="str">
            <v>,on_end,del_str</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t="str">
            <v>-</v>
          </cell>
        </row>
        <row r="187">
          <cell r="A187" t="str">
            <v xml:space="preserve"> == Итого расходы на зарплату</v>
          </cell>
          <cell r="B187" t="str">
            <v xml:space="preserve"> == Labour costs</v>
          </cell>
          <cell r="D187" t="str">
            <v>тыс.руб.</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row>
        <row r="188">
          <cell r="A188" t="str">
            <v xml:space="preserve"> == Итого отчисления на социальные нужды</v>
          </cell>
          <cell r="B188" t="str">
            <v xml:space="preserve"> == Social needs surcharges</v>
          </cell>
          <cell r="D188" t="str">
            <v>тыс.руб.</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row>
        <row r="192">
          <cell r="A192" t="str">
            <v>Цт=максимальные Постоянные цены</v>
          </cell>
          <cell r="B192" t="str">
            <v>Цт=максимальные Постоянные цены</v>
          </cell>
          <cell r="AL192" t="str">
            <v>АЛЬТ-Инвест™ 3.0</v>
          </cell>
        </row>
        <row r="193">
          <cell r="A193" t="str">
            <v>СЕБЕСТОИМОСТЬ</v>
          </cell>
          <cell r="B193" t="str">
            <v>COSTS OF PRODUCT SOLD</v>
          </cell>
          <cell r="F193" t="str">
            <v>"0"</v>
          </cell>
          <cell r="G193" t="str">
            <v>1 год</v>
          </cell>
          <cell r="H193" t="str">
            <v>2 год</v>
          </cell>
          <cell r="I193" t="str">
            <v>3 год</v>
          </cell>
          <cell r="J193" t="str">
            <v>4 год</v>
          </cell>
          <cell r="K193" t="str">
            <v>5 год</v>
          </cell>
          <cell r="L193" t="str">
            <v>6 год</v>
          </cell>
          <cell r="M193" t="str">
            <v>7 год</v>
          </cell>
          <cell r="N193" t="str">
            <v>8 год</v>
          </cell>
          <cell r="O193" t="str">
            <v>9 год</v>
          </cell>
          <cell r="P193" t="str">
            <v>10 год</v>
          </cell>
          <cell r="Q193" t="str">
            <v>11 год</v>
          </cell>
          <cell r="R193" t="str">
            <v>12 год</v>
          </cell>
          <cell r="S193" t="str">
            <v>13 год</v>
          </cell>
          <cell r="T193" t="str">
            <v>14 год</v>
          </cell>
          <cell r="U193" t="str">
            <v>15 год</v>
          </cell>
          <cell r="V193" t="str">
            <v>16 год</v>
          </cell>
          <cell r="W193" t="str">
            <v>17 год</v>
          </cell>
          <cell r="X193" t="str">
            <v>18 год</v>
          </cell>
          <cell r="Y193" t="str">
            <v>19 год</v>
          </cell>
          <cell r="Z193" t="str">
            <v>20 год</v>
          </cell>
          <cell r="AA193" t="str">
            <v>21 год</v>
          </cell>
          <cell r="AB193" t="str">
            <v>22 год</v>
          </cell>
          <cell r="AC193" t="str">
            <v>23 год</v>
          </cell>
          <cell r="AD193" t="str">
            <v>24 год</v>
          </cell>
          <cell r="AE193" t="str">
            <v>25 год</v>
          </cell>
          <cell r="AF193" t="str">
            <v>26 год</v>
          </cell>
          <cell r="AG193" t="str">
            <v>27 год</v>
          </cell>
          <cell r="AH193" t="str">
            <v>28 год</v>
          </cell>
          <cell r="AI193" t="str">
            <v>29 год</v>
          </cell>
          <cell r="AJ193" t="str">
            <v>30 год</v>
          </cell>
          <cell r="AL193" t="str">
            <v>ВСЕГО</v>
          </cell>
        </row>
        <row r="195">
          <cell r="A195" t="str">
            <v>Затраты на топливо</v>
          </cell>
          <cell r="B195" t="str">
            <v xml:space="preserve"> = Raw material &amp; supplies </v>
          </cell>
          <cell r="D195" t="str">
            <v>тыс.руб.</v>
          </cell>
          <cell r="G195">
            <v>0</v>
          </cell>
          <cell r="H195">
            <v>85205.320199999987</v>
          </cell>
          <cell r="I195">
            <v>102098.84255999999</v>
          </cell>
          <cell r="J195">
            <v>119582.53163999999</v>
          </cell>
          <cell r="K195">
            <v>137066.22072000001</v>
          </cell>
          <cell r="L195">
            <v>154549.90979999999</v>
          </cell>
          <cell r="M195">
            <v>166692.59006399999</v>
          </cell>
          <cell r="N195">
            <v>178835.27032799998</v>
          </cell>
          <cell r="O195">
            <v>190977.95059199995</v>
          </cell>
          <cell r="P195">
            <v>203120.63085599995</v>
          </cell>
          <cell r="Q195">
            <v>215263.31111999997</v>
          </cell>
          <cell r="R195">
            <v>229456.82073599997</v>
          </cell>
          <cell r="S195">
            <v>243650.33035199996</v>
          </cell>
          <cell r="T195">
            <v>257843.83996799999</v>
          </cell>
          <cell r="U195">
            <v>272037.34958400001</v>
          </cell>
          <cell r="V195">
            <v>272037.34958400001</v>
          </cell>
          <cell r="W195">
            <v>272037.34958400001</v>
          </cell>
          <cell r="X195">
            <v>272037.34958400001</v>
          </cell>
          <cell r="Y195">
            <v>272037.34958400001</v>
          </cell>
          <cell r="Z195">
            <v>272037.34958400001</v>
          </cell>
          <cell r="AA195">
            <v>272037.34958400001</v>
          </cell>
          <cell r="AB195">
            <v>272037.34958400001</v>
          </cell>
          <cell r="AC195">
            <v>272037.34958400001</v>
          </cell>
          <cell r="AD195">
            <v>272037.34958400001</v>
          </cell>
          <cell r="AE195">
            <v>272037.34958400001</v>
          </cell>
          <cell r="AF195">
            <v>272037.34958400001</v>
          </cell>
          <cell r="AG195">
            <v>272037.34958400001</v>
          </cell>
          <cell r="AH195">
            <v>272037.34958400001</v>
          </cell>
          <cell r="AI195">
            <v>272037.34958400001</v>
          </cell>
          <cell r="AJ195">
            <v>272037.34958400001</v>
          </cell>
          <cell r="AL195">
            <v>6636941.1622800026</v>
          </cell>
        </row>
        <row r="196">
          <cell r="A196" t="str">
            <v xml:space="preserve"> - местная валюта</v>
          </cell>
          <cell r="B196" t="str">
            <v xml:space="preserve"> - in local currency</v>
          </cell>
          <cell r="D196" t="str">
            <v>тыс.руб.</v>
          </cell>
          <cell r="G196">
            <v>0</v>
          </cell>
          <cell r="H196">
            <v>85205.320199999987</v>
          </cell>
          <cell r="I196">
            <v>102098.84255999999</v>
          </cell>
          <cell r="J196">
            <v>119582.53163999999</v>
          </cell>
          <cell r="K196">
            <v>137066.22072000001</v>
          </cell>
          <cell r="L196">
            <v>154549.90979999999</v>
          </cell>
          <cell r="M196">
            <v>166692.59006399999</v>
          </cell>
          <cell r="N196">
            <v>178835.27032799998</v>
          </cell>
          <cell r="O196">
            <v>190977.95059199995</v>
          </cell>
          <cell r="P196">
            <v>203120.63085599995</v>
          </cell>
          <cell r="Q196">
            <v>215263.31111999997</v>
          </cell>
          <cell r="R196">
            <v>229456.82073599997</v>
          </cell>
          <cell r="S196">
            <v>243650.33035199996</v>
          </cell>
          <cell r="T196">
            <v>257843.83996799999</v>
          </cell>
          <cell r="U196">
            <v>272037.34958400001</v>
          </cell>
          <cell r="V196">
            <v>272037.34958400001</v>
          </cell>
          <cell r="W196">
            <v>272037.34958400001</v>
          </cell>
          <cell r="X196">
            <v>272037.34958400001</v>
          </cell>
          <cell r="Y196">
            <v>272037.34958400001</v>
          </cell>
          <cell r="Z196">
            <v>272037.34958400001</v>
          </cell>
          <cell r="AA196">
            <v>272037.34958400001</v>
          </cell>
          <cell r="AB196">
            <v>272037.34958400001</v>
          </cell>
          <cell r="AC196">
            <v>272037.34958400001</v>
          </cell>
          <cell r="AD196">
            <v>272037.34958400001</v>
          </cell>
          <cell r="AE196">
            <v>272037.34958400001</v>
          </cell>
          <cell r="AF196">
            <v>272037.34958400001</v>
          </cell>
          <cell r="AG196">
            <v>272037.34958400001</v>
          </cell>
          <cell r="AH196">
            <v>272037.34958400001</v>
          </cell>
          <cell r="AI196">
            <v>272037.34958400001</v>
          </cell>
          <cell r="AJ196">
            <v>272037.34958400001</v>
          </cell>
          <cell r="AL196">
            <v>6636941.1622800026</v>
          </cell>
        </row>
        <row r="197">
          <cell r="A197" t="str">
            <v xml:space="preserve"> - иностранная валюта</v>
          </cell>
          <cell r="B197" t="str">
            <v xml:space="preserve"> - in foreign currency</v>
          </cell>
          <cell r="D197" t="str">
            <v>тыс.долл.</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row>
        <row r="199">
          <cell r="A199" t="str">
            <v>Постоянные затраты</v>
          </cell>
          <cell r="B199" t="str">
            <v>Factory overhead costs</v>
          </cell>
          <cell r="C199" t="str">
            <v>Темп инфляции</v>
          </cell>
          <cell r="G199">
            <v>1</v>
          </cell>
          <cell r="H199">
            <v>1.095</v>
          </cell>
          <cell r="I199">
            <v>1.1879999999999999</v>
          </cell>
          <cell r="J199">
            <v>1.2589999999999999</v>
          </cell>
          <cell r="K199">
            <v>1.31</v>
          </cell>
          <cell r="L199">
            <v>1.3620000000000001</v>
          </cell>
          <cell r="M199">
            <v>1.4028600000000002</v>
          </cell>
          <cell r="N199">
            <v>1.4449458000000002</v>
          </cell>
          <cell r="O199">
            <v>1.4882941740000002</v>
          </cell>
          <cell r="P199">
            <v>1.5329429992200003</v>
          </cell>
          <cell r="Q199">
            <v>1.5789312891966003</v>
          </cell>
          <cell r="R199">
            <v>1.6262992278724984</v>
          </cell>
          <cell r="S199">
            <v>1.6750882047086733</v>
          </cell>
          <cell r="T199">
            <v>1.7253408508499335</v>
          </cell>
          <cell r="U199">
            <v>1.7771010763754316</v>
          </cell>
          <cell r="V199">
            <v>1.8304141086666945</v>
          </cell>
          <cell r="W199">
            <v>1.8853265319266954</v>
          </cell>
          <cell r="X199">
            <v>1.9418863278844962</v>
          </cell>
          <cell r="Y199">
            <v>2.000142917721031</v>
          </cell>
          <cell r="Z199">
            <v>2.0601472052526622</v>
          </cell>
          <cell r="AA199">
            <v>2.1219516214102421</v>
          </cell>
          <cell r="AB199">
            <v>2.1856101700525494</v>
          </cell>
          <cell r="AC199">
            <v>2.2511784751541262</v>
          </cell>
          <cell r="AD199">
            <v>2.3187138294087499</v>
          </cell>
          <cell r="AE199">
            <v>2.3882752442910125</v>
          </cell>
          <cell r="AF199">
            <v>2.4599235016197429</v>
          </cell>
          <cell r="AG199">
            <v>2.5337212066683352</v>
          </cell>
          <cell r="AH199">
            <v>2.6097328428683855</v>
          </cell>
          <cell r="AI199">
            <v>2.688024828154437</v>
          </cell>
          <cell r="AJ199">
            <v>2.7686655729990703</v>
          </cell>
        </row>
        <row r="200">
          <cell r="A200" t="str">
            <v xml:space="preserve"> = Итого постоянные затраты</v>
          </cell>
          <cell r="B200" t="str">
            <v xml:space="preserve"> = Total factory overhead costs</v>
          </cell>
          <cell r="D200" t="str">
            <v>тыс.руб.</v>
          </cell>
          <cell r="G200">
            <v>0</v>
          </cell>
          <cell r="H200">
            <v>19381.5</v>
          </cell>
          <cell r="I200">
            <v>21027.599999999999</v>
          </cell>
          <cell r="J200">
            <v>22284.3</v>
          </cell>
          <cell r="K200">
            <v>23187</v>
          </cell>
          <cell r="L200">
            <v>24107.4</v>
          </cell>
          <cell r="M200">
            <v>24830.622000000003</v>
          </cell>
          <cell r="N200">
            <v>25575.540660000002</v>
          </cell>
          <cell r="O200">
            <v>26342.806879800002</v>
          </cell>
          <cell r="P200">
            <v>27133.091086194006</v>
          </cell>
          <cell r="Q200">
            <v>27947.083818779825</v>
          </cell>
          <cell r="R200">
            <v>28785.496333343221</v>
          </cell>
          <cell r="S200">
            <v>29649.061223343517</v>
          </cell>
          <cell r="T200">
            <v>30538.533060043825</v>
          </cell>
          <cell r="U200">
            <v>31454.68905184514</v>
          </cell>
          <cell r="V200">
            <v>32398.329723400493</v>
          </cell>
          <cell r="W200">
            <v>33370.27961510251</v>
          </cell>
          <cell r="X200">
            <v>34371.388003555585</v>
          </cell>
          <cell r="Y200">
            <v>35402.529643662252</v>
          </cell>
          <cell r="Z200">
            <v>36464.60553297212</v>
          </cell>
          <cell r="AA200">
            <v>37558.543698961286</v>
          </cell>
          <cell r="AB200">
            <v>38685.300009930128</v>
          </cell>
          <cell r="AC200">
            <v>39845.859010228036</v>
          </cell>
          <cell r="AD200">
            <v>41041.234780534876</v>
          </cell>
          <cell r="AE200">
            <v>42272.471823950924</v>
          </cell>
          <cell r="AF200">
            <v>43540.645978669447</v>
          </cell>
          <cell r="AG200">
            <v>44846.865358029536</v>
          </cell>
          <cell r="AH200">
            <v>46192.271318770421</v>
          </cell>
          <cell r="AI200">
            <v>47578.039458333536</v>
          </cell>
          <cell r="AJ200">
            <v>49005.380642083546</v>
          </cell>
          <cell r="AL200">
            <v>964818.46871153417</v>
          </cell>
        </row>
        <row r="201">
          <cell r="A201" t="str">
            <v xml:space="preserve"> = НДС к затратам</v>
          </cell>
          <cell r="B201" t="str">
            <v xml:space="preserve"> = VAT to factory overhead costs</v>
          </cell>
          <cell r="C201">
            <v>0.18</v>
          </cell>
          <cell r="D201" t="str">
            <v>тыс.руб.</v>
          </cell>
          <cell r="G201">
            <v>0</v>
          </cell>
          <cell r="H201">
            <v>3488.67</v>
          </cell>
          <cell r="I201">
            <v>3784.9679999999994</v>
          </cell>
          <cell r="J201">
            <v>4011.1739999999995</v>
          </cell>
          <cell r="K201">
            <v>4173.66</v>
          </cell>
          <cell r="L201">
            <v>4339.3320000000003</v>
          </cell>
          <cell r="M201">
            <v>4469.5119600000007</v>
          </cell>
          <cell r="N201">
            <v>4603.5973187999998</v>
          </cell>
          <cell r="O201">
            <v>4741.7052383640003</v>
          </cell>
          <cell r="P201">
            <v>4883.9563955149206</v>
          </cell>
          <cell r="Q201">
            <v>5030.4750873803687</v>
          </cell>
          <cell r="R201">
            <v>5181.3893400017796</v>
          </cell>
          <cell r="S201">
            <v>5336.8310202018329</v>
          </cell>
          <cell r="T201">
            <v>5496.9359508078878</v>
          </cell>
          <cell r="U201">
            <v>5661.8440293321246</v>
          </cell>
          <cell r="V201">
            <v>5831.6993502120886</v>
          </cell>
          <cell r="W201">
            <v>6006.6503307184521</v>
          </cell>
          <cell r="X201">
            <v>6186.8498406400049</v>
          </cell>
          <cell r="Y201">
            <v>6372.4553358592048</v>
          </cell>
          <cell r="Z201">
            <v>6563.6289959349815</v>
          </cell>
          <cell r="AA201">
            <v>6760.5378658130312</v>
          </cell>
          <cell r="AB201">
            <v>6963.3540017874229</v>
          </cell>
          <cell r="AC201">
            <v>7172.2546218410462</v>
          </cell>
          <cell r="AD201">
            <v>7387.4222604962779</v>
          </cell>
          <cell r="AE201">
            <v>7609.0449283111657</v>
          </cell>
          <cell r="AF201">
            <v>7837.3162761604999</v>
          </cell>
          <cell r="AG201">
            <v>8072.4357644453157</v>
          </cell>
          <cell r="AH201">
            <v>8314.6088373786752</v>
          </cell>
          <cell r="AI201">
            <v>8564.047102500037</v>
          </cell>
          <cell r="AJ201">
            <v>8820.9685155750376</v>
          </cell>
          <cell r="AL201">
            <v>173667.32436807617</v>
          </cell>
        </row>
        <row r="203">
          <cell r="A203" t="str">
            <v>Ремонтные затраты</v>
          </cell>
          <cell r="B203" t="str">
            <v>Other operating overhead costs</v>
          </cell>
        </row>
        <row r="204">
          <cell r="A204" t="str">
            <v xml:space="preserve"> = Итого ремонтные затраты</v>
          </cell>
          <cell r="B204" t="str">
            <v xml:space="preserve"> = Total factory overhead costs</v>
          </cell>
          <cell r="D204" t="str">
            <v>тыс.руб.</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L204">
            <v>0</v>
          </cell>
        </row>
        <row r="205">
          <cell r="A205" t="str">
            <v xml:space="preserve"> = НДС к затратам</v>
          </cell>
          <cell r="B205" t="str">
            <v xml:space="preserve"> = VAT to other operating overhead costs</v>
          </cell>
          <cell r="C205">
            <v>0.18</v>
          </cell>
          <cell r="D205" t="str">
            <v>тыс.руб.</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L205">
            <v>0</v>
          </cell>
        </row>
        <row r="207">
          <cell r="A207" t="str">
            <v xml:space="preserve"> =Всего эксплуатационные расходы</v>
          </cell>
          <cell r="B207" t="str">
            <v xml:space="preserve"> = Operating costs</v>
          </cell>
          <cell r="D207" t="str">
            <v>тыс.руб.</v>
          </cell>
          <cell r="G207">
            <v>0</v>
          </cell>
          <cell r="H207">
            <v>104586.82019999999</v>
          </cell>
          <cell r="I207">
            <v>123126.44256</v>
          </cell>
          <cell r="J207">
            <v>141866.83163999999</v>
          </cell>
          <cell r="K207">
            <v>160253.22072000001</v>
          </cell>
          <cell r="L207">
            <v>178657.30979999999</v>
          </cell>
          <cell r="M207">
            <v>191523.21206399999</v>
          </cell>
          <cell r="N207">
            <v>204410.81098799998</v>
          </cell>
          <cell r="O207">
            <v>217320.75747179997</v>
          </cell>
          <cell r="P207">
            <v>230253.72194219395</v>
          </cell>
          <cell r="Q207">
            <v>243210.39493877979</v>
          </cell>
          <cell r="R207">
            <v>258242.31706934317</v>
          </cell>
          <cell r="S207">
            <v>273299.3915753435</v>
          </cell>
          <cell r="T207">
            <v>288382.37302804383</v>
          </cell>
          <cell r="U207">
            <v>303492.03863584518</v>
          </cell>
          <cell r="V207">
            <v>304435.67930740048</v>
          </cell>
          <cell r="W207">
            <v>305407.62919910252</v>
          </cell>
          <cell r="X207">
            <v>306408.7375875556</v>
          </cell>
          <cell r="Y207">
            <v>307439.87922766228</v>
          </cell>
          <cell r="Z207">
            <v>308501.95511697215</v>
          </cell>
          <cell r="AA207">
            <v>309595.89328296127</v>
          </cell>
          <cell r="AB207">
            <v>310722.64959393011</v>
          </cell>
          <cell r="AC207">
            <v>311883.20859422802</v>
          </cell>
          <cell r="AD207">
            <v>313078.58436453488</v>
          </cell>
          <cell r="AE207">
            <v>314309.82140795095</v>
          </cell>
          <cell r="AF207">
            <v>315577.99556266947</v>
          </cell>
          <cell r="AG207">
            <v>316884.21494202956</v>
          </cell>
          <cell r="AH207">
            <v>318229.62090277043</v>
          </cell>
          <cell r="AI207">
            <v>319615.38904233353</v>
          </cell>
          <cell r="AJ207">
            <v>321042.73022608354</v>
          </cell>
          <cell r="AL207">
            <v>7601759.6309915343</v>
          </cell>
        </row>
        <row r="208">
          <cell r="A208" t="str">
            <v xml:space="preserve"> - местная валюта</v>
          </cell>
          <cell r="B208" t="str">
            <v xml:space="preserve"> - in local currency</v>
          </cell>
          <cell r="D208" t="str">
            <v>тыс.руб.</v>
          </cell>
          <cell r="G208">
            <v>0</v>
          </cell>
          <cell r="H208">
            <v>104586.82019999999</v>
          </cell>
          <cell r="I208">
            <v>123126.44256</v>
          </cell>
          <cell r="J208">
            <v>141866.83163999999</v>
          </cell>
          <cell r="K208">
            <v>160253.22072000001</v>
          </cell>
          <cell r="L208">
            <v>178657.30979999999</v>
          </cell>
          <cell r="M208">
            <v>191523.21206399999</v>
          </cell>
          <cell r="N208">
            <v>204410.81098799998</v>
          </cell>
          <cell r="O208">
            <v>217320.75747179997</v>
          </cell>
          <cell r="P208">
            <v>230253.72194219395</v>
          </cell>
          <cell r="Q208">
            <v>243210.39493877979</v>
          </cell>
          <cell r="R208">
            <v>258242.31706934317</v>
          </cell>
          <cell r="S208">
            <v>273299.3915753435</v>
          </cell>
          <cell r="T208">
            <v>288382.37302804383</v>
          </cell>
          <cell r="U208">
            <v>303492.03863584518</v>
          </cell>
          <cell r="V208">
            <v>304435.67930740048</v>
          </cell>
          <cell r="W208">
            <v>305407.62919910252</v>
          </cell>
          <cell r="X208">
            <v>306408.7375875556</v>
          </cell>
          <cell r="Y208">
            <v>307439.87922766228</v>
          </cell>
          <cell r="Z208">
            <v>308501.95511697215</v>
          </cell>
          <cell r="AA208">
            <v>309595.89328296127</v>
          </cell>
          <cell r="AB208">
            <v>310722.64959393011</v>
          </cell>
          <cell r="AC208">
            <v>311883.20859422802</v>
          </cell>
          <cell r="AD208">
            <v>313078.58436453488</v>
          </cell>
          <cell r="AE208">
            <v>314309.82140795095</v>
          </cell>
          <cell r="AF208">
            <v>315577.99556266947</v>
          </cell>
          <cell r="AG208">
            <v>316884.21494202956</v>
          </cell>
          <cell r="AH208">
            <v>318229.62090277043</v>
          </cell>
          <cell r="AI208">
            <v>319615.38904233353</v>
          </cell>
          <cell r="AJ208">
            <v>321042.73022608354</v>
          </cell>
          <cell r="AL208">
            <v>7601759.6309915343</v>
          </cell>
        </row>
        <row r="209">
          <cell r="A209" t="str">
            <v xml:space="preserve"> - иностранная валюта</v>
          </cell>
          <cell r="B209" t="str">
            <v xml:space="preserve"> - in foreign currency</v>
          </cell>
          <cell r="D209" t="str">
            <v>тыс.долл.</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L209">
            <v>0</v>
          </cell>
        </row>
        <row r="211">
          <cell r="A211" t="str">
            <v>Амортизационные отчисления</v>
          </cell>
          <cell r="B211" t="str">
            <v>Deprecation</v>
          </cell>
          <cell r="D211" t="str">
            <v>тыс.руб.</v>
          </cell>
          <cell r="G211">
            <v>0</v>
          </cell>
          <cell r="H211">
            <v>4388.1962999999996</v>
          </cell>
          <cell r="I211">
            <v>4388.1962999999996</v>
          </cell>
          <cell r="J211">
            <v>4388.1962999999996</v>
          </cell>
          <cell r="K211">
            <v>4388.1962999999996</v>
          </cell>
          <cell r="L211">
            <v>4388.1962999999996</v>
          </cell>
          <cell r="M211">
            <v>4388.1962999999996</v>
          </cell>
          <cell r="N211">
            <v>4388.1962999999996</v>
          </cell>
          <cell r="O211">
            <v>4388.1962999999996</v>
          </cell>
          <cell r="P211">
            <v>4388.1962999999996</v>
          </cell>
          <cell r="Q211">
            <v>4388.1962999999996</v>
          </cell>
          <cell r="R211">
            <v>4388.1962999999996</v>
          </cell>
          <cell r="S211">
            <v>4388.1962999999996</v>
          </cell>
          <cell r="T211">
            <v>4388.1962999999996</v>
          </cell>
          <cell r="U211">
            <v>4388.1962999999996</v>
          </cell>
          <cell r="V211">
            <v>4388.1962999999996</v>
          </cell>
          <cell r="W211">
            <v>4388.1962999999996</v>
          </cell>
          <cell r="X211">
            <v>4388.1962999999996</v>
          </cell>
          <cell r="Y211">
            <v>4388.1962999999996</v>
          </cell>
          <cell r="Z211">
            <v>4388.1962999999996</v>
          </cell>
          <cell r="AA211">
            <v>4388.1962999999996</v>
          </cell>
          <cell r="AB211">
            <v>4388.1962999999996</v>
          </cell>
          <cell r="AC211">
            <v>4388.1962999999996</v>
          </cell>
          <cell r="AD211">
            <v>4388.1962999999996</v>
          </cell>
          <cell r="AE211">
            <v>4388.1962999999996</v>
          </cell>
          <cell r="AF211">
            <v>4388.1962999999996</v>
          </cell>
          <cell r="AG211">
            <v>4388.1962999999996</v>
          </cell>
          <cell r="AH211">
            <v>4388.1962999999996</v>
          </cell>
          <cell r="AI211">
            <v>118.59990000007383</v>
          </cell>
          <cell r="AJ211">
            <v>0</v>
          </cell>
          <cell r="AL211">
            <v>118599.9</v>
          </cell>
        </row>
        <row r="213">
          <cell r="A213" t="str">
            <v>Лизинговые платежи (начисленные)</v>
          </cell>
          <cell r="B213" t="str">
            <v>Leasing payments (charged)</v>
          </cell>
          <cell r="D213" t="str">
            <v>тыс.руб.</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L213">
            <v>0</v>
          </cell>
        </row>
        <row r="215">
          <cell r="A215" t="str">
            <v>Проценты за кредиты, включаемые в себестоимость</v>
          </cell>
          <cell r="B215" t="str">
            <v>Interest included in tax-free production costs</v>
          </cell>
          <cell r="D215" t="str">
            <v>тыс.руб.</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L215">
            <v>0</v>
          </cell>
        </row>
        <row r="216">
          <cell r="A216" t="str">
            <v xml:space="preserve"> - местная валюта</v>
          </cell>
          <cell r="B216" t="str">
            <v xml:space="preserve"> - local currency</v>
          </cell>
          <cell r="D216" t="str">
            <v>тыс.руб.</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L216">
            <v>0</v>
          </cell>
        </row>
        <row r="217">
          <cell r="A217" t="str">
            <v xml:space="preserve"> - иностранная валюта</v>
          </cell>
          <cell r="B217" t="str">
            <v xml:space="preserve"> - foreign currency</v>
          </cell>
          <cell r="D217" t="str">
            <v>тыс.долл.</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row>
        <row r="219">
          <cell r="A219" t="str">
            <v>Налоги, относимые на себестоимость</v>
          </cell>
          <cell r="B219" t="str">
            <v>The taxes, refered on the cost price</v>
          </cell>
          <cell r="D219" t="str">
            <v>тыс.руб.</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L219">
            <v>0</v>
          </cell>
        </row>
        <row r="221">
          <cell r="A221" t="str">
            <v xml:space="preserve"> = Производственная себестоимость</v>
          </cell>
          <cell r="B221" t="str">
            <v xml:space="preserve"> = Production costs</v>
          </cell>
          <cell r="D221" t="str">
            <v>тыс.руб.</v>
          </cell>
          <cell r="G221">
            <v>0</v>
          </cell>
          <cell r="H221">
            <v>108975.01649999998</v>
          </cell>
          <cell r="I221">
            <v>127514.63885999999</v>
          </cell>
          <cell r="J221">
            <v>146255.02794</v>
          </cell>
          <cell r="K221">
            <v>164641.41702000002</v>
          </cell>
          <cell r="L221">
            <v>183045.5061</v>
          </cell>
          <cell r="M221">
            <v>195911.408364</v>
          </cell>
          <cell r="N221">
            <v>208799.00728799999</v>
          </cell>
          <cell r="O221">
            <v>221708.95377179998</v>
          </cell>
          <cell r="P221">
            <v>234641.91824219396</v>
          </cell>
          <cell r="Q221">
            <v>247598.5912387798</v>
          </cell>
          <cell r="R221">
            <v>262630.51336934319</v>
          </cell>
          <cell r="S221">
            <v>277687.58787534351</v>
          </cell>
          <cell r="T221">
            <v>292770.56932804384</v>
          </cell>
          <cell r="U221">
            <v>307880.23493584519</v>
          </cell>
          <cell r="V221">
            <v>308823.87560740049</v>
          </cell>
          <cell r="W221">
            <v>309795.82549910253</v>
          </cell>
          <cell r="X221">
            <v>310796.93388755561</v>
          </cell>
          <cell r="Y221">
            <v>311828.07552766229</v>
          </cell>
          <cell r="Z221">
            <v>312890.15141697216</v>
          </cell>
          <cell r="AA221">
            <v>313984.08958296129</v>
          </cell>
          <cell r="AB221">
            <v>315110.84589393012</v>
          </cell>
          <cell r="AC221">
            <v>316271.40489422804</v>
          </cell>
          <cell r="AD221">
            <v>317466.78066453489</v>
          </cell>
          <cell r="AE221">
            <v>318698.01770795096</v>
          </cell>
          <cell r="AF221">
            <v>319966.19186266948</v>
          </cell>
          <cell r="AG221">
            <v>321272.41124202957</v>
          </cell>
          <cell r="AH221">
            <v>322617.81720277044</v>
          </cell>
          <cell r="AI221">
            <v>319733.98894233361</v>
          </cell>
          <cell r="AJ221">
            <v>321042.73022608354</v>
          </cell>
          <cell r="AL221">
            <v>7720359.5309915347</v>
          </cell>
        </row>
        <row r="222">
          <cell r="A222" t="str">
            <v xml:space="preserve"> - местная валюта</v>
          </cell>
          <cell r="B222" t="str">
            <v xml:space="preserve"> - in local currency</v>
          </cell>
          <cell r="D222" t="str">
            <v>тыс.руб.</v>
          </cell>
          <cell r="G222">
            <v>0</v>
          </cell>
          <cell r="H222">
            <v>108975.01649999998</v>
          </cell>
          <cell r="I222">
            <v>127514.63885999999</v>
          </cell>
          <cell r="J222">
            <v>146255.02794</v>
          </cell>
          <cell r="K222">
            <v>164641.41702000002</v>
          </cell>
          <cell r="L222">
            <v>183045.5061</v>
          </cell>
          <cell r="M222">
            <v>195911.408364</v>
          </cell>
          <cell r="N222">
            <v>208799.00728799999</v>
          </cell>
          <cell r="O222">
            <v>221708.95377179998</v>
          </cell>
          <cell r="P222">
            <v>234641.91824219396</v>
          </cell>
          <cell r="Q222">
            <v>247598.5912387798</v>
          </cell>
          <cell r="R222">
            <v>262630.51336934319</v>
          </cell>
          <cell r="S222">
            <v>277687.58787534351</v>
          </cell>
          <cell r="T222">
            <v>292770.56932804384</v>
          </cell>
          <cell r="U222">
            <v>307880.23493584519</v>
          </cell>
          <cell r="V222">
            <v>308823.87560740049</v>
          </cell>
          <cell r="W222">
            <v>309795.82549910253</v>
          </cell>
          <cell r="X222">
            <v>310796.93388755561</v>
          </cell>
          <cell r="Y222">
            <v>311828.07552766229</v>
          </cell>
          <cell r="Z222">
            <v>312890.15141697216</v>
          </cell>
          <cell r="AA222">
            <v>313984.08958296129</v>
          </cell>
          <cell r="AB222">
            <v>315110.84589393012</v>
          </cell>
          <cell r="AC222">
            <v>316271.40489422804</v>
          </cell>
          <cell r="AD222">
            <v>317466.78066453489</v>
          </cell>
          <cell r="AE222">
            <v>318698.01770795096</v>
          </cell>
          <cell r="AF222">
            <v>319966.19186266948</v>
          </cell>
          <cell r="AG222">
            <v>321272.41124202957</v>
          </cell>
          <cell r="AH222">
            <v>322617.81720277044</v>
          </cell>
          <cell r="AI222">
            <v>319733.98894233361</v>
          </cell>
          <cell r="AJ222">
            <v>321042.73022608354</v>
          </cell>
          <cell r="AL222">
            <v>7720359.5309915347</v>
          </cell>
        </row>
        <row r="223">
          <cell r="A223" t="str">
            <v xml:space="preserve"> - иностранная валюта</v>
          </cell>
          <cell r="B223" t="str">
            <v xml:space="preserve"> - in foreign currency</v>
          </cell>
          <cell r="D223" t="str">
            <v>тыс.долл.</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L223">
            <v>0</v>
          </cell>
        </row>
        <row r="225">
          <cell r="A225" t="str">
            <v>Коммерческие расходы</v>
          </cell>
          <cell r="B225" t="str">
            <v>Marketing costs</v>
          </cell>
        </row>
        <row r="226">
          <cell r="A226" t="str">
            <v>Зарплата сбытового персонала</v>
          </cell>
          <cell r="B226" t="str">
            <v>Sales and distribution staff costs</v>
          </cell>
          <cell r="D226" t="str">
            <v>тыс.руб.</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L226">
            <v>0</v>
          </cell>
        </row>
        <row r="227">
          <cell r="A227" t="str">
            <v>Отчисления на социальные нужды</v>
          </cell>
          <cell r="B227" t="str">
            <v>Social needs surcharges</v>
          </cell>
          <cell r="D227" t="str">
            <v>тыс.руб.</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L227">
            <v>0</v>
          </cell>
        </row>
        <row r="228">
          <cell r="A228" t="str">
            <v xml:space="preserve"> - наименование расходов</v>
          </cell>
          <cell r="B228" t="str">
            <v xml:space="preserve"> - other marketing costs</v>
          </cell>
          <cell r="C228">
            <v>0</v>
          </cell>
          <cell r="D228" t="str">
            <v>тыс.руб.</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L228">
            <v>0</v>
          </cell>
        </row>
        <row r="229">
          <cell r="A229" t="str">
            <v xml:space="preserve"> = Итого коммерческих расходов</v>
          </cell>
          <cell r="B229" t="str">
            <v xml:space="preserve"> = Total marketing costs</v>
          </cell>
          <cell r="D229" t="str">
            <v>тыс.руб.</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L229">
            <v>0</v>
          </cell>
        </row>
        <row r="230">
          <cell r="A230" t="str">
            <v xml:space="preserve"> = НДС к коммерческим расходам</v>
          </cell>
          <cell r="B230" t="str">
            <v xml:space="preserve"> = VAT to marketing costs</v>
          </cell>
          <cell r="C230">
            <v>0.18</v>
          </cell>
          <cell r="D230" t="str">
            <v>тыс.руб.</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row>
        <row r="232">
          <cell r="A232" t="str">
            <v xml:space="preserve"> = Полная себестоимость</v>
          </cell>
          <cell r="B232" t="str">
            <v xml:space="preserve"> = Costs of product sold</v>
          </cell>
          <cell r="D232" t="str">
            <v>тыс.руб.</v>
          </cell>
          <cell r="G232">
            <v>0</v>
          </cell>
          <cell r="H232">
            <v>108975.01649999998</v>
          </cell>
          <cell r="I232">
            <v>127514.63885999999</v>
          </cell>
          <cell r="J232">
            <v>146255.02794</v>
          </cell>
          <cell r="K232">
            <v>164641.41702000002</v>
          </cell>
          <cell r="L232">
            <v>183045.5061</v>
          </cell>
          <cell r="M232">
            <v>195911.408364</v>
          </cell>
          <cell r="N232">
            <v>208799.00728799999</v>
          </cell>
          <cell r="O232">
            <v>221708.95377179998</v>
          </cell>
          <cell r="P232">
            <v>234641.91824219396</v>
          </cell>
          <cell r="Q232">
            <v>247598.5912387798</v>
          </cell>
          <cell r="R232">
            <v>262630.51336934319</v>
          </cell>
          <cell r="S232">
            <v>277687.58787534351</v>
          </cell>
          <cell r="T232">
            <v>292770.56932804384</v>
          </cell>
          <cell r="U232">
            <v>307880.23493584519</v>
          </cell>
          <cell r="V232">
            <v>308823.87560740049</v>
          </cell>
          <cell r="W232">
            <v>309795.82549910253</v>
          </cell>
          <cell r="X232">
            <v>310796.93388755561</v>
          </cell>
          <cell r="Y232">
            <v>311828.07552766229</v>
          </cell>
          <cell r="Z232">
            <v>312890.15141697216</v>
          </cell>
          <cell r="AA232">
            <v>313984.08958296129</v>
          </cell>
          <cell r="AB232">
            <v>315110.84589393012</v>
          </cell>
          <cell r="AC232">
            <v>316271.40489422804</v>
          </cell>
          <cell r="AD232">
            <v>317466.78066453489</v>
          </cell>
          <cell r="AE232">
            <v>318698.01770795096</v>
          </cell>
          <cell r="AF232">
            <v>319966.19186266948</v>
          </cell>
          <cell r="AG232">
            <v>321272.41124202957</v>
          </cell>
          <cell r="AH232">
            <v>322617.81720277044</v>
          </cell>
          <cell r="AI232">
            <v>319733.98894233361</v>
          </cell>
          <cell r="AJ232">
            <v>321042.73022608354</v>
          </cell>
          <cell r="AL232">
            <v>7720359.5309915347</v>
          </cell>
        </row>
        <row r="233">
          <cell r="A233" t="str">
            <v xml:space="preserve"> - местная валюта</v>
          </cell>
          <cell r="B233" t="str">
            <v xml:space="preserve"> - in local currency</v>
          </cell>
          <cell r="D233" t="str">
            <v>тыс.руб.</v>
          </cell>
          <cell r="G233">
            <v>0</v>
          </cell>
          <cell r="H233">
            <v>108975.01649999998</v>
          </cell>
          <cell r="I233">
            <v>127514.63885999999</v>
          </cell>
          <cell r="J233">
            <v>146255.02794</v>
          </cell>
          <cell r="K233">
            <v>164641.41702000002</v>
          </cell>
          <cell r="L233">
            <v>183045.5061</v>
          </cell>
          <cell r="M233">
            <v>195911.408364</v>
          </cell>
          <cell r="N233">
            <v>208799.00728799999</v>
          </cell>
          <cell r="O233">
            <v>221708.95377179998</v>
          </cell>
          <cell r="P233">
            <v>234641.91824219396</v>
          </cell>
          <cell r="Q233">
            <v>247598.5912387798</v>
          </cell>
          <cell r="R233">
            <v>262630.51336934319</v>
          </cell>
          <cell r="S233">
            <v>277687.58787534351</v>
          </cell>
          <cell r="T233">
            <v>292770.56932804384</v>
          </cell>
          <cell r="U233">
            <v>307880.23493584519</v>
          </cell>
          <cell r="V233">
            <v>308823.87560740049</v>
          </cell>
          <cell r="W233">
            <v>309795.82549910253</v>
          </cell>
          <cell r="X233">
            <v>310796.93388755561</v>
          </cell>
          <cell r="Y233">
            <v>311828.07552766229</v>
          </cell>
          <cell r="Z233">
            <v>312890.15141697216</v>
          </cell>
          <cell r="AA233">
            <v>313984.08958296129</v>
          </cell>
          <cell r="AB233">
            <v>315110.84589393012</v>
          </cell>
          <cell r="AC233">
            <v>316271.40489422804</v>
          </cell>
          <cell r="AD233">
            <v>317466.78066453489</v>
          </cell>
          <cell r="AE233">
            <v>318698.01770795096</v>
          </cell>
          <cell r="AF233">
            <v>319966.19186266948</v>
          </cell>
          <cell r="AG233">
            <v>321272.41124202957</v>
          </cell>
          <cell r="AH233">
            <v>322617.81720277044</v>
          </cell>
          <cell r="AI233">
            <v>319733.98894233361</v>
          </cell>
          <cell r="AJ233">
            <v>321042.73022608354</v>
          </cell>
          <cell r="AL233">
            <v>7720359.5309915347</v>
          </cell>
        </row>
        <row r="234">
          <cell r="A234" t="str">
            <v xml:space="preserve"> - иностранная валюта</v>
          </cell>
          <cell r="B234" t="str">
            <v xml:space="preserve"> - in foreign currency</v>
          </cell>
          <cell r="D234" t="str">
            <v>тыс.долл.</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L234">
            <v>0</v>
          </cell>
        </row>
        <row r="236">
          <cell r="A236" t="str">
            <v xml:space="preserve"> = НДС к производственной себестоимости</v>
          </cell>
          <cell r="B236" t="str">
            <v xml:space="preserve"> = VAT to production costs</v>
          </cell>
          <cell r="D236" t="str">
            <v>тыс.руб.</v>
          </cell>
          <cell r="G236">
            <v>0</v>
          </cell>
          <cell r="H236">
            <v>18825.627635999997</v>
          </cell>
          <cell r="I236">
            <v>22162.759660799999</v>
          </cell>
          <cell r="J236">
            <v>25536.029695199995</v>
          </cell>
          <cell r="K236">
            <v>28845.579729600002</v>
          </cell>
          <cell r="L236">
            <v>32158.315763999999</v>
          </cell>
          <cell r="M236">
            <v>34474.178171519998</v>
          </cell>
          <cell r="N236">
            <v>36793.945977839998</v>
          </cell>
          <cell r="O236">
            <v>39117.736344923993</v>
          </cell>
          <cell r="P236">
            <v>41445.669949594907</v>
          </cell>
          <cell r="Q236">
            <v>43777.871088980362</v>
          </cell>
          <cell r="R236">
            <v>46483.617072481771</v>
          </cell>
          <cell r="S236">
            <v>49193.890483561823</v>
          </cell>
          <cell r="T236">
            <v>51908.827145047879</v>
          </cell>
          <cell r="U236">
            <v>54628.566954452122</v>
          </cell>
          <cell r="V236">
            <v>54798.422275332086</v>
          </cell>
          <cell r="W236">
            <v>54973.373255838451</v>
          </cell>
          <cell r="X236">
            <v>55153.57276576</v>
          </cell>
          <cell r="Y236">
            <v>55339.178260979199</v>
          </cell>
          <cell r="Z236">
            <v>55530.351921054978</v>
          </cell>
          <cell r="AA236">
            <v>55727.260790933025</v>
          </cell>
          <cell r="AB236">
            <v>55930.076926907423</v>
          </cell>
          <cell r="AC236">
            <v>56138.977546961047</v>
          </cell>
          <cell r="AD236">
            <v>56354.145185616275</v>
          </cell>
          <cell r="AE236">
            <v>56575.767853431164</v>
          </cell>
          <cell r="AF236">
            <v>56804.039201280495</v>
          </cell>
          <cell r="AG236">
            <v>57039.158689565316</v>
          </cell>
          <cell r="AH236">
            <v>57281.331762498674</v>
          </cell>
          <cell r="AI236">
            <v>57530.770027620034</v>
          </cell>
          <cell r="AJ236">
            <v>57787.691440695038</v>
          </cell>
          <cell r="AL236">
            <v>1368316.7335784759</v>
          </cell>
        </row>
        <row r="237">
          <cell r="A237" t="str">
            <v xml:space="preserve"> = НДС к полной себестоимости</v>
          </cell>
          <cell r="B237" t="str">
            <v xml:space="preserve"> = VAT to costs of product sold</v>
          </cell>
          <cell r="D237" t="str">
            <v>тыс.руб.</v>
          </cell>
          <cell r="G237">
            <v>0</v>
          </cell>
          <cell r="H237">
            <v>18825.627635999997</v>
          </cell>
          <cell r="I237">
            <v>22162.759660799999</v>
          </cell>
          <cell r="J237">
            <v>25536.029695199995</v>
          </cell>
          <cell r="K237">
            <v>28845.579729600002</v>
          </cell>
          <cell r="L237">
            <v>32158.315763999999</v>
          </cell>
          <cell r="M237">
            <v>34474.178171519998</v>
          </cell>
          <cell r="N237">
            <v>36793.945977839998</v>
          </cell>
          <cell r="O237">
            <v>39117.736344923993</v>
          </cell>
          <cell r="P237">
            <v>41445.669949594907</v>
          </cell>
          <cell r="Q237">
            <v>43777.871088980362</v>
          </cell>
          <cell r="R237">
            <v>46483.617072481771</v>
          </cell>
          <cell r="S237">
            <v>49193.890483561823</v>
          </cell>
          <cell r="T237">
            <v>51908.827145047879</v>
          </cell>
          <cell r="U237">
            <v>54628.566954452122</v>
          </cell>
          <cell r="V237">
            <v>54798.422275332086</v>
          </cell>
          <cell r="W237">
            <v>54973.373255838451</v>
          </cell>
          <cell r="X237">
            <v>55153.57276576</v>
          </cell>
          <cell r="Y237">
            <v>55339.178260979199</v>
          </cell>
          <cell r="Z237">
            <v>55530.351921054978</v>
          </cell>
          <cell r="AA237">
            <v>55727.260790933025</v>
          </cell>
          <cell r="AB237">
            <v>55930.076926907423</v>
          </cell>
          <cell r="AC237">
            <v>56138.977546961047</v>
          </cell>
          <cell r="AD237">
            <v>56354.145185616275</v>
          </cell>
          <cell r="AE237">
            <v>56575.767853431164</v>
          </cell>
          <cell r="AF237">
            <v>56804.039201280495</v>
          </cell>
          <cell r="AG237">
            <v>57039.158689565316</v>
          </cell>
          <cell r="AH237">
            <v>57281.331762498674</v>
          </cell>
          <cell r="AI237">
            <v>57530.770027620034</v>
          </cell>
          <cell r="AJ237">
            <v>57787.691440695038</v>
          </cell>
          <cell r="AL237">
            <v>1368316.7335784759</v>
          </cell>
        </row>
        <row r="241">
          <cell r="A241" t="str">
            <v>Цт=максимальные Постоянные цены</v>
          </cell>
          <cell r="B241" t="str">
            <v>Цт=максимальные Постоянные цены</v>
          </cell>
          <cell r="AL241" t="str">
            <v>АЛЬТ-Инвест™ 3.0</v>
          </cell>
        </row>
        <row r="242">
          <cell r="A242" t="str">
            <v>ПОСТОЯННЫЕ АКТИВЫ</v>
          </cell>
          <cell r="B242" t="str">
            <v>FIXED ASSETS</v>
          </cell>
          <cell r="F242" t="str">
            <v>"0"</v>
          </cell>
          <cell r="G242" t="str">
            <v>1 год</v>
          </cell>
          <cell r="H242" t="str">
            <v>2 год</v>
          </cell>
          <cell r="I242" t="str">
            <v>3 год</v>
          </cell>
          <cell r="J242" t="str">
            <v>4 год</v>
          </cell>
          <cell r="K242" t="str">
            <v>5 год</v>
          </cell>
          <cell r="L242" t="str">
            <v>6 год</v>
          </cell>
          <cell r="M242" t="str">
            <v>7 год</v>
          </cell>
          <cell r="N242" t="str">
            <v>8 год</v>
          </cell>
          <cell r="O242" t="str">
            <v>9 год</v>
          </cell>
          <cell r="P242" t="str">
            <v>10 год</v>
          </cell>
          <cell r="Q242" t="str">
            <v>11 год</v>
          </cell>
          <cell r="R242" t="str">
            <v>12 год</v>
          </cell>
          <cell r="S242" t="str">
            <v>13 год</v>
          </cell>
          <cell r="T242" t="str">
            <v>14 год</v>
          </cell>
          <cell r="U242" t="str">
            <v>15 год</v>
          </cell>
          <cell r="V242" t="str">
            <v>16 год</v>
          </cell>
          <cell r="W242" t="str">
            <v>17 год</v>
          </cell>
          <cell r="X242" t="str">
            <v>18 год</v>
          </cell>
          <cell r="Y242" t="str">
            <v>19 год</v>
          </cell>
          <cell r="Z242" t="str">
            <v>20 год</v>
          </cell>
          <cell r="AA242" t="str">
            <v>21 год</v>
          </cell>
          <cell r="AB242" t="str">
            <v>22 год</v>
          </cell>
          <cell r="AC242" t="str">
            <v>23 год</v>
          </cell>
          <cell r="AD242" t="str">
            <v>24 год</v>
          </cell>
          <cell r="AE242" t="str">
            <v>25 год</v>
          </cell>
          <cell r="AF242" t="str">
            <v>26 год</v>
          </cell>
          <cell r="AG242" t="str">
            <v>27 год</v>
          </cell>
          <cell r="AH242" t="str">
            <v>28 год</v>
          </cell>
          <cell r="AI242" t="str">
            <v>29 год</v>
          </cell>
          <cell r="AJ242" t="str">
            <v>30 год</v>
          </cell>
          <cell r="AL242" t="str">
            <v>ВСЕГО</v>
          </cell>
        </row>
        <row r="243">
          <cell r="A243" t="str">
            <v>Затраты в местной валюте</v>
          </cell>
          <cell r="B243" t="str">
            <v>Local curency costs</v>
          </cell>
        </row>
        <row r="245">
          <cell r="A245" t="str">
            <v>Капиталовложения в проект</v>
          </cell>
          <cell r="B245" t="str">
            <v>Fixed assets item</v>
          </cell>
          <cell r="C245" t="str">
            <v>индекс-дефлятор КВ</v>
          </cell>
          <cell r="G245">
            <v>1</v>
          </cell>
          <cell r="H245">
            <v>1.0980000000000001</v>
          </cell>
          <cell r="I245">
            <v>1.1970000000000001</v>
          </cell>
          <cell r="J245">
            <v>1.2809999999999999</v>
          </cell>
          <cell r="K245">
            <v>1.355</v>
          </cell>
        </row>
        <row r="246">
          <cell r="A246" t="str">
            <v>№ год ввода в действие и график оплаты</v>
          </cell>
          <cell r="B246" t="str">
            <v>№ год of operation start &amp; schedule of investments</v>
          </cell>
          <cell r="C246">
            <v>2</v>
          </cell>
          <cell r="D246" t="str">
            <v>%</v>
          </cell>
          <cell r="G246">
            <v>1</v>
          </cell>
          <cell r="H246">
            <v>0</v>
          </cell>
          <cell r="I246">
            <v>0</v>
          </cell>
          <cell r="J246">
            <v>0</v>
          </cell>
          <cell r="K246">
            <v>0</v>
          </cell>
        </row>
        <row r="247">
          <cell r="A247" t="str">
            <v>Индекс изменения цен (базисный)</v>
          </cell>
          <cell r="B247" t="str">
            <v>Price index (basic)</v>
          </cell>
          <cell r="E247" t="str">
            <v>,del_str</v>
          </cell>
          <cell r="F247">
            <v>1</v>
          </cell>
          <cell r="G247">
            <v>1</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row>
        <row r="248">
          <cell r="A248" t="str">
            <v>Стоимость актива (без НДС)</v>
          </cell>
          <cell r="B248" t="str">
            <v xml:space="preserve">Purshase costs (without VAT) </v>
          </cell>
          <cell r="C248">
            <v>118599.9</v>
          </cell>
          <cell r="D248" t="str">
            <v>тыс.руб.</v>
          </cell>
          <cell r="E248" t="str">
            <v>costfa1</v>
          </cell>
          <cell r="G248">
            <v>118599.9</v>
          </cell>
          <cell r="H248">
            <v>0</v>
          </cell>
          <cell r="I248">
            <v>0</v>
          </cell>
          <cell r="J248">
            <v>0</v>
          </cell>
          <cell r="K248">
            <v>0</v>
          </cell>
          <cell r="AL248">
            <v>118599.9</v>
          </cell>
        </row>
        <row r="249">
          <cell r="A249" t="str">
            <v>Импортная пошлина</v>
          </cell>
          <cell r="B249" t="str">
            <v>Import custom duty rate</v>
          </cell>
          <cell r="C249">
            <v>0</v>
          </cell>
          <cell r="D249" t="str">
            <v>тыс.руб.</v>
          </cell>
          <cell r="E249" t="str">
            <v>impfa1</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L249">
            <v>0</v>
          </cell>
        </row>
        <row r="250">
          <cell r="A250" t="str">
            <v>НДС уплаченный</v>
          </cell>
          <cell r="B250" t="str">
            <v>VAT to costs</v>
          </cell>
          <cell r="C250">
            <v>0.18</v>
          </cell>
          <cell r="D250" t="str">
            <v>тыс.руб.</v>
          </cell>
          <cell r="E250" t="str">
            <v>vattofa1</v>
          </cell>
          <cell r="F250">
            <v>0</v>
          </cell>
          <cell r="G250">
            <v>21347.982</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L250">
            <v>21347.982</v>
          </cell>
        </row>
        <row r="251">
          <cell r="A251" t="str">
            <v xml:space="preserve"> - незавершенные капитальные вложения</v>
          </cell>
          <cell r="B251" t="str">
            <v xml:space="preserve"> - uncompleted investment</v>
          </cell>
          <cell r="C251">
            <v>0</v>
          </cell>
          <cell r="D251" t="str">
            <v>тыс.руб.</v>
          </cell>
          <cell r="E251" t="str">
            <v>nocfa1,on_end,del_str</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L251" t="str">
            <v>-</v>
          </cell>
        </row>
        <row r="252">
          <cell r="A252" t="str">
            <v xml:space="preserve"> - балансовая стоимость</v>
          </cell>
          <cell r="B252" t="str">
            <v xml:space="preserve"> - book value</v>
          </cell>
          <cell r="C252">
            <v>0</v>
          </cell>
          <cell r="D252" t="str">
            <v>тыс.руб.</v>
          </cell>
          <cell r="E252" t="str">
            <v>bookfa1,on_end,del_str</v>
          </cell>
          <cell r="F252">
            <v>0</v>
          </cell>
          <cell r="G252">
            <v>118599.9</v>
          </cell>
          <cell r="H252">
            <v>118599.9</v>
          </cell>
          <cell r="I252">
            <v>118599.9</v>
          </cell>
          <cell r="J252">
            <v>118599.9</v>
          </cell>
          <cell r="K252">
            <v>118599.9</v>
          </cell>
          <cell r="L252">
            <v>118599.9</v>
          </cell>
          <cell r="M252">
            <v>118599.9</v>
          </cell>
          <cell r="N252">
            <v>118599.9</v>
          </cell>
          <cell r="O252">
            <v>118599.9</v>
          </cell>
          <cell r="P252">
            <v>118599.9</v>
          </cell>
          <cell r="Q252">
            <v>118599.9</v>
          </cell>
          <cell r="R252">
            <v>118599.9</v>
          </cell>
          <cell r="S252">
            <v>118599.9</v>
          </cell>
          <cell r="T252">
            <v>118599.9</v>
          </cell>
          <cell r="U252">
            <v>118599.9</v>
          </cell>
          <cell r="V252">
            <v>118599.9</v>
          </cell>
          <cell r="W252">
            <v>118599.9</v>
          </cell>
          <cell r="X252">
            <v>118599.9</v>
          </cell>
          <cell r="Y252">
            <v>118599.9</v>
          </cell>
          <cell r="Z252">
            <v>118599.9</v>
          </cell>
          <cell r="AA252">
            <v>118599.9</v>
          </cell>
          <cell r="AB252">
            <v>118599.9</v>
          </cell>
          <cell r="AC252">
            <v>118599.9</v>
          </cell>
          <cell r="AD252">
            <v>118599.9</v>
          </cell>
          <cell r="AE252">
            <v>118599.9</v>
          </cell>
          <cell r="AF252">
            <v>118599.9</v>
          </cell>
          <cell r="AG252">
            <v>118599.9</v>
          </cell>
          <cell r="AH252">
            <v>118599.9</v>
          </cell>
          <cell r="AI252">
            <v>118599.9</v>
          </cell>
          <cell r="AJ252">
            <v>0</v>
          </cell>
          <cell r="AL252" t="str">
            <v>-</v>
          </cell>
        </row>
        <row r="253">
          <cell r="A253" t="str">
            <v xml:space="preserve"> - остаточная стоимость</v>
          </cell>
          <cell r="B253" t="str">
            <v xml:space="preserve"> - net book value (free from depreciation)</v>
          </cell>
          <cell r="C253">
            <v>0</v>
          </cell>
          <cell r="D253" t="str">
            <v>тыс.руб.</v>
          </cell>
          <cell r="E253" t="str">
            <v>booknfa1,on_end,del_str</v>
          </cell>
          <cell r="F253">
            <v>0</v>
          </cell>
          <cell r="G253">
            <v>118599.9</v>
          </cell>
          <cell r="H253">
            <v>114211.7037</v>
          </cell>
          <cell r="I253">
            <v>109823.5074</v>
          </cell>
          <cell r="J253">
            <v>105435.31109999999</v>
          </cell>
          <cell r="K253">
            <v>101047.1148</v>
          </cell>
          <cell r="L253">
            <v>96658.9185</v>
          </cell>
          <cell r="M253">
            <v>92270.722199999989</v>
          </cell>
          <cell r="N253">
            <v>87882.525899999993</v>
          </cell>
          <cell r="O253">
            <v>83494.329599999997</v>
          </cell>
          <cell r="P253">
            <v>79106.133300000001</v>
          </cell>
          <cell r="Q253">
            <v>74717.937000000005</v>
          </cell>
          <cell r="R253">
            <v>70329.740700000009</v>
          </cell>
          <cell r="S253">
            <v>65941.544400000013</v>
          </cell>
          <cell r="T253">
            <v>61553.348100000017</v>
          </cell>
          <cell r="U253">
            <v>57165.151800000021</v>
          </cell>
          <cell r="V253">
            <v>52776.955500000025</v>
          </cell>
          <cell r="W253">
            <v>48388.75920000003</v>
          </cell>
          <cell r="X253">
            <v>44000.562900000034</v>
          </cell>
          <cell r="Y253">
            <v>39612.366600000038</v>
          </cell>
          <cell r="Z253">
            <v>35224.170300000042</v>
          </cell>
          <cell r="AA253">
            <v>30835.974000000046</v>
          </cell>
          <cell r="AB253">
            <v>26447.77770000005</v>
          </cell>
          <cell r="AC253">
            <v>22059.581400000054</v>
          </cell>
          <cell r="AD253">
            <v>17671.385100000058</v>
          </cell>
          <cell r="AE253">
            <v>13283.188800000062</v>
          </cell>
          <cell r="AF253">
            <v>8894.9925000000658</v>
          </cell>
          <cell r="AG253">
            <v>4506.7962000000698</v>
          </cell>
          <cell r="AH253">
            <v>118.59990000007383</v>
          </cell>
          <cell r="AI253">
            <v>0</v>
          </cell>
          <cell r="AJ253">
            <v>0</v>
          </cell>
          <cell r="AL253" t="str">
            <v>-</v>
          </cell>
        </row>
        <row r="254">
          <cell r="A254" t="str">
            <v>НДС к возмещению</v>
          </cell>
          <cell r="B254" t="str">
            <v>VAT to write off</v>
          </cell>
          <cell r="D254" t="str">
            <v>тыс.руб.</v>
          </cell>
          <cell r="E254" t="str">
            <v>vatforfa1,on_end,del_str</v>
          </cell>
          <cell r="G254">
            <v>0</v>
          </cell>
          <cell r="H254">
            <v>21347.982</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L254">
            <v>21347.982</v>
          </cell>
        </row>
        <row r="255">
          <cell r="A255" t="str">
            <v>Реализация актива (без НДС)</v>
          </cell>
          <cell r="B255" t="str">
            <v>Asset sale revenue (without VAT)</v>
          </cell>
          <cell r="D255" t="str">
            <v>тыс.руб.</v>
          </cell>
          <cell r="E255" t="str">
            <v>salfa1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L255">
            <v>0</v>
          </cell>
        </row>
        <row r="256">
          <cell r="A256" t="str">
            <v xml:space="preserve"> - прибыль/убыток от реализации актива</v>
          </cell>
          <cell r="B256" t="str">
            <v xml:space="preserve"> - asset sale income</v>
          </cell>
          <cell r="D256" t="str">
            <v>тыс.руб.</v>
          </cell>
          <cell r="E256" t="str">
            <v>margfa1,del_str</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L256">
            <v>0</v>
          </cell>
        </row>
        <row r="257">
          <cell r="A257" t="str">
            <v xml:space="preserve"> - НДС к выручке от реализации актива</v>
          </cell>
          <cell r="B257" t="str">
            <v xml:space="preserve"> - VAT to asset sale revenue</v>
          </cell>
          <cell r="C257">
            <v>0.18</v>
          </cell>
          <cell r="D257" t="str">
            <v>тыс.руб.</v>
          </cell>
          <cell r="E257" t="str">
            <v>vatfasal1,del_str</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L257">
            <v>0</v>
          </cell>
        </row>
        <row r="258">
          <cell r="A258" t="str">
            <v>Налогооблагаемое имущество</v>
          </cell>
          <cell r="B258" t="str">
            <v>Taxable property</v>
          </cell>
          <cell r="D258" t="str">
            <v>тыс.руб.</v>
          </cell>
          <cell r="E258" t="str">
            <v>proper1,del_str</v>
          </cell>
          <cell r="G258">
            <v>0</v>
          </cell>
          <cell r="H258">
            <v>116405.80184999999</v>
          </cell>
          <cell r="I258">
            <v>112017.60555000001</v>
          </cell>
          <cell r="J258">
            <v>107629.40925</v>
          </cell>
          <cell r="K258">
            <v>103241.21294999999</v>
          </cell>
          <cell r="L258">
            <v>98853.016650000005</v>
          </cell>
          <cell r="M258">
            <v>94464.820349999995</v>
          </cell>
          <cell r="N258">
            <v>90076.624049999984</v>
          </cell>
          <cell r="O258">
            <v>85688.427750000003</v>
          </cell>
          <cell r="P258">
            <v>81300.231449999992</v>
          </cell>
          <cell r="Q258">
            <v>76912.035150000011</v>
          </cell>
          <cell r="R258">
            <v>72523.83885</v>
          </cell>
          <cell r="S258">
            <v>68135.642550000019</v>
          </cell>
          <cell r="T258">
            <v>63747.446250000015</v>
          </cell>
          <cell r="U258">
            <v>59359.249950000019</v>
          </cell>
          <cell r="V258">
            <v>54971.053650000023</v>
          </cell>
          <cell r="W258">
            <v>50582.857350000028</v>
          </cell>
          <cell r="X258">
            <v>46194.661050000032</v>
          </cell>
          <cell r="Y258">
            <v>41806.464750000036</v>
          </cell>
          <cell r="Z258">
            <v>37418.26845000004</v>
          </cell>
          <cell r="AA258">
            <v>33030.072150000044</v>
          </cell>
          <cell r="AB258">
            <v>28641.875850000048</v>
          </cell>
          <cell r="AC258">
            <v>24253.679550000052</v>
          </cell>
          <cell r="AD258">
            <v>19865.483250000056</v>
          </cell>
          <cell r="AE258">
            <v>15477.28695000006</v>
          </cell>
          <cell r="AF258">
            <v>11089.090650000064</v>
          </cell>
          <cell r="AG258">
            <v>6700.8943500000678</v>
          </cell>
          <cell r="AH258">
            <v>2312.6980500000718</v>
          </cell>
          <cell r="AI258">
            <v>59.299950000036915</v>
          </cell>
          <cell r="AJ258">
            <v>0</v>
          </cell>
        </row>
        <row r="259">
          <cell r="A259" t="str">
            <v>Амортизационные отчисления</v>
          </cell>
          <cell r="B259" t="str">
            <v>Depreciation charges</v>
          </cell>
          <cell r="C259">
            <v>3.6999999999999998E-2</v>
          </cell>
          <cell r="D259" t="str">
            <v>тыс.руб.</v>
          </cell>
          <cell r="E259" t="str">
            <v>depr1</v>
          </cell>
          <cell r="G259">
            <v>0</v>
          </cell>
          <cell r="H259">
            <v>4388.1962999999996</v>
          </cell>
          <cell r="I259">
            <v>4388.1962999999996</v>
          </cell>
          <cell r="J259">
            <v>4388.1962999999996</v>
          </cell>
          <cell r="K259">
            <v>4388.1962999999996</v>
          </cell>
          <cell r="L259">
            <v>4388.1962999999996</v>
          </cell>
          <cell r="M259">
            <v>4388.1962999999996</v>
          </cell>
          <cell r="N259">
            <v>4388.1962999999996</v>
          </cell>
          <cell r="O259">
            <v>4388.1962999999996</v>
          </cell>
          <cell r="P259">
            <v>4388.1962999999996</v>
          </cell>
          <cell r="Q259">
            <v>4388.1962999999996</v>
          </cell>
          <cell r="R259">
            <v>4388.1962999999996</v>
          </cell>
          <cell r="S259">
            <v>4388.1962999999996</v>
          </cell>
          <cell r="T259">
            <v>4388.1962999999996</v>
          </cell>
          <cell r="U259">
            <v>4388.1962999999996</v>
          </cell>
          <cell r="V259">
            <v>4388.1962999999996</v>
          </cell>
          <cell r="W259">
            <v>4388.1962999999996</v>
          </cell>
          <cell r="X259">
            <v>4388.1962999999996</v>
          </cell>
          <cell r="Y259">
            <v>4388.1962999999996</v>
          </cell>
          <cell r="Z259">
            <v>4388.1962999999996</v>
          </cell>
          <cell r="AA259">
            <v>4388.1962999999996</v>
          </cell>
          <cell r="AB259">
            <v>4388.1962999999996</v>
          </cell>
          <cell r="AC259">
            <v>4388.1962999999996</v>
          </cell>
          <cell r="AD259">
            <v>4388.1962999999996</v>
          </cell>
          <cell r="AE259">
            <v>4388.1962999999996</v>
          </cell>
          <cell r="AF259">
            <v>4388.1962999999996</v>
          </cell>
          <cell r="AG259">
            <v>4388.1962999999996</v>
          </cell>
          <cell r="AH259">
            <v>4388.1962999999996</v>
          </cell>
          <cell r="AI259">
            <v>118.59990000007383</v>
          </cell>
          <cell r="AJ259">
            <v>0</v>
          </cell>
          <cell r="AL259">
            <v>118599.9</v>
          </cell>
        </row>
        <row r="280">
          <cell r="A280" t="str">
            <v xml:space="preserve"> = Затраты на приобретение постоянных активов (без НДС)</v>
          </cell>
          <cell r="B280" t="str">
            <v xml:space="preserve"> = Fixed investment costs</v>
          </cell>
          <cell r="D280" t="str">
            <v>тыс.руб.</v>
          </cell>
          <cell r="F280">
            <v>0</v>
          </cell>
          <cell r="G280">
            <v>118599.9</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L280">
            <v>118599.9</v>
          </cell>
        </row>
        <row r="281">
          <cell r="A281" t="str">
            <v xml:space="preserve"> - местная валюта</v>
          </cell>
          <cell r="B281" t="str">
            <v xml:space="preserve"> - in local currency</v>
          </cell>
          <cell r="D281" t="str">
            <v>тыс.руб.</v>
          </cell>
          <cell r="F281">
            <v>0</v>
          </cell>
          <cell r="G281">
            <v>118599.9</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L281">
            <v>118599.9</v>
          </cell>
        </row>
        <row r="282">
          <cell r="A282" t="str">
            <v xml:space="preserve"> - иностранная валюта</v>
          </cell>
          <cell r="B282" t="str">
            <v xml:space="preserve"> - in foreign currency</v>
          </cell>
          <cell r="D282" t="str">
            <v>тыс.долл.</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L282">
            <v>0</v>
          </cell>
        </row>
        <row r="284">
          <cell r="A284" t="str">
            <v xml:space="preserve"> = в том числе импортная пошлина</v>
          </cell>
          <cell r="B284" t="str">
            <v xml:space="preserve"> = including import duty</v>
          </cell>
          <cell r="D284" t="str">
            <v>тыс.руб.</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L284">
            <v>0</v>
          </cell>
        </row>
        <row r="285">
          <cell r="A285" t="str">
            <v xml:space="preserve"> - местная валюта</v>
          </cell>
          <cell r="B285" t="str">
            <v xml:space="preserve"> - in local currency</v>
          </cell>
          <cell r="D285" t="str">
            <v>тыс.руб.</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L285">
            <v>0</v>
          </cell>
        </row>
        <row r="286">
          <cell r="A286" t="str">
            <v xml:space="preserve"> - иностранная валюта</v>
          </cell>
          <cell r="B286" t="str">
            <v xml:space="preserve"> - in foreign currency</v>
          </cell>
          <cell r="D286" t="str">
            <v>тыс.долл.</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L286">
            <v>0</v>
          </cell>
        </row>
        <row r="288">
          <cell r="A288" t="str">
            <v xml:space="preserve"> = НДС к постоянным активам </v>
          </cell>
          <cell r="B288" t="str">
            <v xml:space="preserve"> = VAT to costs</v>
          </cell>
          <cell r="D288" t="str">
            <v>тыс.руб.</v>
          </cell>
          <cell r="F288">
            <v>0</v>
          </cell>
          <cell r="G288">
            <v>21347.982</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L288">
            <v>21347.982</v>
          </cell>
        </row>
        <row r="290">
          <cell r="A290" t="str">
            <v xml:space="preserve"> = Итого незавершенные капитальные вложения</v>
          </cell>
          <cell r="B290" t="str">
            <v xml:space="preserve"> = Total uncompleted investment</v>
          </cell>
          <cell r="C290">
            <v>0</v>
          </cell>
          <cell r="D290" t="str">
            <v>тыс.руб.</v>
          </cell>
          <cell r="E290" t="str">
            <v>,on_end,del_str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L290">
            <v>0</v>
          </cell>
        </row>
        <row r="291">
          <cell r="A291" t="str">
            <v xml:space="preserve"> = Итого балансовая стоимость</v>
          </cell>
          <cell r="B291" t="str">
            <v xml:space="preserve"> = Total book value</v>
          </cell>
          <cell r="C291">
            <v>0</v>
          </cell>
          <cell r="D291" t="str">
            <v>тыс.руб.</v>
          </cell>
          <cell r="E291" t="str">
            <v>,on_end,del_str</v>
          </cell>
          <cell r="F291">
            <v>0</v>
          </cell>
          <cell r="G291">
            <v>118599.9</v>
          </cell>
          <cell r="H291">
            <v>118599.9</v>
          </cell>
          <cell r="I291">
            <v>118599.9</v>
          </cell>
          <cell r="J291">
            <v>118599.9</v>
          </cell>
          <cell r="K291">
            <v>118599.9</v>
          </cell>
          <cell r="L291">
            <v>118599.9</v>
          </cell>
          <cell r="M291">
            <v>118599.9</v>
          </cell>
          <cell r="N291">
            <v>118599.9</v>
          </cell>
          <cell r="O291">
            <v>118599.9</v>
          </cell>
          <cell r="P291">
            <v>118599.9</v>
          </cell>
          <cell r="Q291">
            <v>118599.9</v>
          </cell>
          <cell r="R291">
            <v>118599.9</v>
          </cell>
          <cell r="S291">
            <v>118599.9</v>
          </cell>
          <cell r="T291">
            <v>118599.9</v>
          </cell>
          <cell r="U291">
            <v>118599.9</v>
          </cell>
          <cell r="V291">
            <v>118599.9</v>
          </cell>
          <cell r="W291">
            <v>118599.9</v>
          </cell>
          <cell r="X291">
            <v>118599.9</v>
          </cell>
          <cell r="Y291">
            <v>118599.9</v>
          </cell>
          <cell r="Z291">
            <v>118599.9</v>
          </cell>
          <cell r="AA291">
            <v>118599.9</v>
          </cell>
          <cell r="AB291">
            <v>118599.9</v>
          </cell>
          <cell r="AC291">
            <v>118599.9</v>
          </cell>
          <cell r="AD291">
            <v>118599.9</v>
          </cell>
          <cell r="AE291">
            <v>118599.9</v>
          </cell>
          <cell r="AF291">
            <v>118599.9</v>
          </cell>
          <cell r="AG291">
            <v>118599.9</v>
          </cell>
          <cell r="AH291">
            <v>118599.9</v>
          </cell>
          <cell r="AI291">
            <v>118599.9</v>
          </cell>
          <cell r="AJ291">
            <v>0</v>
          </cell>
          <cell r="AL291">
            <v>3439397.0999999982</v>
          </cell>
        </row>
        <row r="292">
          <cell r="A292" t="str">
            <v xml:space="preserve"> = Итого остаточная стоимость</v>
          </cell>
          <cell r="B292" t="str">
            <v xml:space="preserve"> = Total net book value (free from depreciation)</v>
          </cell>
          <cell r="C292">
            <v>0</v>
          </cell>
          <cell r="D292" t="str">
            <v>тыс.руб.</v>
          </cell>
          <cell r="E292" t="str">
            <v>,on_end,del_str</v>
          </cell>
          <cell r="F292">
            <v>0</v>
          </cell>
          <cell r="G292">
            <v>118599.9</v>
          </cell>
          <cell r="H292">
            <v>114211.7037</v>
          </cell>
          <cell r="I292">
            <v>109823.5074</v>
          </cell>
          <cell r="J292">
            <v>105435.31109999999</v>
          </cell>
          <cell r="K292">
            <v>101047.1148</v>
          </cell>
          <cell r="L292">
            <v>96658.9185</v>
          </cell>
          <cell r="M292">
            <v>92270.722199999989</v>
          </cell>
          <cell r="N292">
            <v>87882.525899999993</v>
          </cell>
          <cell r="O292">
            <v>83494.329599999997</v>
          </cell>
          <cell r="P292">
            <v>79106.133300000001</v>
          </cell>
          <cell r="Q292">
            <v>74717.937000000005</v>
          </cell>
          <cell r="R292">
            <v>70329.740700000009</v>
          </cell>
          <cell r="S292">
            <v>65941.544400000013</v>
          </cell>
          <cell r="T292">
            <v>61553.348100000017</v>
          </cell>
          <cell r="U292">
            <v>57165.151800000021</v>
          </cell>
          <cell r="V292">
            <v>52776.955500000025</v>
          </cell>
          <cell r="W292">
            <v>48388.75920000003</v>
          </cell>
          <cell r="X292">
            <v>44000.562900000034</v>
          </cell>
          <cell r="Y292">
            <v>39612.366600000038</v>
          </cell>
          <cell r="Z292">
            <v>35224.170300000042</v>
          </cell>
          <cell r="AA292">
            <v>30835.974000000046</v>
          </cell>
          <cell r="AB292">
            <v>26447.77770000005</v>
          </cell>
          <cell r="AC292">
            <v>22059.581400000054</v>
          </cell>
          <cell r="AD292">
            <v>17671.385100000058</v>
          </cell>
          <cell r="AE292">
            <v>13283.188800000062</v>
          </cell>
          <cell r="AF292">
            <v>8894.9925000000658</v>
          </cell>
          <cell r="AG292">
            <v>4506.7962000000698</v>
          </cell>
          <cell r="AH292">
            <v>118.59990000007383</v>
          </cell>
          <cell r="AI292">
            <v>0</v>
          </cell>
          <cell r="AJ292">
            <v>0</v>
          </cell>
          <cell r="AL292">
            <v>1662058.9986000005</v>
          </cell>
        </row>
        <row r="293">
          <cell r="A293" t="str">
            <v xml:space="preserve"> = Итого НДС к зачету</v>
          </cell>
          <cell r="B293" t="str">
            <v xml:space="preserve"> = Total VAT to write off</v>
          </cell>
          <cell r="D293" t="str">
            <v>тыс.руб.</v>
          </cell>
          <cell r="E293" t="str">
            <v>,on_end,del_str</v>
          </cell>
          <cell r="F293">
            <v>0</v>
          </cell>
          <cell r="G293">
            <v>0</v>
          </cell>
          <cell r="H293">
            <v>21347.982</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L293">
            <v>21347.982</v>
          </cell>
        </row>
        <row r="294">
          <cell r="A294" t="str">
            <v xml:space="preserve"> = Итого реализовано активов (без НДС)</v>
          </cell>
          <cell r="B294" t="str">
            <v xml:space="preserve"> = Total asset sale revenue (without VAT)</v>
          </cell>
          <cell r="D294" t="str">
            <v>тыс.руб.</v>
          </cell>
          <cell r="E294" t="str">
            <v>,del_str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row>
        <row r="295">
          <cell r="A295" t="str">
            <v xml:space="preserve"> = Итого прибыль/убыток от реализации активов</v>
          </cell>
          <cell r="B295" t="str">
            <v xml:space="preserve"> = Total asset sale income</v>
          </cell>
          <cell r="D295" t="str">
            <v>тыс.руб.</v>
          </cell>
          <cell r="E295" t="str">
            <v>,del_str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L295">
            <v>0</v>
          </cell>
        </row>
        <row r="296">
          <cell r="A296" t="str">
            <v xml:space="preserve"> = Итого НДС к выручке от реализации активов</v>
          </cell>
          <cell r="B296" t="str">
            <v xml:space="preserve"> = Total VAT to asset sale revenue</v>
          </cell>
          <cell r="D296" t="str">
            <v>тыс.руб.</v>
          </cell>
          <cell r="E296" t="str">
            <v>,del_str</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L296">
            <v>0</v>
          </cell>
        </row>
        <row r="297">
          <cell r="A297" t="str">
            <v xml:space="preserve"> = Налогооблагаемое имущество</v>
          </cell>
          <cell r="B297" t="str">
            <v xml:space="preserve"> = Total taxable property</v>
          </cell>
          <cell r="D297" t="str">
            <v>тыс.руб.</v>
          </cell>
          <cell r="E297" t="str">
            <v>,del_str</v>
          </cell>
          <cell r="F297">
            <v>0</v>
          </cell>
          <cell r="G297">
            <v>0</v>
          </cell>
          <cell r="H297">
            <v>116405.80184999999</v>
          </cell>
          <cell r="I297">
            <v>112017.60555000001</v>
          </cell>
          <cell r="J297">
            <v>107629.40925</v>
          </cell>
          <cell r="K297">
            <v>103241.21294999999</v>
          </cell>
          <cell r="L297">
            <v>98853.016650000005</v>
          </cell>
          <cell r="M297">
            <v>94464.820349999995</v>
          </cell>
          <cell r="N297">
            <v>90076.624049999984</v>
          </cell>
          <cell r="O297">
            <v>85688.427750000003</v>
          </cell>
          <cell r="P297">
            <v>81300.231449999992</v>
          </cell>
          <cell r="Q297">
            <v>76912.035150000011</v>
          </cell>
          <cell r="R297">
            <v>72523.83885</v>
          </cell>
          <cell r="S297">
            <v>68135.642550000019</v>
          </cell>
          <cell r="T297">
            <v>63747.446250000015</v>
          </cell>
          <cell r="U297">
            <v>59359.249950000019</v>
          </cell>
          <cell r="V297">
            <v>54971.053650000023</v>
          </cell>
          <cell r="W297">
            <v>50582.857350000028</v>
          </cell>
          <cell r="X297">
            <v>46194.661050000032</v>
          </cell>
          <cell r="Y297">
            <v>41806.464750000036</v>
          </cell>
          <cell r="Z297">
            <v>37418.26845000004</v>
          </cell>
          <cell r="AA297">
            <v>33030.072150000044</v>
          </cell>
          <cell r="AB297">
            <v>28641.875850000048</v>
          </cell>
          <cell r="AC297">
            <v>24253.679550000052</v>
          </cell>
          <cell r="AD297">
            <v>19865.483250000056</v>
          </cell>
          <cell r="AE297">
            <v>15477.28695000006</v>
          </cell>
          <cell r="AF297">
            <v>11089.090650000064</v>
          </cell>
          <cell r="AG297">
            <v>6700.8943500000678</v>
          </cell>
          <cell r="AH297">
            <v>2312.6980500000718</v>
          </cell>
          <cell r="AI297">
            <v>59.299950000036915</v>
          </cell>
          <cell r="AJ297">
            <v>0</v>
          </cell>
        </row>
        <row r="298">
          <cell r="A298" t="str">
            <v xml:space="preserve"> = Итого амортизационные отчисления</v>
          </cell>
          <cell r="B298" t="str">
            <v xml:space="preserve"> = Total depreciation charges</v>
          </cell>
          <cell r="D298" t="str">
            <v>тыс.руб.</v>
          </cell>
          <cell r="E298" t="str">
            <v>,del_str</v>
          </cell>
          <cell r="F298">
            <v>0</v>
          </cell>
          <cell r="G298">
            <v>0</v>
          </cell>
          <cell r="H298">
            <v>4388.1962999999996</v>
          </cell>
          <cell r="I298">
            <v>4388.1962999999996</v>
          </cell>
          <cell r="J298">
            <v>4388.1962999999996</v>
          </cell>
          <cell r="K298">
            <v>4388.1962999999996</v>
          </cell>
          <cell r="L298">
            <v>4388.1962999999996</v>
          </cell>
          <cell r="M298">
            <v>4388.1962999999996</v>
          </cell>
          <cell r="N298">
            <v>4388.1962999999996</v>
          </cell>
          <cell r="O298">
            <v>4388.1962999999996</v>
          </cell>
          <cell r="P298">
            <v>4388.1962999999996</v>
          </cell>
          <cell r="Q298">
            <v>4388.1962999999996</v>
          </cell>
          <cell r="R298">
            <v>4388.1962999999996</v>
          </cell>
          <cell r="S298">
            <v>4388.1962999999996</v>
          </cell>
          <cell r="T298">
            <v>4388.1962999999996</v>
          </cell>
          <cell r="U298">
            <v>4388.1962999999996</v>
          </cell>
          <cell r="V298">
            <v>4388.1962999999996</v>
          </cell>
          <cell r="W298">
            <v>4388.1962999999996</v>
          </cell>
          <cell r="X298">
            <v>4388.1962999999996</v>
          </cell>
          <cell r="Y298">
            <v>4388.1962999999996</v>
          </cell>
          <cell r="Z298">
            <v>4388.1962999999996</v>
          </cell>
          <cell r="AA298">
            <v>4388.1962999999996</v>
          </cell>
          <cell r="AB298">
            <v>4388.1962999999996</v>
          </cell>
          <cell r="AC298">
            <v>4388.1962999999996</v>
          </cell>
          <cell r="AD298">
            <v>4388.1962999999996</v>
          </cell>
          <cell r="AE298">
            <v>4388.1962999999996</v>
          </cell>
          <cell r="AF298">
            <v>4388.1962999999996</v>
          </cell>
          <cell r="AG298">
            <v>4388.1962999999996</v>
          </cell>
          <cell r="AH298">
            <v>4388.1962999999996</v>
          </cell>
          <cell r="AI298">
            <v>118.59990000007383</v>
          </cell>
          <cell r="AJ298">
            <v>0</v>
          </cell>
          <cell r="AL298">
            <v>118599.9</v>
          </cell>
        </row>
        <row r="301">
          <cell r="A301" t="str">
            <v>Цт=максимальные Постоянные цены</v>
          </cell>
          <cell r="B301" t="str">
            <v>Цт=максимальные Постоянные цены</v>
          </cell>
          <cell r="AL301" t="str">
            <v>АЛЬТ-Инвест™ 3.0</v>
          </cell>
        </row>
        <row r="302">
          <cell r="A302" t="str">
            <v>ЛИЗИНГ</v>
          </cell>
          <cell r="B302" t="str">
            <v>LEASING</v>
          </cell>
          <cell r="F302" t="str">
            <v>"0"</v>
          </cell>
          <cell r="G302" t="str">
            <v>1 год</v>
          </cell>
          <cell r="H302" t="str">
            <v>2 год</v>
          </cell>
          <cell r="I302" t="str">
            <v>3 год</v>
          </cell>
          <cell r="J302" t="str">
            <v>4 год</v>
          </cell>
          <cell r="K302" t="str">
            <v>5 год</v>
          </cell>
          <cell r="L302" t="str">
            <v>6 год</v>
          </cell>
          <cell r="M302" t="str">
            <v>7 год</v>
          </cell>
          <cell r="N302" t="str">
            <v>8 год</v>
          </cell>
          <cell r="O302" t="str">
            <v>9 год</v>
          </cell>
          <cell r="P302" t="str">
            <v>10 год</v>
          </cell>
          <cell r="Q302" t="str">
            <v>11 год</v>
          </cell>
          <cell r="R302" t="str">
            <v>12 год</v>
          </cell>
          <cell r="S302" t="str">
            <v>13 год</v>
          </cell>
          <cell r="T302" t="str">
            <v>14 год</v>
          </cell>
          <cell r="U302" t="str">
            <v>15 год</v>
          </cell>
          <cell r="V302" t="str">
            <v>16 год</v>
          </cell>
          <cell r="W302" t="str">
            <v>17 год</v>
          </cell>
          <cell r="X302" t="str">
            <v>18 год</v>
          </cell>
          <cell r="Y302" t="str">
            <v>19 год</v>
          </cell>
          <cell r="Z302" t="str">
            <v>20 год</v>
          </cell>
          <cell r="AA302" t="str">
            <v>21 год</v>
          </cell>
          <cell r="AB302" t="str">
            <v>22 год</v>
          </cell>
          <cell r="AC302" t="str">
            <v>23 год</v>
          </cell>
          <cell r="AD302" t="str">
            <v>24 год</v>
          </cell>
          <cell r="AE302" t="str">
            <v>25 год</v>
          </cell>
          <cell r="AF302" t="str">
            <v>26 год</v>
          </cell>
          <cell r="AG302" t="str">
            <v>27 год</v>
          </cell>
          <cell r="AH302" t="str">
            <v>28 год</v>
          </cell>
          <cell r="AI302" t="str">
            <v>29 год</v>
          </cell>
          <cell r="AJ302" t="str">
            <v>30 год</v>
          </cell>
          <cell r="AL302" t="str">
            <v>ВСЕГО</v>
          </cell>
        </row>
        <row r="303">
          <cell r="A303" t="str">
            <v>Затраты в местной валюте</v>
          </cell>
          <cell r="B303" t="str">
            <v>Local curency costs</v>
          </cell>
        </row>
        <row r="305">
          <cell r="A305" t="str">
            <v>Наименование 1</v>
          </cell>
          <cell r="B305" t="str">
            <v>Leasing item</v>
          </cell>
        </row>
        <row r="306">
          <cell r="A306" t="str">
            <v>Тип лизинга</v>
          </cell>
          <cell r="B306" t="str">
            <v>Leasing type</v>
          </cell>
          <cell r="C306">
            <v>1</v>
          </cell>
          <cell r="D306" t="str">
            <v>с выкупом (учет на балансе лизингодателя)</v>
          </cell>
        </row>
        <row r="307">
          <cell r="A307" t="str">
            <v>№ год ввода в действие оборудования</v>
          </cell>
          <cell r="B307" t="str">
            <v>№ год of asset operation start</v>
          </cell>
          <cell r="C307">
            <v>1</v>
          </cell>
          <cell r="D307" t="str">
            <v>год</v>
          </cell>
        </row>
        <row r="308">
          <cell r="A308" t="str">
            <v>Срок лизинга</v>
          </cell>
          <cell r="B308" t="str">
            <v>Leasing duration</v>
          </cell>
          <cell r="C308">
            <v>0</v>
          </cell>
          <cell r="D308" t="str">
            <v>год</v>
          </cell>
        </row>
        <row r="309">
          <cell r="A309" t="str">
            <v xml:space="preserve">Первоначальная стоимость </v>
          </cell>
          <cell r="B309" t="str">
            <v>Book value</v>
          </cell>
          <cell r="C309">
            <v>0</v>
          </cell>
          <cell r="D309" t="str">
            <v>тыс.руб.</v>
          </cell>
          <cell r="E309" t="str">
            <v>,on_end</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row>
        <row r="310">
          <cell r="A310" t="str">
            <v>Остаточная стоимость</v>
          </cell>
          <cell r="B310" t="str">
            <v>Net book value (free from depreciation)</v>
          </cell>
          <cell r="D310" t="str">
            <v>тыс.руб.</v>
          </cell>
          <cell r="E310" t="str">
            <v>,on_end</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row>
        <row r="311">
          <cell r="A311" t="str">
            <v>Амортизационные отчисления</v>
          </cell>
          <cell r="B311" t="str">
            <v>Depreciation charges</v>
          </cell>
          <cell r="C311">
            <v>0.1</v>
          </cell>
          <cell r="D311" t="str">
            <v>тыс.руб.</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L311">
            <v>0</v>
          </cell>
        </row>
        <row r="312">
          <cell r="A312" t="str">
            <v xml:space="preserve"> - вознаграждение лизингодателю</v>
          </cell>
          <cell r="B312" t="str">
            <v xml:space="preserve"> - interest paid</v>
          </cell>
          <cell r="C312">
            <v>0.1</v>
          </cell>
          <cell r="D312" t="str">
            <v>тыс.руб.</v>
          </cell>
          <cell r="E312" t="str">
            <v>,del_str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L312">
            <v>0</v>
          </cell>
        </row>
        <row r="313">
          <cell r="A313" t="str">
            <v xml:space="preserve"> - расчетная величина лизинговых платежей</v>
          </cell>
          <cell r="B313" t="str">
            <v xml:space="preserve"> - computational size of payments</v>
          </cell>
          <cell r="C313">
            <v>0</v>
          </cell>
          <cell r="D313" t="str">
            <v>тыс.руб.</v>
          </cell>
          <cell r="E313" t="str">
            <v>lis11</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L313">
            <v>0</v>
          </cell>
        </row>
        <row r="314">
          <cell r="A314" t="str">
            <v xml:space="preserve"> - реальные выплаты лизинговых платежей</v>
          </cell>
          <cell r="B314" t="str">
            <v xml:space="preserve"> - real payments</v>
          </cell>
          <cell r="D314" t="str">
            <v>тыс.руб.</v>
          </cell>
          <cell r="E314" t="str">
            <v>lis2</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L314">
            <v>0</v>
          </cell>
        </row>
        <row r="315">
          <cell r="A315" t="str">
            <v>НДС к платежам</v>
          </cell>
          <cell r="B315" t="str">
            <v>VAT to payments</v>
          </cell>
          <cell r="C315">
            <v>0.18</v>
          </cell>
          <cell r="D315" t="str">
            <v>тыс.руб.</v>
          </cell>
          <cell r="E315" t="str">
            <v>lis3,del_str</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L315">
            <v>0</v>
          </cell>
        </row>
        <row r="316">
          <cell r="A316" t="str">
            <v xml:space="preserve"> - авансы, уплаченные лизингодателю</v>
          </cell>
          <cell r="B316" t="str">
            <v xml:space="preserve"> - advance payment to lessor</v>
          </cell>
          <cell r="D316" t="str">
            <v>тыс.руб.</v>
          </cell>
          <cell r="E316" t="str">
            <v>lis4,del_str</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row>
        <row r="317">
          <cell r="A317" t="str">
            <v xml:space="preserve"> - арендованные основные средства (ост.стоимость)</v>
          </cell>
          <cell r="B317" t="str">
            <v xml:space="preserve"> - rented fixed assets (free from deprecation)</v>
          </cell>
          <cell r="D317" t="str">
            <v>тыс.руб.</v>
          </cell>
          <cell r="E317" t="str">
            <v>lis5,on_end,del_str</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row>
        <row r="318">
          <cell r="A318" t="str">
            <v xml:space="preserve"> - налогооблагаемое имущество</v>
          </cell>
          <cell r="B318" t="str">
            <v xml:space="preserve"> - taxable property</v>
          </cell>
          <cell r="D318" t="str">
            <v>тыс.руб.</v>
          </cell>
          <cell r="E318" t="str">
            <v>lis6,del_str</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row>
        <row r="319">
          <cell r="A319" t="str">
            <v>Выкуп основных средств по остаточной стоимости</v>
          </cell>
          <cell r="B319" t="str">
            <v>The repayment of fixed assets (net book value)</v>
          </cell>
          <cell r="D319" t="str">
            <v>тыс.руб.</v>
          </cell>
          <cell r="E319" t="str">
            <v>lis7,del_str</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L319">
            <v>0</v>
          </cell>
        </row>
        <row r="320">
          <cell r="A320" t="str">
            <v xml:space="preserve"> - балансовая стоимость после выкупа</v>
          </cell>
          <cell r="B320" t="str">
            <v xml:space="preserve"> - book value after repayment</v>
          </cell>
          <cell r="D320" t="str">
            <v>тыс.руб.</v>
          </cell>
          <cell r="E320" t="str">
            <v>lis12,on_end,del_str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row>
        <row r="321">
          <cell r="A321" t="str">
            <v xml:space="preserve"> - остаточная стоимость после выкупа</v>
          </cell>
          <cell r="B321" t="str">
            <v xml:space="preserve"> - net book value after repayment</v>
          </cell>
          <cell r="D321" t="str">
            <v>тыс.руб.</v>
          </cell>
          <cell r="E321" t="str">
            <v>lis8,on_end,del_str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row>
        <row r="322">
          <cell r="A322" t="str">
            <v xml:space="preserve"> - амортизация средств у лизингополучателя после выкупа</v>
          </cell>
          <cell r="B322" t="str">
            <v xml:space="preserve"> - depreciation charges after repayment</v>
          </cell>
          <cell r="D322" t="str">
            <v>тыс.руб.</v>
          </cell>
          <cell r="E322" t="str">
            <v>lis9,del_str</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L322">
            <v>0</v>
          </cell>
        </row>
        <row r="323">
          <cell r="A323" t="str">
            <v xml:space="preserve">НДС уплаченный при выкупе </v>
          </cell>
          <cell r="B323" t="str">
            <v>VAT paid at the repayment</v>
          </cell>
          <cell r="C323">
            <v>0.18</v>
          </cell>
          <cell r="D323" t="str">
            <v>тыс.руб.</v>
          </cell>
          <cell r="E323" t="str">
            <v>lis10,del_str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L323">
            <v>0</v>
          </cell>
        </row>
        <row r="325">
          <cell r="A325" t="str">
            <v xml:space="preserve"> = Итого лизинговые платежи, начисленные</v>
          </cell>
          <cell r="B325" t="str">
            <v xml:space="preserve"> = Leasing payments (charged)</v>
          </cell>
          <cell r="D325" t="str">
            <v>тыс.руб.</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L325">
            <v>0</v>
          </cell>
        </row>
        <row r="326">
          <cell r="A326" t="str">
            <v xml:space="preserve"> = Итого лизинговые платежи, уплаченные</v>
          </cell>
          <cell r="B326" t="str">
            <v xml:space="preserve"> = Leasing payments (paid)</v>
          </cell>
          <cell r="D326" t="str">
            <v>тыс.руб.</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L326">
            <v>0</v>
          </cell>
        </row>
        <row r="327">
          <cell r="A327" t="str">
            <v xml:space="preserve"> = Итого НДС к лизинговым платежам</v>
          </cell>
          <cell r="B327" t="str">
            <v xml:space="preserve"> = VAT to payments</v>
          </cell>
          <cell r="D327" t="str">
            <v>тыс.руб.</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L327">
            <v>0</v>
          </cell>
        </row>
        <row r="328">
          <cell r="A328" t="str">
            <v xml:space="preserve"> = Итого выкуп основных средств</v>
          </cell>
          <cell r="B328" t="str">
            <v xml:space="preserve"> = The repayment of fixed assets </v>
          </cell>
          <cell r="D328" t="str">
            <v>тыс.руб.</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L328">
            <v>0</v>
          </cell>
        </row>
        <row r="330">
          <cell r="A330" t="str">
            <v xml:space="preserve"> - авансы, уплаченные лизингодателю (местная валюта)</v>
          </cell>
          <cell r="B330" t="str">
            <v xml:space="preserve"> - advance payment to lessor (in local currency)</v>
          </cell>
          <cell r="D330" t="str">
            <v>тыс.руб.</v>
          </cell>
          <cell r="E330" t="str">
            <v>,del_str</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row>
        <row r="331">
          <cell r="A331" t="str">
            <v xml:space="preserve"> - арендованные основные средства </v>
          </cell>
          <cell r="B331" t="str">
            <v xml:space="preserve"> - rented fixed assets (free from deprecation)</v>
          </cell>
          <cell r="D331" t="str">
            <v>тыс.руб.</v>
          </cell>
          <cell r="E331" t="str">
            <v>,on_end,del_str</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row>
        <row r="332">
          <cell r="A332" t="str">
            <v xml:space="preserve"> - налогооблагаемое имущество</v>
          </cell>
          <cell r="B332" t="str">
            <v xml:space="preserve"> - taxable property</v>
          </cell>
          <cell r="D332" t="str">
            <v>тыс.руб.</v>
          </cell>
          <cell r="E332" t="str">
            <v>,del_str</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row>
        <row r="333">
          <cell r="A333" t="str">
            <v xml:space="preserve"> - балансовая стоимость после выкупа</v>
          </cell>
          <cell r="B333" t="str">
            <v xml:space="preserve"> - book value after repayment</v>
          </cell>
          <cell r="D333" t="str">
            <v>тыс.руб.</v>
          </cell>
          <cell r="E333" t="str">
            <v>,on_end,del_str</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row>
        <row r="334">
          <cell r="A334" t="str">
            <v xml:space="preserve"> - остаточная стоимость после выкупа</v>
          </cell>
          <cell r="B334" t="str">
            <v xml:space="preserve"> - net book value after repayment</v>
          </cell>
          <cell r="D334" t="str">
            <v>тыс.руб.</v>
          </cell>
          <cell r="E334" t="str">
            <v>,on_end,del_str</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row>
        <row r="335">
          <cell r="A335" t="str">
            <v xml:space="preserve"> - амортизация средств у лизингополучателя после выкупа</v>
          </cell>
          <cell r="B335" t="str">
            <v xml:space="preserve"> - depreciation charges after repayment</v>
          </cell>
          <cell r="D335" t="str">
            <v>тыс.руб.</v>
          </cell>
          <cell r="E335" t="str">
            <v>,del_str</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row>
        <row r="336">
          <cell r="A336" t="str">
            <v xml:space="preserve">НДС уплаченный при выкупе </v>
          </cell>
          <cell r="B336" t="str">
            <v>VAT paid at the repayment</v>
          </cell>
          <cell r="D336" t="str">
            <v>тыс.руб.</v>
          </cell>
          <cell r="E336" t="str">
            <v>,del_str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row>
        <row r="339">
          <cell r="A339" t="str">
            <v>Цт=максимальные Постоянные цены</v>
          </cell>
          <cell r="B339" t="str">
            <v>Цт=максимальные Постоянные цены</v>
          </cell>
          <cell r="AK339" t="str">
            <v>АЛЬТ-Инвест™ 3.0</v>
          </cell>
        </row>
        <row r="340">
          <cell r="A340" t="str">
            <v>НОРМИРУЕМЫЕ ТЕКУЩИЕ АКТИВЫ</v>
          </cell>
          <cell r="B340" t="str">
            <v>CURRENT ASSETS REQUIREMENT</v>
          </cell>
          <cell r="F340" t="str">
            <v>"0"</v>
          </cell>
          <cell r="G340" t="str">
            <v>1 год</v>
          </cell>
          <cell r="H340" t="str">
            <v>2 год</v>
          </cell>
          <cell r="I340" t="str">
            <v>3 год</v>
          </cell>
          <cell r="J340" t="str">
            <v>4 год</v>
          </cell>
          <cell r="K340" t="str">
            <v>5 год</v>
          </cell>
          <cell r="L340" t="str">
            <v>6 год</v>
          </cell>
          <cell r="M340" t="str">
            <v>7 год</v>
          </cell>
          <cell r="N340" t="str">
            <v>8 год</v>
          </cell>
          <cell r="O340" t="str">
            <v>9 год</v>
          </cell>
          <cell r="P340" t="str">
            <v>10 год</v>
          </cell>
          <cell r="Q340" t="str">
            <v>11 год</v>
          </cell>
          <cell r="R340" t="str">
            <v>12 год</v>
          </cell>
          <cell r="S340" t="str">
            <v>13 год</v>
          </cell>
          <cell r="T340" t="str">
            <v>14 год</v>
          </cell>
          <cell r="U340" t="str">
            <v>15 год</v>
          </cell>
          <cell r="V340" t="str">
            <v>16 год</v>
          </cell>
          <cell r="W340" t="str">
            <v>17 год</v>
          </cell>
          <cell r="X340" t="str">
            <v>18 год</v>
          </cell>
          <cell r="Y340" t="str">
            <v>19 год</v>
          </cell>
          <cell r="Z340" t="str">
            <v>20 год</v>
          </cell>
          <cell r="AA340" t="str">
            <v>21 год</v>
          </cell>
          <cell r="AB340" t="str">
            <v>22 год</v>
          </cell>
          <cell r="AC340" t="str">
            <v>23 год</v>
          </cell>
          <cell r="AD340" t="str">
            <v>24 год</v>
          </cell>
          <cell r="AE340" t="str">
            <v>25 год</v>
          </cell>
          <cell r="AF340" t="str">
            <v>26 год</v>
          </cell>
          <cell r="AG340" t="str">
            <v>27 год</v>
          </cell>
          <cell r="AH340" t="str">
            <v>28 год</v>
          </cell>
          <cell r="AI340" t="str">
            <v>29 год</v>
          </cell>
          <cell r="AJ340" t="str">
            <v>30 год</v>
          </cell>
        </row>
        <row r="342">
          <cell r="A342" t="str">
            <v>1. ЗАПАСЫ СЫРЬЯ И МАТЕРИАЛОВ</v>
          </cell>
          <cell r="B342" t="str">
            <v>1. STOCKS (INVENTORIES) OF RAW MATERIALS &amp; SUPPLIES</v>
          </cell>
        </row>
        <row r="343">
          <cell r="A343" t="str">
            <v>Наименование</v>
          </cell>
          <cell r="B343" t="str">
            <v>Stock</v>
          </cell>
          <cell r="C343" t="str">
            <v>Страх.</v>
          </cell>
          <cell r="D343" t="str">
            <v>Оборот,</v>
          </cell>
        </row>
        <row r="344">
          <cell r="A344" t="str">
            <v>запаса</v>
          </cell>
          <cell r="B344" t="str">
            <v>Name</v>
          </cell>
          <cell r="C344" t="str">
            <v>запас, дни</v>
          </cell>
          <cell r="D344" t="str">
            <v>дни</v>
          </cell>
        </row>
        <row r="345">
          <cell r="A345" t="str">
            <v>на энергию и тепло</v>
          </cell>
          <cell r="B345" t="str">
            <v>Cost name 1</v>
          </cell>
          <cell r="C345">
            <v>0</v>
          </cell>
          <cell r="D345">
            <v>10</v>
          </cell>
          <cell r="E345" t="str">
            <v>,on_end,del_str</v>
          </cell>
          <cell r="G345">
            <v>0</v>
          </cell>
          <cell r="H345">
            <v>1183.4072249999997</v>
          </cell>
          <cell r="I345">
            <v>1418.0394799999999</v>
          </cell>
          <cell r="J345">
            <v>1660.8684949999999</v>
          </cell>
          <cell r="K345">
            <v>1903.6975100000002</v>
          </cell>
          <cell r="L345">
            <v>2146.5265250000002</v>
          </cell>
          <cell r="M345">
            <v>2315.1748619999998</v>
          </cell>
          <cell r="N345">
            <v>2483.8231989999995</v>
          </cell>
          <cell r="O345">
            <v>2652.4715359999991</v>
          </cell>
          <cell r="P345">
            <v>2821.1198729999992</v>
          </cell>
          <cell r="Q345">
            <v>2989.7682099999997</v>
          </cell>
          <cell r="R345">
            <v>3186.9002879999994</v>
          </cell>
          <cell r="S345">
            <v>3384.0323659999995</v>
          </cell>
          <cell r="T345">
            <v>3581.1644439999995</v>
          </cell>
          <cell r="U345">
            <v>3778.2965220000001</v>
          </cell>
          <cell r="V345">
            <v>3778.2965220000001</v>
          </cell>
          <cell r="W345">
            <v>3778.2965220000001</v>
          </cell>
          <cell r="X345">
            <v>3778.2965220000001</v>
          </cell>
          <cell r="Y345">
            <v>3778.2965220000001</v>
          </cell>
          <cell r="Z345">
            <v>3778.2965220000001</v>
          </cell>
          <cell r="AA345">
            <v>3778.2965220000001</v>
          </cell>
          <cell r="AB345">
            <v>3778.2965220000001</v>
          </cell>
          <cell r="AC345">
            <v>3778.2965220000001</v>
          </cell>
          <cell r="AD345">
            <v>3778.2965220000001</v>
          </cell>
          <cell r="AE345">
            <v>3778.2965220000001</v>
          </cell>
          <cell r="AF345">
            <v>3778.2965220000001</v>
          </cell>
          <cell r="AG345">
            <v>3778.2965220000001</v>
          </cell>
          <cell r="AH345">
            <v>3778.2965220000001</v>
          </cell>
          <cell r="AI345">
            <v>3778.2965220000001</v>
          </cell>
          <cell r="AJ345">
            <v>3778.2965220000001</v>
          </cell>
        </row>
        <row r="346">
          <cell r="E346" t="str">
            <v>,del_str</v>
          </cell>
        </row>
        <row r="347">
          <cell r="A347" t="str">
            <v xml:space="preserve"> = Средняя стоимость запасов (местная валюта)</v>
          </cell>
          <cell r="B347" t="str">
            <v xml:space="preserve"> = Average stock value (local currency)</v>
          </cell>
          <cell r="D347" t="str">
            <v>тыс.руб.</v>
          </cell>
          <cell r="E347" t="str">
            <v>,on_end,del_str</v>
          </cell>
          <cell r="G347">
            <v>0</v>
          </cell>
          <cell r="H347">
            <v>1183.4072249999997</v>
          </cell>
          <cell r="I347">
            <v>1418.0394799999999</v>
          </cell>
          <cell r="J347">
            <v>1660.8684949999999</v>
          </cell>
          <cell r="K347">
            <v>1903.6975100000002</v>
          </cell>
          <cell r="L347">
            <v>2146.5265250000002</v>
          </cell>
          <cell r="M347">
            <v>2315.1748619999998</v>
          </cell>
          <cell r="N347">
            <v>2483.8231989999995</v>
          </cell>
          <cell r="O347">
            <v>2652.4715359999991</v>
          </cell>
          <cell r="P347">
            <v>2821.1198729999992</v>
          </cell>
          <cell r="Q347">
            <v>2989.7682099999997</v>
          </cell>
          <cell r="R347">
            <v>3186.9002879999994</v>
          </cell>
          <cell r="S347">
            <v>3384.0323659999995</v>
          </cell>
          <cell r="T347">
            <v>3581.1644439999995</v>
          </cell>
          <cell r="U347">
            <v>3778.2965220000001</v>
          </cell>
          <cell r="V347">
            <v>3778.2965220000001</v>
          </cell>
          <cell r="W347">
            <v>3778.2965220000001</v>
          </cell>
          <cell r="X347">
            <v>3778.2965220000001</v>
          </cell>
          <cell r="Y347">
            <v>3778.2965220000001</v>
          </cell>
          <cell r="Z347">
            <v>3778.2965220000001</v>
          </cell>
          <cell r="AA347">
            <v>3778.2965220000001</v>
          </cell>
          <cell r="AB347">
            <v>3778.2965220000001</v>
          </cell>
          <cell r="AC347">
            <v>3778.2965220000001</v>
          </cell>
          <cell r="AD347">
            <v>3778.2965220000001</v>
          </cell>
          <cell r="AE347">
            <v>3778.2965220000001</v>
          </cell>
          <cell r="AF347">
            <v>3778.2965220000001</v>
          </cell>
          <cell r="AG347">
            <v>3778.2965220000001</v>
          </cell>
          <cell r="AH347">
            <v>3778.2965220000001</v>
          </cell>
          <cell r="AI347">
            <v>3778.2965220000001</v>
          </cell>
          <cell r="AJ347">
            <v>3778.2965220000001</v>
          </cell>
        </row>
        <row r="348">
          <cell r="A348" t="str">
            <v>на энергию</v>
          </cell>
          <cell r="B348" t="str">
            <v>Cost name 1</v>
          </cell>
          <cell r="C348">
            <v>10</v>
          </cell>
          <cell r="D348">
            <v>30</v>
          </cell>
          <cell r="E348" t="str">
            <v>,on_end,del_str</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E349" t="str">
            <v>,del_str</v>
          </cell>
        </row>
        <row r="350">
          <cell r="A350" t="str">
            <v xml:space="preserve"> = Средняя стоимость запасов (иностранная валюта)</v>
          </cell>
          <cell r="B350" t="str">
            <v xml:space="preserve"> = Average stock value (foreign currency)</v>
          </cell>
          <cell r="D350" t="str">
            <v>тыс.долл.</v>
          </cell>
          <cell r="E350" t="str">
            <v>,on_end,del_str</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row>
        <row r="352">
          <cell r="A352" t="str">
            <v xml:space="preserve"> = Итого средняя стоимость запасов</v>
          </cell>
          <cell r="B352" t="str">
            <v xml:space="preserve"> = Total average stock value</v>
          </cell>
          <cell r="D352" t="str">
            <v>тыс.руб.</v>
          </cell>
          <cell r="E352" t="str">
            <v>,on_end</v>
          </cell>
          <cell r="G352">
            <v>0</v>
          </cell>
          <cell r="H352">
            <v>1183.4072249999997</v>
          </cell>
          <cell r="I352">
            <v>1418.0394799999999</v>
          </cell>
          <cell r="J352">
            <v>1660.8684949999999</v>
          </cell>
          <cell r="K352">
            <v>1903.6975100000002</v>
          </cell>
          <cell r="L352">
            <v>2146.5265250000002</v>
          </cell>
          <cell r="M352">
            <v>2315.1748619999998</v>
          </cell>
          <cell r="N352">
            <v>2483.8231989999995</v>
          </cell>
          <cell r="O352">
            <v>2652.4715359999991</v>
          </cell>
          <cell r="P352">
            <v>2821.1198729999992</v>
          </cell>
          <cell r="Q352">
            <v>2989.7682099999997</v>
          </cell>
          <cell r="R352">
            <v>3186.9002879999994</v>
          </cell>
          <cell r="S352">
            <v>3384.0323659999995</v>
          </cell>
          <cell r="T352">
            <v>3581.1644439999995</v>
          </cell>
          <cell r="U352">
            <v>3778.2965220000001</v>
          </cell>
          <cell r="V352">
            <v>3778.2965220000001</v>
          </cell>
          <cell r="W352">
            <v>3778.2965220000001</v>
          </cell>
          <cell r="X352">
            <v>3778.2965220000001</v>
          </cell>
          <cell r="Y352">
            <v>3778.2965220000001</v>
          </cell>
          <cell r="Z352">
            <v>3778.2965220000001</v>
          </cell>
          <cell r="AA352">
            <v>3778.2965220000001</v>
          </cell>
          <cell r="AB352">
            <v>3778.2965220000001</v>
          </cell>
          <cell r="AC352">
            <v>3778.2965220000001</v>
          </cell>
          <cell r="AD352">
            <v>3778.2965220000001</v>
          </cell>
          <cell r="AE352">
            <v>3778.2965220000001</v>
          </cell>
          <cell r="AF352">
            <v>3778.2965220000001</v>
          </cell>
          <cell r="AG352">
            <v>3778.2965220000001</v>
          </cell>
          <cell r="AH352">
            <v>3778.2965220000001</v>
          </cell>
          <cell r="AI352">
            <v>3778.2965220000001</v>
          </cell>
          <cell r="AJ352">
            <v>3778.2965220000001</v>
          </cell>
        </row>
        <row r="353">
          <cell r="A353" t="str">
            <v xml:space="preserve"> - местная валюта</v>
          </cell>
          <cell r="B353" t="str">
            <v xml:space="preserve"> - in local currency</v>
          </cell>
          <cell r="D353" t="str">
            <v>тыс.руб.</v>
          </cell>
          <cell r="E353" t="str">
            <v>,on_end</v>
          </cell>
          <cell r="G353">
            <v>0</v>
          </cell>
          <cell r="H353">
            <v>1183.4072249999997</v>
          </cell>
          <cell r="I353">
            <v>1418.0394799999999</v>
          </cell>
          <cell r="J353">
            <v>1660.8684949999999</v>
          </cell>
          <cell r="K353">
            <v>1903.6975100000002</v>
          </cell>
          <cell r="L353">
            <v>2146.5265250000002</v>
          </cell>
          <cell r="M353">
            <v>2315.1748619999998</v>
          </cell>
          <cell r="N353">
            <v>2483.8231989999995</v>
          </cell>
          <cell r="O353">
            <v>2652.4715359999991</v>
          </cell>
          <cell r="P353">
            <v>2821.1198729999992</v>
          </cell>
          <cell r="Q353">
            <v>2989.7682099999997</v>
          </cell>
          <cell r="R353">
            <v>3186.9002879999994</v>
          </cell>
          <cell r="S353">
            <v>3384.0323659999995</v>
          </cell>
          <cell r="T353">
            <v>3581.1644439999995</v>
          </cell>
          <cell r="U353">
            <v>3778.2965220000001</v>
          </cell>
          <cell r="V353">
            <v>3778.2965220000001</v>
          </cell>
          <cell r="W353">
            <v>3778.2965220000001</v>
          </cell>
          <cell r="X353">
            <v>3778.2965220000001</v>
          </cell>
          <cell r="Y353">
            <v>3778.2965220000001</v>
          </cell>
          <cell r="Z353">
            <v>3778.2965220000001</v>
          </cell>
          <cell r="AA353">
            <v>3778.2965220000001</v>
          </cell>
          <cell r="AB353">
            <v>3778.2965220000001</v>
          </cell>
          <cell r="AC353">
            <v>3778.2965220000001</v>
          </cell>
          <cell r="AD353">
            <v>3778.2965220000001</v>
          </cell>
          <cell r="AE353">
            <v>3778.2965220000001</v>
          </cell>
          <cell r="AF353">
            <v>3778.2965220000001</v>
          </cell>
          <cell r="AG353">
            <v>3778.2965220000001</v>
          </cell>
          <cell r="AH353">
            <v>3778.2965220000001</v>
          </cell>
          <cell r="AI353">
            <v>3778.2965220000001</v>
          </cell>
          <cell r="AJ353">
            <v>3778.2965220000001</v>
          </cell>
        </row>
        <row r="354">
          <cell r="A354" t="str">
            <v xml:space="preserve"> - иностранная валюта</v>
          </cell>
          <cell r="B354" t="str">
            <v xml:space="preserve"> - in foreign currency</v>
          </cell>
          <cell r="D354" t="str">
            <v>тыс.долл.</v>
          </cell>
          <cell r="E354" t="str">
            <v>,on_end</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row>
        <row r="356">
          <cell r="A356" t="str">
            <v xml:space="preserve"> = Итого НДС к запасам</v>
          </cell>
          <cell r="B356" t="str">
            <v xml:space="preserve"> = VAT to stocks</v>
          </cell>
          <cell r="D356" t="str">
            <v>тыс.руб.</v>
          </cell>
          <cell r="E356" t="str">
            <v>,on_end</v>
          </cell>
          <cell r="G356">
            <v>0</v>
          </cell>
          <cell r="H356">
            <v>213.01330049999993</v>
          </cell>
          <cell r="I356">
            <v>255.24710639999998</v>
          </cell>
          <cell r="J356">
            <v>298.9563291</v>
          </cell>
          <cell r="K356">
            <v>342.6655518</v>
          </cell>
          <cell r="L356">
            <v>386.3747745</v>
          </cell>
          <cell r="M356">
            <v>416.73147515999995</v>
          </cell>
          <cell r="N356">
            <v>447.08817581999989</v>
          </cell>
          <cell r="O356">
            <v>477.44487647999983</v>
          </cell>
          <cell r="P356">
            <v>507.80157713999984</v>
          </cell>
          <cell r="Q356">
            <v>538.15827779999995</v>
          </cell>
          <cell r="R356">
            <v>573.64205183999991</v>
          </cell>
          <cell r="S356">
            <v>609.12582587999987</v>
          </cell>
          <cell r="T356">
            <v>644.60959991999994</v>
          </cell>
          <cell r="U356">
            <v>680.09337396000001</v>
          </cell>
          <cell r="V356">
            <v>680.09337396000001</v>
          </cell>
          <cell r="W356">
            <v>680.09337396000001</v>
          </cell>
          <cell r="X356">
            <v>680.09337396000001</v>
          </cell>
          <cell r="Y356">
            <v>680.09337396000001</v>
          </cell>
          <cell r="Z356">
            <v>680.09337396000001</v>
          </cell>
          <cell r="AA356">
            <v>680.09337396000001</v>
          </cell>
          <cell r="AB356">
            <v>680.09337396000001</v>
          </cell>
          <cell r="AC356">
            <v>680.09337396000001</v>
          </cell>
          <cell r="AD356">
            <v>680.09337396000001</v>
          </cell>
          <cell r="AE356">
            <v>680.09337396000001</v>
          </cell>
          <cell r="AF356">
            <v>680.09337396000001</v>
          </cell>
          <cell r="AG356">
            <v>680.09337396000001</v>
          </cell>
          <cell r="AH356">
            <v>680.09337396000001</v>
          </cell>
          <cell r="AI356">
            <v>680.09337396000001</v>
          </cell>
          <cell r="AJ356">
            <v>680.09337396000001</v>
          </cell>
        </row>
        <row r="358">
          <cell r="A358" t="str">
            <v>2. НЕЗАВЕРШЕННАЯ  ПРОДУКЦИЯ</v>
          </cell>
          <cell r="B358" t="str">
            <v>2. SEMI-FINISHED PRODUCTION (WORK-IN-PROGRESS)</v>
          </cell>
        </row>
        <row r="359">
          <cell r="A359" t="str">
            <v>Цикл производства</v>
          </cell>
          <cell r="B359" t="str">
            <v>Production cycle</v>
          </cell>
          <cell r="D359" t="str">
            <v>дни</v>
          </cell>
          <cell r="F359">
            <v>0</v>
          </cell>
        </row>
        <row r="360">
          <cell r="A360" t="str">
            <v>Стоимость незавершенного производства</v>
          </cell>
          <cell r="B360" t="str">
            <v>Cost of semi-finished production</v>
          </cell>
          <cell r="D360" t="str">
            <v>тыс.руб.</v>
          </cell>
          <cell r="E360" t="str">
            <v>on_end</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row>
        <row r="361">
          <cell r="A361" t="str">
            <v xml:space="preserve"> - местная валюта</v>
          </cell>
          <cell r="B361" t="str">
            <v xml:space="preserve"> - in local currency</v>
          </cell>
          <cell r="D361" t="str">
            <v>тыс.руб.</v>
          </cell>
          <cell r="E361" t="str">
            <v>on_end</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A362" t="str">
            <v xml:space="preserve"> - иностранная валюта</v>
          </cell>
          <cell r="B362" t="str">
            <v xml:space="preserve"> - in foreign currency</v>
          </cell>
          <cell r="D362" t="str">
            <v>тыс.долл.</v>
          </cell>
          <cell r="E362" t="str">
            <v>on_end</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row>
        <row r="364">
          <cell r="A364" t="str">
            <v>3. ЗАПАСЫ ГОТОВОЙ ПРОДУКЦИИ</v>
          </cell>
          <cell r="B364" t="str">
            <v>3. FINISHED PRODUCTS</v>
          </cell>
        </row>
        <row r="365">
          <cell r="A365" t="str">
            <v>Периодичность отгрузки</v>
          </cell>
          <cell r="B365" t="str">
            <v>Stock period</v>
          </cell>
          <cell r="D365" t="str">
            <v>дни</v>
          </cell>
          <cell r="F365">
            <v>0</v>
          </cell>
        </row>
        <row r="366">
          <cell r="A366" t="str">
            <v>Страховой запас</v>
          </cell>
          <cell r="B366" t="str">
            <v>Insurance stock</v>
          </cell>
          <cell r="D366" t="str">
            <v>дни</v>
          </cell>
          <cell r="F366">
            <v>0</v>
          </cell>
        </row>
        <row r="367">
          <cell r="A367" t="str">
            <v>Стоимость готовой продукции</v>
          </cell>
          <cell r="B367" t="str">
            <v>Cost of finished products</v>
          </cell>
          <cell r="D367" t="str">
            <v>тыс.руб.</v>
          </cell>
          <cell r="E367" t="str">
            <v>on_end</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row>
        <row r="368">
          <cell r="A368" t="str">
            <v xml:space="preserve"> - местная валюта</v>
          </cell>
          <cell r="B368" t="str">
            <v xml:space="preserve"> - in local currency</v>
          </cell>
          <cell r="D368" t="str">
            <v>тыс.руб.</v>
          </cell>
          <cell r="E368" t="str">
            <v>on_end</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row>
        <row r="369">
          <cell r="A369" t="str">
            <v xml:space="preserve"> - иностранная валюта</v>
          </cell>
          <cell r="B369" t="str">
            <v xml:space="preserve"> - in foreign currency</v>
          </cell>
          <cell r="D369" t="str">
            <v>тыс.долл.</v>
          </cell>
          <cell r="E369" t="str">
            <v>on_end</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1">
          <cell r="A371" t="str">
            <v>4. КРЕДИТЫ ПОКУПАТЕЛЯМ (СЧЕТА К ПОЛУЧЕНИЮ)</v>
          </cell>
          <cell r="B371" t="str">
            <v>4. CREDITS TO BUYERS (RECEIVABLES)</v>
          </cell>
        </row>
        <row r="372">
          <cell r="A372" t="str">
            <v>Доля кредитов в выручке</v>
          </cell>
          <cell r="B372" t="str">
            <v>Per cent of sales revenues to credits</v>
          </cell>
          <cell r="D372" t="str">
            <v>%</v>
          </cell>
          <cell r="F372">
            <v>1</v>
          </cell>
        </row>
        <row r="373">
          <cell r="A373" t="str">
            <v>Средний срок кредита</v>
          </cell>
          <cell r="B373" t="str">
            <v xml:space="preserve">Average term of credits </v>
          </cell>
          <cell r="D373" t="str">
            <v>дни</v>
          </cell>
          <cell r="F373">
            <v>30</v>
          </cell>
        </row>
        <row r="374">
          <cell r="A374" t="str">
            <v>Сумма счетов к получению</v>
          </cell>
          <cell r="B374" t="str">
            <v>Sum of accounts receivable</v>
          </cell>
          <cell r="D374" t="str">
            <v>тыс.руб.</v>
          </cell>
          <cell r="E374" t="str">
            <v>on_end</v>
          </cell>
          <cell r="G374">
            <v>0</v>
          </cell>
          <cell r="H374">
            <v>14051.534337796973</v>
          </cell>
          <cell r="I374">
            <v>16351.76867559395</v>
          </cell>
          <cell r="J374">
            <v>19175.465292440604</v>
          </cell>
          <cell r="K374">
            <v>21999.161909287257</v>
          </cell>
          <cell r="L374">
            <v>24822.858526133907</v>
          </cell>
          <cell r="M374">
            <v>27050.211997580991</v>
          </cell>
          <cell r="N374">
            <v>29277.565469028079</v>
          </cell>
          <cell r="O374">
            <v>31504.91894047516</v>
          </cell>
          <cell r="P374">
            <v>33732.272411922255</v>
          </cell>
          <cell r="Q374">
            <v>35959.625883369328</v>
          </cell>
          <cell r="R374">
            <v>38430.819134514029</v>
          </cell>
          <cell r="S374">
            <v>40902.012385658745</v>
          </cell>
          <cell r="T374">
            <v>43373.205636803454</v>
          </cell>
          <cell r="U374">
            <v>45844.398887948162</v>
          </cell>
          <cell r="V374">
            <v>45844.398887948162</v>
          </cell>
          <cell r="W374">
            <v>45844.398887948162</v>
          </cell>
          <cell r="X374">
            <v>45844.398887948162</v>
          </cell>
          <cell r="Y374">
            <v>45844.398887948162</v>
          </cell>
          <cell r="Z374">
            <v>45844.398887948162</v>
          </cell>
          <cell r="AA374">
            <v>45844.398887948162</v>
          </cell>
          <cell r="AB374">
            <v>45844.398887948162</v>
          </cell>
          <cell r="AC374">
            <v>45844.398887948162</v>
          </cell>
          <cell r="AD374">
            <v>45844.398887948162</v>
          </cell>
          <cell r="AE374">
            <v>45844.398887948162</v>
          </cell>
          <cell r="AF374">
            <v>45844.398887948162</v>
          </cell>
          <cell r="AG374">
            <v>45844.398887948162</v>
          </cell>
          <cell r="AH374">
            <v>45844.398887948162</v>
          </cell>
          <cell r="AI374">
            <v>45844.398887948162</v>
          </cell>
          <cell r="AJ374">
            <v>45844.398887948162</v>
          </cell>
        </row>
        <row r="375">
          <cell r="A375" t="str">
            <v xml:space="preserve"> - местная валюта</v>
          </cell>
          <cell r="B375" t="str">
            <v xml:space="preserve"> - in local currency</v>
          </cell>
          <cell r="D375" t="str">
            <v>тыс.руб.</v>
          </cell>
          <cell r="E375" t="str">
            <v>on_end</v>
          </cell>
          <cell r="G375">
            <v>0</v>
          </cell>
          <cell r="H375">
            <v>14051.534337796973</v>
          </cell>
          <cell r="I375">
            <v>16351.76867559395</v>
          </cell>
          <cell r="J375">
            <v>19175.465292440604</v>
          </cell>
          <cell r="K375">
            <v>21999.161909287257</v>
          </cell>
          <cell r="L375">
            <v>24822.858526133907</v>
          </cell>
          <cell r="M375">
            <v>27050.211997580991</v>
          </cell>
          <cell r="N375">
            <v>29277.565469028079</v>
          </cell>
          <cell r="O375">
            <v>31504.91894047516</v>
          </cell>
          <cell r="P375">
            <v>33732.272411922255</v>
          </cell>
          <cell r="Q375">
            <v>35959.625883369328</v>
          </cell>
          <cell r="R375">
            <v>38430.819134514029</v>
          </cell>
          <cell r="S375">
            <v>40902.012385658745</v>
          </cell>
          <cell r="T375">
            <v>43373.205636803454</v>
          </cell>
          <cell r="U375">
            <v>45844.398887948162</v>
          </cell>
          <cell r="V375">
            <v>45844.398887948162</v>
          </cell>
          <cell r="W375">
            <v>45844.398887948162</v>
          </cell>
          <cell r="X375">
            <v>45844.398887948162</v>
          </cell>
          <cell r="Y375">
            <v>45844.398887948162</v>
          </cell>
          <cell r="Z375">
            <v>45844.398887948162</v>
          </cell>
          <cell r="AA375">
            <v>45844.398887948162</v>
          </cell>
          <cell r="AB375">
            <v>45844.398887948162</v>
          </cell>
          <cell r="AC375">
            <v>45844.398887948162</v>
          </cell>
          <cell r="AD375">
            <v>45844.398887948162</v>
          </cell>
          <cell r="AE375">
            <v>45844.398887948162</v>
          </cell>
          <cell r="AF375">
            <v>45844.398887948162</v>
          </cell>
          <cell r="AG375">
            <v>45844.398887948162</v>
          </cell>
          <cell r="AH375">
            <v>45844.398887948162</v>
          </cell>
          <cell r="AI375">
            <v>45844.398887948162</v>
          </cell>
          <cell r="AJ375">
            <v>45844.398887948162</v>
          </cell>
        </row>
        <row r="376">
          <cell r="A376" t="str">
            <v xml:space="preserve"> - иностранная валюта</v>
          </cell>
          <cell r="B376" t="str">
            <v xml:space="preserve"> - in foreign currency</v>
          </cell>
          <cell r="D376" t="str">
            <v>тыс.долл.</v>
          </cell>
          <cell r="E376" t="str">
            <v>on_end</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8">
          <cell r="A378" t="str">
            <v>5. АВАНСЫ ПОСТАВЩИКАМ</v>
          </cell>
          <cell r="B378" t="str">
            <v>5. ADVANCE PAYMENTS TO SUPPLIERS</v>
          </cell>
        </row>
        <row r="379">
          <cell r="A379" t="str">
            <v>Доля авансов в прямых материальных затратах</v>
          </cell>
          <cell r="B379" t="str">
            <v>Per cent of direct material costs to advances</v>
          </cell>
          <cell r="D379" t="str">
            <v>%</v>
          </cell>
          <cell r="F379">
            <v>0</v>
          </cell>
          <cell r="G379" t="str">
            <v/>
          </cell>
        </row>
        <row r="380">
          <cell r="A380" t="str">
            <v>Средний срок авансовых платежей</v>
          </cell>
          <cell r="B380" t="str">
            <v>Average term of advance payments</v>
          </cell>
          <cell r="D380" t="str">
            <v>дни</v>
          </cell>
          <cell r="F380">
            <v>30</v>
          </cell>
        </row>
        <row r="381">
          <cell r="A381" t="str">
            <v>Сумма уплаченных авансов</v>
          </cell>
          <cell r="B381" t="str">
            <v>Sum of advances paid</v>
          </cell>
          <cell r="D381" t="str">
            <v>тыс.руб.</v>
          </cell>
          <cell r="E381" t="str">
            <v>on_end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A382" t="str">
            <v xml:space="preserve"> - местная валюта</v>
          </cell>
          <cell r="B382" t="str">
            <v xml:space="preserve"> - in local currency</v>
          </cell>
          <cell r="D382" t="str">
            <v>тыс.руб.</v>
          </cell>
          <cell r="E382" t="str">
            <v>on_end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A383" t="str">
            <v xml:space="preserve"> - иностранная валюта</v>
          </cell>
          <cell r="B383" t="str">
            <v xml:space="preserve"> - in foreign currency</v>
          </cell>
          <cell r="D383" t="str">
            <v>тыс.долл.</v>
          </cell>
          <cell r="E383" t="str">
            <v>on_end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row>
        <row r="385">
          <cell r="A385" t="str">
            <v>6. РЕЗЕРВ ДЕНЕЖНЫХ СРЕДСТВ</v>
          </cell>
          <cell r="B385" t="str">
            <v>6. CASH RESERVES (CASH-IN-HAND)</v>
          </cell>
        </row>
        <row r="386">
          <cell r="A386" t="str">
            <v>Покрытие потребности</v>
          </cell>
          <cell r="B386" t="str">
            <v xml:space="preserve"> Term of coverage</v>
          </cell>
          <cell r="D386" t="str">
            <v>дни</v>
          </cell>
          <cell r="F386">
            <v>30</v>
          </cell>
        </row>
        <row r="387">
          <cell r="A387" t="str">
            <v>Сумма</v>
          </cell>
          <cell r="B387" t="str">
            <v>Sum</v>
          </cell>
          <cell r="D387" t="str">
            <v>тыс.руб.</v>
          </cell>
          <cell r="E387" t="str">
            <v>on_end</v>
          </cell>
          <cell r="F387">
            <v>0</v>
          </cell>
          <cell r="G387">
            <v>1396.4205254999997</v>
          </cell>
          <cell r="H387">
            <v>2182.7135609000002</v>
          </cell>
          <cell r="I387">
            <v>2354.2522377</v>
          </cell>
          <cell r="J387">
            <v>2477.8277376999999</v>
          </cell>
          <cell r="K387">
            <v>2566.5932376999999</v>
          </cell>
          <cell r="L387">
            <v>2569.5660376599999</v>
          </cell>
          <cell r="M387">
            <v>2640.6828676599998</v>
          </cell>
          <cell r="N387">
            <v>2713.9332025599997</v>
          </cell>
          <cell r="O387">
            <v>2789.3810475070004</v>
          </cell>
          <cell r="P387">
            <v>2867.0923278024111</v>
          </cell>
          <cell r="Q387">
            <v>2980.7457608866821</v>
          </cell>
          <cell r="R387">
            <v>3063.1896581520832</v>
          </cell>
          <cell r="S387">
            <v>3148.1068723354456</v>
          </cell>
          <cell r="T387">
            <v>3235.5716029443092</v>
          </cell>
          <cell r="U387">
            <v>3093.0444234314386</v>
          </cell>
          <cell r="V387">
            <v>3185.8357561343819</v>
          </cell>
          <cell r="W387">
            <v>3281.4108288184134</v>
          </cell>
          <cell r="X387">
            <v>3379.8531536829655</v>
          </cell>
          <cell r="Y387">
            <v>3481.2487482934544</v>
          </cell>
          <cell r="Z387">
            <v>3585.6862107422585</v>
          </cell>
          <cell r="AA387">
            <v>3693.2567970645259</v>
          </cell>
          <cell r="AB387">
            <v>3804.0545009764628</v>
          </cell>
          <cell r="AC387">
            <v>3918.1761360057571</v>
          </cell>
          <cell r="AD387">
            <v>4035.7214200859294</v>
          </cell>
          <cell r="AE387">
            <v>4156.7930626885072</v>
          </cell>
          <cell r="AF387">
            <v>4281.4968545691618</v>
          </cell>
          <cell r="AG387">
            <v>4409.9417602062367</v>
          </cell>
          <cell r="AH387">
            <v>4542.2400130124242</v>
          </cell>
          <cell r="AI387">
            <v>4678.5072134027978</v>
          </cell>
          <cell r="AJ387">
            <v>4818.8624298048817</v>
          </cell>
        </row>
        <row r="388">
          <cell r="A388" t="str">
            <v xml:space="preserve"> - местная валюта</v>
          </cell>
          <cell r="B388" t="str">
            <v xml:space="preserve"> - in local currency</v>
          </cell>
          <cell r="D388" t="str">
            <v>тыс.руб.</v>
          </cell>
          <cell r="E388" t="str">
            <v>on_end</v>
          </cell>
          <cell r="F388">
            <v>0</v>
          </cell>
          <cell r="G388">
            <v>1396.4205254999997</v>
          </cell>
          <cell r="H388">
            <v>2182.7135609000002</v>
          </cell>
          <cell r="I388">
            <v>2354.2522377</v>
          </cell>
          <cell r="J388">
            <v>2477.8277376999999</v>
          </cell>
          <cell r="K388">
            <v>2566.5932376999999</v>
          </cell>
          <cell r="L388">
            <v>2569.5660376599999</v>
          </cell>
          <cell r="M388">
            <v>2640.6828676599998</v>
          </cell>
          <cell r="N388">
            <v>2713.9332025599997</v>
          </cell>
          <cell r="O388">
            <v>2789.3810475070004</v>
          </cell>
          <cell r="P388">
            <v>2867.0923278024111</v>
          </cell>
          <cell r="Q388">
            <v>2980.7457608866821</v>
          </cell>
          <cell r="R388">
            <v>3063.1896581520832</v>
          </cell>
          <cell r="S388">
            <v>3148.1068723354456</v>
          </cell>
          <cell r="T388">
            <v>3235.5716029443092</v>
          </cell>
          <cell r="U388">
            <v>3093.0444234314386</v>
          </cell>
          <cell r="V388">
            <v>3185.8357561343819</v>
          </cell>
          <cell r="W388">
            <v>3281.4108288184134</v>
          </cell>
          <cell r="X388">
            <v>3379.8531536829655</v>
          </cell>
          <cell r="Y388">
            <v>3481.2487482934544</v>
          </cell>
          <cell r="Z388">
            <v>3585.6862107422585</v>
          </cell>
          <cell r="AA388">
            <v>3693.2567970645259</v>
          </cell>
          <cell r="AB388">
            <v>3804.0545009764628</v>
          </cell>
          <cell r="AC388">
            <v>3918.1761360057571</v>
          </cell>
          <cell r="AD388">
            <v>4035.7214200859294</v>
          </cell>
          <cell r="AE388">
            <v>4156.7930626885072</v>
          </cell>
          <cell r="AF388">
            <v>4281.4968545691618</v>
          </cell>
          <cell r="AG388">
            <v>4409.9417602062367</v>
          </cell>
          <cell r="AH388">
            <v>4542.2400130124242</v>
          </cell>
          <cell r="AI388">
            <v>4678.5072134027978</v>
          </cell>
          <cell r="AJ388">
            <v>4818.8624298048817</v>
          </cell>
        </row>
        <row r="389">
          <cell r="A389" t="str">
            <v xml:space="preserve"> - иностранная валюта</v>
          </cell>
          <cell r="B389" t="str">
            <v xml:space="preserve"> - in foreign currency</v>
          </cell>
          <cell r="D389" t="str">
            <v>тыс.долл.</v>
          </cell>
          <cell r="E389" t="str">
            <v>on_end</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1">
          <cell r="A391" t="str">
            <v>7. НДС УПЛАЧЕННЫЙ</v>
          </cell>
          <cell r="B391" t="str">
            <v>7. VAT PAID</v>
          </cell>
        </row>
        <row r="392">
          <cell r="A392" t="str">
            <v>Сумма</v>
          </cell>
          <cell r="B392" t="str">
            <v>Sum</v>
          </cell>
          <cell r="D392" t="str">
            <v>тыс.руб.</v>
          </cell>
          <cell r="E392" t="str">
            <v>on_end</v>
          </cell>
          <cell r="F392">
            <v>0</v>
          </cell>
          <cell r="G392">
            <v>21347.982</v>
          </cell>
          <cell r="H392">
            <v>27671.012248499999</v>
          </cell>
          <cell r="I392">
            <v>35688.491539199997</v>
          </cell>
          <cell r="J392">
            <v>44600.286329099996</v>
          </cell>
          <cell r="K392">
            <v>54341.201201400007</v>
          </cell>
          <cell r="L392">
            <v>64914.422156100001</v>
          </cell>
          <cell r="M392">
            <v>75492.348106680016</v>
          </cell>
          <cell r="N392">
            <v>86092.23697398002</v>
          </cell>
          <cell r="O392">
            <v>96718.111318764</v>
          </cell>
          <cell r="P392">
            <v>107374.11437861891</v>
          </cell>
          <cell r="Q392">
            <v>118064.51368825928</v>
          </cell>
          <cell r="R392">
            <v>129065.76564518105</v>
          </cell>
          <cell r="S392">
            <v>140377.27060358282</v>
          </cell>
          <cell r="T392">
            <v>152003.69181387071</v>
          </cell>
          <cell r="U392">
            <v>163949.83242396286</v>
          </cell>
          <cell r="V392">
            <v>176030.34458089489</v>
          </cell>
          <cell r="W392">
            <v>188285.80771833329</v>
          </cell>
          <cell r="X392">
            <v>200721.4703656933</v>
          </cell>
          <cell r="Y392">
            <v>213342.73850827248</v>
          </cell>
          <cell r="Z392">
            <v>226155.18031092748</v>
          </cell>
          <cell r="AA392">
            <v>239164.53098346051</v>
          </cell>
          <cell r="AB392">
            <v>252376.69779196792</v>
          </cell>
          <cell r="AC392">
            <v>265797.76522052899</v>
          </cell>
          <cell r="AD392">
            <v>279434.00028774521</v>
          </cell>
          <cell r="AE392">
            <v>293291.85802277637</v>
          </cell>
          <cell r="AF392">
            <v>307377.98710565694</v>
          </cell>
          <cell r="AG392">
            <v>321699.23567682219</v>
          </cell>
          <cell r="AH392">
            <v>336262.6573209209</v>
          </cell>
          <cell r="AI392">
            <v>351075.51723014092</v>
          </cell>
          <cell r="AJ392">
            <v>366145.29855243588</v>
          </cell>
        </row>
        <row r="394">
          <cell r="A394" t="str">
            <v xml:space="preserve"> = Нормируемые оборотные активы</v>
          </cell>
          <cell r="B394" t="str">
            <v xml:space="preserve"> = Current assets requirement</v>
          </cell>
          <cell r="D394" t="str">
            <v>тыс.руб.</v>
          </cell>
          <cell r="E394" t="str">
            <v>on_end</v>
          </cell>
          <cell r="F394">
            <v>0</v>
          </cell>
          <cell r="G394">
            <v>22744.402525500002</v>
          </cell>
          <cell r="H394">
            <v>45088.667372196971</v>
          </cell>
          <cell r="I394">
            <v>55812.551932493945</v>
          </cell>
          <cell r="J394">
            <v>67914.4478542406</v>
          </cell>
          <cell r="K394">
            <v>80810.653858387261</v>
          </cell>
          <cell r="L394">
            <v>94453.373244893912</v>
          </cell>
          <cell r="M394">
            <v>107498.417833921</v>
          </cell>
          <cell r="N394">
            <v>120567.55884456809</v>
          </cell>
          <cell r="O394">
            <v>133664.88284274616</v>
          </cell>
          <cell r="P394">
            <v>146794.59899134358</v>
          </cell>
          <cell r="Q394">
            <v>159994.6535425153</v>
          </cell>
          <cell r="R394">
            <v>173746.67472584714</v>
          </cell>
          <cell r="S394">
            <v>187811.42222757702</v>
          </cell>
          <cell r="T394">
            <v>202193.63349761849</v>
          </cell>
          <cell r="U394">
            <v>216665.57225734246</v>
          </cell>
          <cell r="V394">
            <v>228838.87574697743</v>
          </cell>
          <cell r="W394">
            <v>241189.91395709987</v>
          </cell>
          <cell r="X394">
            <v>253724.01892932443</v>
          </cell>
          <cell r="Y394">
            <v>266446.68266651407</v>
          </cell>
          <cell r="Z394">
            <v>279363.56193161791</v>
          </cell>
          <cell r="AA394">
            <v>292480.48319047317</v>
          </cell>
          <cell r="AB394">
            <v>305803.44770289253</v>
          </cell>
          <cell r="AC394">
            <v>319338.6367664829</v>
          </cell>
          <cell r="AD394">
            <v>333092.41711777932</v>
          </cell>
          <cell r="AE394">
            <v>347071.34649541305</v>
          </cell>
          <cell r="AF394">
            <v>361282.17937017424</v>
          </cell>
          <cell r="AG394">
            <v>375731.87284697662</v>
          </cell>
          <cell r="AH394">
            <v>390427.59274388151</v>
          </cell>
          <cell r="AI394">
            <v>405376.71985349187</v>
          </cell>
          <cell r="AJ394">
            <v>420586.85639218893</v>
          </cell>
        </row>
        <row r="395">
          <cell r="A395" t="str">
            <v xml:space="preserve"> - местная валюта</v>
          </cell>
          <cell r="B395" t="str">
            <v xml:space="preserve"> - in local currency</v>
          </cell>
          <cell r="D395" t="str">
            <v>тыс.руб.</v>
          </cell>
          <cell r="E395" t="str">
            <v>on_end</v>
          </cell>
          <cell r="F395">
            <v>0</v>
          </cell>
          <cell r="G395">
            <v>22744.402525500002</v>
          </cell>
          <cell r="H395">
            <v>45088.667372196971</v>
          </cell>
          <cell r="I395">
            <v>55812.551932493945</v>
          </cell>
          <cell r="J395">
            <v>67914.4478542406</v>
          </cell>
          <cell r="K395">
            <v>80810.653858387261</v>
          </cell>
          <cell r="L395">
            <v>94453.373244893912</v>
          </cell>
          <cell r="M395">
            <v>107498.417833921</v>
          </cell>
          <cell r="N395">
            <v>120567.55884456809</v>
          </cell>
          <cell r="O395">
            <v>133664.88284274616</v>
          </cell>
          <cell r="P395">
            <v>146794.59899134358</v>
          </cell>
          <cell r="Q395">
            <v>159994.6535425153</v>
          </cell>
          <cell r="R395">
            <v>173746.67472584714</v>
          </cell>
          <cell r="S395">
            <v>187811.42222757702</v>
          </cell>
          <cell r="T395">
            <v>202193.63349761849</v>
          </cell>
          <cell r="U395">
            <v>216665.57225734246</v>
          </cell>
          <cell r="V395">
            <v>228838.87574697743</v>
          </cell>
          <cell r="W395">
            <v>241189.91395709987</v>
          </cell>
          <cell r="X395">
            <v>253724.01892932443</v>
          </cell>
          <cell r="Y395">
            <v>266446.68266651407</v>
          </cell>
          <cell r="Z395">
            <v>279363.56193161791</v>
          </cell>
          <cell r="AA395">
            <v>292480.48319047317</v>
          </cell>
          <cell r="AB395">
            <v>305803.44770289253</v>
          </cell>
          <cell r="AC395">
            <v>319338.6367664829</v>
          </cell>
          <cell r="AD395">
            <v>333092.41711777932</v>
          </cell>
          <cell r="AE395">
            <v>347071.34649541305</v>
          </cell>
          <cell r="AF395">
            <v>361282.17937017424</v>
          </cell>
          <cell r="AG395">
            <v>375731.87284697662</v>
          </cell>
          <cell r="AH395">
            <v>390427.59274388151</v>
          </cell>
          <cell r="AI395">
            <v>405376.71985349187</v>
          </cell>
          <cell r="AJ395">
            <v>420586.85639218893</v>
          </cell>
        </row>
        <row r="396">
          <cell r="A396" t="str">
            <v xml:space="preserve"> - иностранная валюта</v>
          </cell>
          <cell r="B396" t="str">
            <v xml:space="preserve"> - in foreign currency</v>
          </cell>
          <cell r="D396" t="str">
            <v>тыс.долл.</v>
          </cell>
          <cell r="E396" t="str">
            <v>on_end</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row>
        <row r="397">
          <cell r="A397" t="str">
            <v xml:space="preserve"> = Прирост нормируемых оборотных активов</v>
          </cell>
          <cell r="B397" t="str">
            <v xml:space="preserve"> = Increase in current assets requirement</v>
          </cell>
          <cell r="D397" t="str">
            <v>тыс.руб.</v>
          </cell>
          <cell r="F397">
            <v>0</v>
          </cell>
          <cell r="G397">
            <v>22744.402525500002</v>
          </cell>
          <cell r="H397">
            <v>22344.264846696969</v>
          </cell>
          <cell r="I397">
            <v>10723.884560296974</v>
          </cell>
          <cell r="J397">
            <v>12101.895921746654</v>
          </cell>
          <cell r="K397">
            <v>12896.206004146661</v>
          </cell>
          <cell r="L397">
            <v>13642.719386506651</v>
          </cell>
          <cell r="M397">
            <v>13045.044589027093</v>
          </cell>
          <cell r="N397">
            <v>13069.141010647087</v>
          </cell>
          <cell r="O397">
            <v>13097.323998178064</v>
          </cell>
          <cell r="P397">
            <v>13129.716148597421</v>
          </cell>
          <cell r="Q397">
            <v>13200.054551171721</v>
          </cell>
          <cell r="R397">
            <v>13752.021183331846</v>
          </cell>
          <cell r="S397">
            <v>14064.747501729871</v>
          </cell>
          <cell r="T397">
            <v>14382.211270041473</v>
          </cell>
          <cell r="U397">
            <v>14471.938759723969</v>
          </cell>
          <cell r="V397">
            <v>12173.303489634971</v>
          </cell>
          <cell r="W397">
            <v>12351.038210122439</v>
          </cell>
          <cell r="X397">
            <v>12534.104972224566</v>
          </cell>
          <cell r="Y397">
            <v>12722.663737189636</v>
          </cell>
          <cell r="Z397">
            <v>12916.879265103838</v>
          </cell>
          <cell r="AA397">
            <v>13116.921258855262</v>
          </cell>
          <cell r="AB397">
            <v>13322.964512419363</v>
          </cell>
          <cell r="AC397">
            <v>13535.189063590369</v>
          </cell>
          <cell r="AD397">
            <v>13753.780351296416</v>
          </cell>
          <cell r="AE397">
            <v>13978.929377633729</v>
          </cell>
          <cell r="AF397">
            <v>14210.832874761196</v>
          </cell>
          <cell r="AG397">
            <v>14449.693476802378</v>
          </cell>
          <cell r="AH397">
            <v>14695.719896904891</v>
          </cell>
          <cell r="AI397">
            <v>14949.127109610359</v>
          </cell>
          <cell r="AJ397">
            <v>15210.136538697057</v>
          </cell>
        </row>
        <row r="398">
          <cell r="A398" t="str">
            <v xml:space="preserve"> - местная валюта</v>
          </cell>
          <cell r="B398" t="str">
            <v xml:space="preserve"> - in local currency</v>
          </cell>
          <cell r="D398" t="str">
            <v>тыс.руб.</v>
          </cell>
          <cell r="F398">
            <v>0</v>
          </cell>
          <cell r="G398">
            <v>22744.402525500002</v>
          </cell>
          <cell r="H398">
            <v>22344.264846696969</v>
          </cell>
          <cell r="I398">
            <v>10723.884560296974</v>
          </cell>
          <cell r="J398">
            <v>12101.895921746654</v>
          </cell>
          <cell r="K398">
            <v>12896.206004146661</v>
          </cell>
          <cell r="L398">
            <v>13642.719386506651</v>
          </cell>
          <cell r="M398">
            <v>13045.044589027093</v>
          </cell>
          <cell r="N398">
            <v>13069.141010647087</v>
          </cell>
          <cell r="O398">
            <v>13097.323998178064</v>
          </cell>
          <cell r="P398">
            <v>13129.716148597421</v>
          </cell>
          <cell r="Q398">
            <v>13200.054551171721</v>
          </cell>
          <cell r="R398">
            <v>13752.021183331846</v>
          </cell>
          <cell r="S398">
            <v>14064.747501729871</v>
          </cell>
          <cell r="T398">
            <v>14382.211270041473</v>
          </cell>
          <cell r="U398">
            <v>14471.938759723969</v>
          </cell>
          <cell r="V398">
            <v>12173.303489634971</v>
          </cell>
          <cell r="W398">
            <v>12351.038210122439</v>
          </cell>
          <cell r="X398">
            <v>12534.104972224566</v>
          </cell>
          <cell r="Y398">
            <v>12722.663737189636</v>
          </cell>
          <cell r="Z398">
            <v>12916.879265103838</v>
          </cell>
          <cell r="AA398">
            <v>13116.921258855262</v>
          </cell>
          <cell r="AB398">
            <v>13322.964512419363</v>
          </cell>
          <cell r="AC398">
            <v>13535.189063590369</v>
          </cell>
          <cell r="AD398">
            <v>13753.780351296416</v>
          </cell>
          <cell r="AE398">
            <v>13978.929377633729</v>
          </cell>
          <cell r="AF398">
            <v>14210.832874761196</v>
          </cell>
          <cell r="AG398">
            <v>14449.693476802378</v>
          </cell>
          <cell r="AH398">
            <v>14695.719896904891</v>
          </cell>
          <cell r="AI398">
            <v>14949.127109610359</v>
          </cell>
          <cell r="AJ398">
            <v>15210.136538697057</v>
          </cell>
          <cell r="AL398">
            <v>420586.85639218893</v>
          </cell>
        </row>
        <row r="399">
          <cell r="A399" t="str">
            <v xml:space="preserve"> - иностранная валюта</v>
          </cell>
          <cell r="B399" t="str">
            <v xml:space="preserve"> - in foreign currency</v>
          </cell>
          <cell r="D399" t="str">
            <v>тыс.долл.</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row>
        <row r="403">
          <cell r="A403" t="str">
            <v>Цт=максимальные Постоянные цены</v>
          </cell>
          <cell r="B403" t="str">
            <v>Цт=максимальные Постоянные цены</v>
          </cell>
          <cell r="AK403" t="str">
            <v>АЛЬТ-Инвест™ 3.0</v>
          </cell>
        </row>
        <row r="404">
          <cell r="A404" t="str">
            <v>НОРМИРУЕМЫЕ КРАТКОСРОЧНЫЕ ПАССИВЫ</v>
          </cell>
          <cell r="B404" t="str">
            <v>CURRENT LIABILITIES AVAILABLE</v>
          </cell>
          <cell r="F404" t="str">
            <v>"0"</v>
          </cell>
          <cell r="G404" t="str">
            <v>1 год</v>
          </cell>
          <cell r="H404" t="str">
            <v>2 год</v>
          </cell>
          <cell r="I404" t="str">
            <v>3 год</v>
          </cell>
          <cell r="J404" t="str">
            <v>4 год</v>
          </cell>
          <cell r="K404" t="str">
            <v>5 год</v>
          </cell>
          <cell r="L404" t="str">
            <v>6 год</v>
          </cell>
          <cell r="M404" t="str">
            <v>7 год</v>
          </cell>
          <cell r="N404" t="str">
            <v>8 год</v>
          </cell>
          <cell r="O404" t="str">
            <v>9 год</v>
          </cell>
          <cell r="P404" t="str">
            <v>10 год</v>
          </cell>
          <cell r="Q404" t="str">
            <v>11 год</v>
          </cell>
          <cell r="R404" t="str">
            <v>12 год</v>
          </cell>
          <cell r="S404" t="str">
            <v>13 год</v>
          </cell>
          <cell r="T404" t="str">
            <v>14 год</v>
          </cell>
          <cell r="U404" t="str">
            <v>15 год</v>
          </cell>
          <cell r="V404" t="str">
            <v>16 год</v>
          </cell>
          <cell r="W404" t="str">
            <v>17 год</v>
          </cell>
          <cell r="X404" t="str">
            <v>18 год</v>
          </cell>
          <cell r="Y404" t="str">
            <v>19 год</v>
          </cell>
          <cell r="Z404" t="str">
            <v>20 год</v>
          </cell>
          <cell r="AA404" t="str">
            <v>21 год</v>
          </cell>
          <cell r="AB404" t="str">
            <v>22 год</v>
          </cell>
          <cell r="AC404" t="str">
            <v>23 год</v>
          </cell>
          <cell r="AD404" t="str">
            <v>24 год</v>
          </cell>
          <cell r="AE404" t="str">
            <v>25 год</v>
          </cell>
          <cell r="AF404" t="str">
            <v>26 год</v>
          </cell>
          <cell r="AG404" t="str">
            <v>27 год</v>
          </cell>
          <cell r="AH404" t="str">
            <v>28 год</v>
          </cell>
          <cell r="AI404" t="str">
            <v>29 год</v>
          </cell>
          <cell r="AJ404" t="str">
            <v>30 год</v>
          </cell>
        </row>
        <row r="406">
          <cell r="A406" t="str">
            <v>1. КРЕДИТЫ ПОСТАВЩИКОВ (СЧЕТА К ОПЛАТЕ)</v>
          </cell>
          <cell r="B406" t="str">
            <v>1. CREDITS OF SUPPLIERS (PAYABLES)</v>
          </cell>
        </row>
        <row r="407">
          <cell r="A407" t="str">
            <v>Доля кредитов в прямых материальных затратах</v>
          </cell>
          <cell r="B407" t="str">
            <v>Per cent of direct material costs to advances</v>
          </cell>
          <cell r="D407" t="str">
            <v>%</v>
          </cell>
          <cell r="F407">
            <v>0</v>
          </cell>
          <cell r="G407" t="str">
            <v/>
          </cell>
        </row>
        <row r="408">
          <cell r="A408" t="str">
            <v>Отсрочка платежа</v>
          </cell>
          <cell r="B408" t="str">
            <v>Delay term</v>
          </cell>
          <cell r="D408" t="str">
            <v>дни</v>
          </cell>
          <cell r="F408">
            <v>30</v>
          </cell>
        </row>
        <row r="409">
          <cell r="A409" t="str">
            <v>Сумма счетов к оплате</v>
          </cell>
          <cell r="B409" t="str">
            <v>Sum of accounts payable</v>
          </cell>
          <cell r="D409" t="str">
            <v>тыс.руб.</v>
          </cell>
          <cell r="E409" t="str">
            <v>on_end</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A410" t="str">
            <v xml:space="preserve"> - в местной валюте</v>
          </cell>
          <cell r="B410" t="str">
            <v xml:space="preserve"> - in local currency</v>
          </cell>
          <cell r="D410" t="str">
            <v>тыс.руб.</v>
          </cell>
          <cell r="E410" t="str">
            <v>on_end</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row>
        <row r="411">
          <cell r="A411" t="str">
            <v xml:space="preserve"> - в иностранной валюте</v>
          </cell>
          <cell r="B411" t="str">
            <v xml:space="preserve"> - in foreign currency</v>
          </cell>
          <cell r="D411" t="str">
            <v>тыс.долл.</v>
          </cell>
          <cell r="E411" t="str">
            <v>on_end</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3">
          <cell r="A413" t="str">
            <v>2. АВАНСЫ ПОКУПАТЕЛЕЙ</v>
          </cell>
          <cell r="B413" t="str">
            <v>2. ADVANCE PAYMENTS OF BUYERS</v>
          </cell>
        </row>
        <row r="414">
          <cell r="A414" t="str">
            <v>Доля авансов в выручке</v>
          </cell>
          <cell r="B414" t="str">
            <v>Per cent of sales revenues to advances</v>
          </cell>
          <cell r="D414" t="str">
            <v>%</v>
          </cell>
          <cell r="F414">
            <v>0</v>
          </cell>
          <cell r="G414" t="str">
            <v/>
          </cell>
        </row>
        <row r="415">
          <cell r="A415" t="str">
            <v>Средний срок авансов</v>
          </cell>
          <cell r="B415" t="str">
            <v xml:space="preserve">Average term of advances </v>
          </cell>
          <cell r="D415" t="str">
            <v>дни</v>
          </cell>
          <cell r="F415">
            <v>30</v>
          </cell>
        </row>
        <row r="416">
          <cell r="A416" t="str">
            <v>Сумма полученных авансов</v>
          </cell>
          <cell r="B416" t="str">
            <v>Sum of advances obtained</v>
          </cell>
          <cell r="D416" t="str">
            <v>тыс.руб.</v>
          </cell>
          <cell r="E416" t="str">
            <v>on_end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A417" t="str">
            <v xml:space="preserve"> - в местной валюте</v>
          </cell>
          <cell r="B417" t="str">
            <v xml:space="preserve"> - in local currency</v>
          </cell>
          <cell r="D417" t="str">
            <v>тыс.руб.</v>
          </cell>
          <cell r="E417" t="str">
            <v>on_end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A418" t="str">
            <v xml:space="preserve"> - в иностранной валюте</v>
          </cell>
          <cell r="B418" t="str">
            <v xml:space="preserve"> - in foreign currency</v>
          </cell>
          <cell r="D418" t="str">
            <v>тыс.долл.</v>
          </cell>
          <cell r="E418" t="str">
            <v>on_end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20">
          <cell r="A420" t="str">
            <v>3. РАСЧЕТЫ С ПЕРСОНАЛОМ</v>
          </cell>
          <cell r="B420" t="str">
            <v>3. DEFERRED WAGES &amp; SALARIES</v>
          </cell>
        </row>
        <row r="421">
          <cell r="A421" t="str">
            <v>Частота выплаты заработной платы</v>
          </cell>
          <cell r="B421" t="str">
            <v>Payments frequency (per month)</v>
          </cell>
          <cell r="D421" t="str">
            <v>раз/мес.</v>
          </cell>
          <cell r="F421">
            <v>2</v>
          </cell>
        </row>
        <row r="422">
          <cell r="A422" t="str">
            <v>Сумма</v>
          </cell>
          <cell r="B422" t="str">
            <v>Sum</v>
          </cell>
          <cell r="D422" t="str">
            <v>тыс.руб.</v>
          </cell>
          <cell r="E422" t="str">
            <v>on_end</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row>
        <row r="424">
          <cell r="A424" t="str">
            <v>4. РАСЧЕТЫ С БЮДЖЕТОМ</v>
          </cell>
          <cell r="B424" t="str">
            <v>4. DEFERRED TAXES &amp; PAYMENTS</v>
          </cell>
        </row>
        <row r="425">
          <cell r="A425" t="str">
            <v>Сумма</v>
          </cell>
          <cell r="B425" t="str">
            <v>Sum</v>
          </cell>
          <cell r="D425" t="str">
            <v>тыс.руб.</v>
          </cell>
          <cell r="E425" t="str">
            <v>on_end</v>
          </cell>
          <cell r="F425">
            <v>0</v>
          </cell>
          <cell r="G425">
            <v>0</v>
          </cell>
          <cell r="H425">
            <v>2054.454306715942</v>
          </cell>
          <cell r="I425">
            <v>2339.7242344100409</v>
          </cell>
          <cell r="J425">
            <v>2796.9568566136254</v>
          </cell>
          <cell r="K425">
            <v>3265.3145549043065</v>
          </cell>
          <cell r="L425">
            <v>3733.1412531949882</v>
          </cell>
          <cell r="M425">
            <v>4150.5407053842555</v>
          </cell>
          <cell r="N425">
            <v>4566.6522601412962</v>
          </cell>
          <cell r="O425">
            <v>4982.0933881043347</v>
          </cell>
          <cell r="P425">
            <v>5396.8439764695568</v>
          </cell>
          <cell r="Q425">
            <v>5810.883309049017</v>
          </cell>
          <cell r="R425">
            <v>6251.2182591823248</v>
          </cell>
          <cell r="S425">
            <v>6691.057345397192</v>
          </cell>
          <cell r="T425">
            <v>7130.1192232110561</v>
          </cell>
          <cell r="U425">
            <v>7568.3805763718883</v>
          </cell>
          <cell r="V425">
            <v>7534.2686923179162</v>
          </cell>
          <cell r="W425">
            <v>7496.7726225968545</v>
          </cell>
          <cell r="X425">
            <v>7458.4017979732607</v>
          </cell>
          <cell r="Y425">
            <v>7419.1299758000623</v>
          </cell>
          <cell r="Z425">
            <v>7378.9301261507653</v>
          </cell>
          <cell r="AA425">
            <v>7337.7744082010922</v>
          </cell>
          <cell r="AB425">
            <v>7295.6341459020277</v>
          </cell>
          <cell r="AC425">
            <v>7252.4798029230888</v>
          </cell>
          <cell r="AD425">
            <v>7208.2809568438852</v>
          </cell>
          <cell r="AE425">
            <v>7163.0062725714024</v>
          </cell>
          <cell r="AF425">
            <v>7116.6234749598461</v>
          </cell>
          <cell r="AG425">
            <v>7069.0993206090434</v>
          </cell>
          <cell r="AH425">
            <v>7020.3995688168179</v>
          </cell>
          <cell r="AI425">
            <v>7102.6329602399228</v>
          </cell>
          <cell r="AJ425">
            <v>7063.258051822424</v>
          </cell>
        </row>
        <row r="426">
          <cell r="A426" t="str">
            <v xml:space="preserve"> - по НДС </v>
          </cell>
          <cell r="B426" t="str">
            <v xml:space="preserve"> - VAT</v>
          </cell>
          <cell r="D426" t="str">
            <v>тыс.руб.</v>
          </cell>
          <cell r="E426" t="str">
            <v>on_end</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row>
        <row r="427">
          <cell r="A427" t="str">
            <v xml:space="preserve"> - по налогу на прибыль</v>
          </cell>
          <cell r="B427" t="str">
            <v xml:space="preserve"> - profit tax</v>
          </cell>
          <cell r="D427" t="str">
            <v>тыс.руб.</v>
          </cell>
          <cell r="E427" t="str">
            <v>on_end</v>
          </cell>
          <cell r="F427">
            <v>0</v>
          </cell>
          <cell r="G427">
            <v>0</v>
          </cell>
          <cell r="H427">
            <v>1639.0096176039683</v>
          </cell>
          <cell r="I427">
            <v>1895.7860183200976</v>
          </cell>
          <cell r="J427">
            <v>2335.8096663665278</v>
          </cell>
          <cell r="K427">
            <v>2786.2938167012421</v>
          </cell>
          <cell r="L427">
            <v>3236.2469670359574</v>
          </cell>
          <cell r="M427">
            <v>3641.0835996390047</v>
          </cell>
          <cell r="N427">
            <v>4045.4704895890745</v>
          </cell>
          <cell r="O427">
            <v>4449.1869527451418</v>
          </cell>
          <cell r="P427">
            <v>4852.2128763033934</v>
          </cell>
          <cell r="Q427">
            <v>5254.5275440758824</v>
          </cell>
          <cell r="R427">
            <v>5680.9686266536155</v>
          </cell>
          <cell r="S427">
            <v>6106.573440912035</v>
          </cell>
          <cell r="T427">
            <v>6531.4010467694525</v>
          </cell>
          <cell r="U427">
            <v>6955.428127973837</v>
          </cell>
          <cell r="V427">
            <v>6928.9513280084348</v>
          </cell>
          <cell r="W427">
            <v>6902.425749037373</v>
          </cell>
          <cell r="X427">
            <v>6875.0254151637791</v>
          </cell>
          <cell r="Y427">
            <v>6846.7240837405807</v>
          </cell>
          <cell r="Z427">
            <v>6817.4947248412836</v>
          </cell>
          <cell r="AA427">
            <v>6787.3094976416105</v>
          </cell>
          <cell r="AB427">
            <v>6756.139726092546</v>
          </cell>
          <cell r="AC427">
            <v>6723.9558738636069</v>
          </cell>
          <cell r="AD427">
            <v>6690.7275185344033</v>
          </cell>
          <cell r="AE427">
            <v>6656.4233250119205</v>
          </cell>
          <cell r="AF427">
            <v>6621.0110181503642</v>
          </cell>
          <cell r="AG427">
            <v>6584.4573545495614</v>
          </cell>
          <cell r="AH427">
            <v>6546.7280935073359</v>
          </cell>
          <cell r="AI427">
            <v>6634.5949801804409</v>
          </cell>
          <cell r="AJ427">
            <v>6595.3683216379422</v>
          </cell>
        </row>
        <row r="428">
          <cell r="A428" t="str">
            <v xml:space="preserve"> - по прочим налогам и платежам</v>
          </cell>
          <cell r="B428" t="str">
            <v xml:space="preserve"> - other taxes &amp; payments</v>
          </cell>
          <cell r="D428" t="str">
            <v>тыс.руб.</v>
          </cell>
          <cell r="E428" t="str">
            <v>on_end</v>
          </cell>
          <cell r="F428">
            <v>0</v>
          </cell>
          <cell r="G428">
            <v>0</v>
          </cell>
          <cell r="H428">
            <v>415.4446891119735</v>
          </cell>
          <cell r="I428">
            <v>443.9382160899433</v>
          </cell>
          <cell r="J428">
            <v>461.14719024709768</v>
          </cell>
          <cell r="K428">
            <v>479.02073820306424</v>
          </cell>
          <cell r="L428">
            <v>496.89428615903074</v>
          </cell>
          <cell r="M428">
            <v>509.45710574525106</v>
          </cell>
          <cell r="N428">
            <v>521.18177055222191</v>
          </cell>
          <cell r="O428">
            <v>532.90643535919276</v>
          </cell>
          <cell r="P428">
            <v>544.63110016616372</v>
          </cell>
          <cell r="Q428">
            <v>556.35576497313446</v>
          </cell>
          <cell r="R428">
            <v>570.24963252870941</v>
          </cell>
          <cell r="S428">
            <v>584.48390448515659</v>
          </cell>
          <cell r="T428">
            <v>598.71817644160365</v>
          </cell>
          <cell r="U428">
            <v>612.95244839805082</v>
          </cell>
          <cell r="V428">
            <v>605.31736430948172</v>
          </cell>
          <cell r="W428">
            <v>594.34687355948165</v>
          </cell>
          <cell r="X428">
            <v>583.3763828094817</v>
          </cell>
          <cell r="Y428">
            <v>572.40589205948163</v>
          </cell>
          <cell r="Z428">
            <v>561.43540130948168</v>
          </cell>
          <cell r="AA428">
            <v>550.46491055948172</v>
          </cell>
          <cell r="AB428">
            <v>539.49441980948177</v>
          </cell>
          <cell r="AC428">
            <v>528.5239290594817</v>
          </cell>
          <cell r="AD428">
            <v>517.55343830948175</v>
          </cell>
          <cell r="AE428">
            <v>506.58294755948179</v>
          </cell>
          <cell r="AF428">
            <v>495.61245680948178</v>
          </cell>
          <cell r="AG428">
            <v>484.64196605948177</v>
          </cell>
          <cell r="AH428">
            <v>473.67147530948182</v>
          </cell>
          <cell r="AI428">
            <v>468.0379800594817</v>
          </cell>
          <cell r="AJ428">
            <v>467.88973018448161</v>
          </cell>
        </row>
        <row r="430">
          <cell r="A430" t="str">
            <v xml:space="preserve"> = Нормируемые краткосрочные пассивы</v>
          </cell>
          <cell r="B430" t="str">
            <v xml:space="preserve"> = Current liabilities available</v>
          </cell>
          <cell r="D430" t="str">
            <v>тыс.руб.</v>
          </cell>
          <cell r="E430" t="str">
            <v>on_end</v>
          </cell>
          <cell r="F430">
            <v>0</v>
          </cell>
          <cell r="G430">
            <v>0</v>
          </cell>
          <cell r="H430">
            <v>2054.454306715942</v>
          </cell>
          <cell r="I430">
            <v>2339.7242344100409</v>
          </cell>
          <cell r="J430">
            <v>2796.9568566136254</v>
          </cell>
          <cell r="K430">
            <v>3265.3145549043065</v>
          </cell>
          <cell r="L430">
            <v>3733.1412531949882</v>
          </cell>
          <cell r="M430">
            <v>4150.5407053842555</v>
          </cell>
          <cell r="N430">
            <v>4566.6522601412962</v>
          </cell>
          <cell r="O430">
            <v>4982.0933881043347</v>
          </cell>
          <cell r="P430">
            <v>5396.8439764695568</v>
          </cell>
          <cell r="Q430">
            <v>5810.883309049017</v>
          </cell>
          <cell r="R430">
            <v>6251.2182591823248</v>
          </cell>
          <cell r="S430">
            <v>6691.057345397192</v>
          </cell>
          <cell r="T430">
            <v>7130.1192232110561</v>
          </cell>
          <cell r="U430">
            <v>7568.3805763718883</v>
          </cell>
          <cell r="V430">
            <v>7534.2686923179162</v>
          </cell>
          <cell r="W430">
            <v>7496.7726225968545</v>
          </cell>
          <cell r="X430">
            <v>7458.4017979732607</v>
          </cell>
          <cell r="Y430">
            <v>7419.1299758000623</v>
          </cell>
          <cell r="Z430">
            <v>7378.9301261507653</v>
          </cell>
          <cell r="AA430">
            <v>7337.7744082010922</v>
          </cell>
          <cell r="AB430">
            <v>7295.6341459020277</v>
          </cell>
          <cell r="AC430">
            <v>7252.4798029230888</v>
          </cell>
          <cell r="AD430">
            <v>7208.2809568438852</v>
          </cell>
          <cell r="AE430">
            <v>7163.0062725714024</v>
          </cell>
          <cell r="AF430">
            <v>7116.6234749598461</v>
          </cell>
          <cell r="AG430">
            <v>7069.0993206090434</v>
          </cell>
          <cell r="AH430">
            <v>7020.3995688168179</v>
          </cell>
          <cell r="AI430">
            <v>7102.6329602399228</v>
          </cell>
          <cell r="AJ430">
            <v>7063.258051822424</v>
          </cell>
        </row>
        <row r="431">
          <cell r="A431" t="str">
            <v xml:space="preserve"> - в местной валюте</v>
          </cell>
          <cell r="B431" t="str">
            <v xml:space="preserve"> - in local currency</v>
          </cell>
          <cell r="D431" t="str">
            <v>тыс.руб.</v>
          </cell>
          <cell r="E431" t="str">
            <v>on_end</v>
          </cell>
          <cell r="F431">
            <v>0</v>
          </cell>
          <cell r="G431">
            <v>0</v>
          </cell>
          <cell r="H431">
            <v>2054.454306715942</v>
          </cell>
          <cell r="I431">
            <v>2339.7242344100409</v>
          </cell>
          <cell r="J431">
            <v>2796.9568566136254</v>
          </cell>
          <cell r="K431">
            <v>3265.3145549043065</v>
          </cell>
          <cell r="L431">
            <v>3733.1412531949882</v>
          </cell>
          <cell r="M431">
            <v>4150.5407053842555</v>
          </cell>
          <cell r="N431">
            <v>4566.6522601412962</v>
          </cell>
          <cell r="O431">
            <v>4982.0933881043347</v>
          </cell>
          <cell r="P431">
            <v>5396.8439764695568</v>
          </cell>
          <cell r="Q431">
            <v>5810.883309049017</v>
          </cell>
          <cell r="R431">
            <v>6251.2182591823248</v>
          </cell>
          <cell r="S431">
            <v>6691.057345397192</v>
          </cell>
          <cell r="T431">
            <v>7130.1192232110561</v>
          </cell>
          <cell r="U431">
            <v>7568.3805763718883</v>
          </cell>
          <cell r="V431">
            <v>7534.2686923179162</v>
          </cell>
          <cell r="W431">
            <v>7496.7726225968545</v>
          </cell>
          <cell r="X431">
            <v>7458.4017979732607</v>
          </cell>
          <cell r="Y431">
            <v>7419.1299758000623</v>
          </cell>
          <cell r="Z431">
            <v>7378.9301261507653</v>
          </cell>
          <cell r="AA431">
            <v>7337.7744082010922</v>
          </cell>
          <cell r="AB431">
            <v>7295.6341459020277</v>
          </cell>
          <cell r="AC431">
            <v>7252.4798029230888</v>
          </cell>
          <cell r="AD431">
            <v>7208.2809568438852</v>
          </cell>
          <cell r="AE431">
            <v>7163.0062725714024</v>
          </cell>
          <cell r="AF431">
            <v>7116.6234749598461</v>
          </cell>
          <cell r="AG431">
            <v>7069.0993206090434</v>
          </cell>
          <cell r="AH431">
            <v>7020.3995688168179</v>
          </cell>
          <cell r="AI431">
            <v>7102.6329602399228</v>
          </cell>
          <cell r="AJ431">
            <v>7063.258051822424</v>
          </cell>
        </row>
        <row r="432">
          <cell r="A432" t="str">
            <v xml:space="preserve"> - в иностранной валюте</v>
          </cell>
          <cell r="B432" t="str">
            <v xml:space="preserve"> - in foreign currency</v>
          </cell>
          <cell r="D432" t="str">
            <v>тыс.долл.</v>
          </cell>
          <cell r="E432" t="str">
            <v>on_end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row>
        <row r="433">
          <cell r="A433" t="str">
            <v xml:space="preserve"> = Прирост нормируемых краткосрочных пассивов</v>
          </cell>
          <cell r="B433" t="str">
            <v xml:space="preserve"> = Increase in current liabilities available</v>
          </cell>
          <cell r="D433" t="str">
            <v>тыс.руб.</v>
          </cell>
          <cell r="F433">
            <v>0</v>
          </cell>
          <cell r="G433">
            <v>0</v>
          </cell>
          <cell r="H433">
            <v>2054.454306715942</v>
          </cell>
          <cell r="I433">
            <v>285.2699276940989</v>
          </cell>
          <cell r="J433">
            <v>457.23262220358447</v>
          </cell>
          <cell r="K433">
            <v>468.35769829068113</v>
          </cell>
          <cell r="L433">
            <v>467.82669829068163</v>
          </cell>
          <cell r="M433">
            <v>417.39945218926732</v>
          </cell>
          <cell r="N433">
            <v>416.11155475704072</v>
          </cell>
          <cell r="O433">
            <v>415.44112796303853</v>
          </cell>
          <cell r="P433">
            <v>414.75058836522203</v>
          </cell>
          <cell r="Q433">
            <v>414.03933257946028</v>
          </cell>
          <cell r="R433">
            <v>440.33495013330776</v>
          </cell>
          <cell r="S433">
            <v>439.83908621486717</v>
          </cell>
          <cell r="T433">
            <v>439.06187781386416</v>
          </cell>
          <cell r="U433">
            <v>438.26135316083219</v>
          </cell>
          <cell r="V433">
            <v>-34.111884053972062</v>
          </cell>
          <cell r="W433">
            <v>-37.496069721061758</v>
          </cell>
          <cell r="X433">
            <v>-38.370824623593762</v>
          </cell>
          <cell r="Y433">
            <v>-39.271822173198416</v>
          </cell>
          <cell r="Z433">
            <v>-40.199849649296993</v>
          </cell>
          <cell r="AA433">
            <v>-41.15571794967309</v>
          </cell>
          <cell r="AB433">
            <v>-42.140262299064489</v>
          </cell>
          <cell r="AC433">
            <v>-43.154342978938985</v>
          </cell>
          <cell r="AD433">
            <v>-44.198846079203577</v>
          </cell>
          <cell r="AE433">
            <v>-45.274684272482773</v>
          </cell>
          <cell r="AF433">
            <v>-46.382797611556271</v>
          </cell>
          <cell r="AG433">
            <v>-47.524154350802746</v>
          </cell>
          <cell r="AH433">
            <v>-48.69975179222547</v>
          </cell>
          <cell r="AI433">
            <v>82.233391423104877</v>
          </cell>
          <cell r="AJ433">
            <v>-39.374908417498773</v>
          </cell>
        </row>
        <row r="434">
          <cell r="A434" t="str">
            <v xml:space="preserve"> - в местной валюте</v>
          </cell>
          <cell r="B434" t="str">
            <v xml:space="preserve"> - in local currency</v>
          </cell>
          <cell r="D434" t="str">
            <v>тыс.руб.</v>
          </cell>
          <cell r="F434">
            <v>0</v>
          </cell>
          <cell r="G434">
            <v>0</v>
          </cell>
          <cell r="H434">
            <v>2054.454306715942</v>
          </cell>
          <cell r="I434">
            <v>285.2699276940989</v>
          </cell>
          <cell r="J434">
            <v>457.23262220358447</v>
          </cell>
          <cell r="K434">
            <v>468.35769829068113</v>
          </cell>
          <cell r="L434">
            <v>467.82669829068163</v>
          </cell>
          <cell r="M434">
            <v>417.39945218926732</v>
          </cell>
          <cell r="N434">
            <v>416.11155475704072</v>
          </cell>
          <cell r="O434">
            <v>415.44112796303853</v>
          </cell>
          <cell r="P434">
            <v>414.75058836522203</v>
          </cell>
          <cell r="Q434">
            <v>414.03933257946028</v>
          </cell>
          <cell r="R434">
            <v>440.33495013330776</v>
          </cell>
          <cell r="S434">
            <v>439.83908621486717</v>
          </cell>
          <cell r="T434">
            <v>439.06187781386416</v>
          </cell>
          <cell r="U434">
            <v>438.26135316083219</v>
          </cell>
          <cell r="V434">
            <v>-34.111884053972062</v>
          </cell>
          <cell r="W434">
            <v>-37.496069721061758</v>
          </cell>
          <cell r="X434">
            <v>-38.370824623593762</v>
          </cell>
          <cell r="Y434">
            <v>-39.271822173198416</v>
          </cell>
          <cell r="Z434">
            <v>-40.199849649296993</v>
          </cell>
          <cell r="AA434">
            <v>-41.15571794967309</v>
          </cell>
          <cell r="AB434">
            <v>-42.140262299064489</v>
          </cell>
          <cell r="AC434">
            <v>-43.154342978938985</v>
          </cell>
          <cell r="AD434">
            <v>-44.198846079203577</v>
          </cell>
          <cell r="AE434">
            <v>-45.274684272482773</v>
          </cell>
          <cell r="AF434">
            <v>-46.382797611556271</v>
          </cell>
          <cell r="AG434">
            <v>-47.524154350802746</v>
          </cell>
          <cell r="AH434">
            <v>-48.69975179222547</v>
          </cell>
          <cell r="AI434">
            <v>82.233391423104877</v>
          </cell>
          <cell r="AJ434">
            <v>-39.374908417498773</v>
          </cell>
        </row>
        <row r="435">
          <cell r="A435" t="str">
            <v xml:space="preserve"> - в иностранной валюте</v>
          </cell>
          <cell r="B435" t="str">
            <v xml:space="preserve"> - in foreign currency</v>
          </cell>
          <cell r="D435" t="str">
            <v>тыс.долл.</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row>
        <row r="439">
          <cell r="A439" t="str">
            <v>Цт=максимальные Постоянные цены</v>
          </cell>
          <cell r="B439" t="str">
            <v>Цт=максимальные Постоянные цены</v>
          </cell>
          <cell r="AL439" t="str">
            <v>АЛЬТ-Инвест™ 3.0</v>
          </cell>
        </row>
        <row r="440">
          <cell r="A440" t="str">
            <v>ИСТОЧНИКИ ФИНАНСИРОВАНИЯ</v>
          </cell>
          <cell r="B440" t="str">
            <v>SOURCES OF FINANCE</v>
          </cell>
          <cell r="F440" t="str">
            <v>"0"</v>
          </cell>
          <cell r="G440" t="str">
            <v>1 год</v>
          </cell>
          <cell r="H440" t="str">
            <v>2 год</v>
          </cell>
          <cell r="I440" t="str">
            <v>3 год</v>
          </cell>
          <cell r="J440" t="str">
            <v>4 год</v>
          </cell>
          <cell r="K440" t="str">
            <v>5 год</v>
          </cell>
          <cell r="L440" t="str">
            <v>6 год</v>
          </cell>
          <cell r="M440" t="str">
            <v>7 год</v>
          </cell>
          <cell r="N440" t="str">
            <v>8 год</v>
          </cell>
          <cell r="O440" t="str">
            <v>9 год</v>
          </cell>
          <cell r="P440" t="str">
            <v>10 год</v>
          </cell>
          <cell r="Q440" t="str">
            <v>11 год</v>
          </cell>
          <cell r="R440" t="str">
            <v>12 год</v>
          </cell>
          <cell r="S440" t="str">
            <v>13 год</v>
          </cell>
          <cell r="T440" t="str">
            <v>14 год</v>
          </cell>
          <cell r="U440" t="str">
            <v>15 год</v>
          </cell>
          <cell r="V440" t="str">
            <v>16 год</v>
          </cell>
          <cell r="W440" t="str">
            <v>17 год</v>
          </cell>
          <cell r="X440" t="str">
            <v>18 год</v>
          </cell>
          <cell r="Y440" t="str">
            <v>19 год</v>
          </cell>
          <cell r="Z440" t="str">
            <v>20 год</v>
          </cell>
          <cell r="AA440" t="str">
            <v>21 год</v>
          </cell>
          <cell r="AB440" t="str">
            <v>22 год</v>
          </cell>
          <cell r="AC440" t="str">
            <v>23 год</v>
          </cell>
          <cell r="AD440" t="str">
            <v>24 год</v>
          </cell>
          <cell r="AE440" t="str">
            <v>25 год</v>
          </cell>
          <cell r="AF440" t="str">
            <v>26 год</v>
          </cell>
          <cell r="AG440" t="str">
            <v>27 год</v>
          </cell>
          <cell r="AH440" t="str">
            <v>28 год</v>
          </cell>
          <cell r="AI440" t="str">
            <v>29 год</v>
          </cell>
          <cell r="AJ440" t="str">
            <v>30 год</v>
          </cell>
          <cell r="AL440" t="str">
            <v>ВСЕГО</v>
          </cell>
        </row>
        <row r="442">
          <cell r="A442" t="str">
            <v>Потребность в финансировании постоянных активов</v>
          </cell>
          <cell r="B442" t="str">
            <v>Need for financing of fixed investment costs</v>
          </cell>
          <cell r="D442" t="str">
            <v>тыс.руб.</v>
          </cell>
          <cell r="F442">
            <v>0</v>
          </cell>
          <cell r="G442">
            <v>118599.9</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L442">
            <v>118599.9</v>
          </cell>
        </row>
        <row r="443">
          <cell r="A443" t="str">
            <v xml:space="preserve"> - местная валюта</v>
          </cell>
          <cell r="B443" t="str">
            <v xml:space="preserve"> - in local currency</v>
          </cell>
          <cell r="D443" t="str">
            <v>тыс.руб.</v>
          </cell>
          <cell r="F443">
            <v>0</v>
          </cell>
          <cell r="G443">
            <v>118599.9</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L443">
            <v>118599.9</v>
          </cell>
        </row>
        <row r="444">
          <cell r="A444" t="str">
            <v xml:space="preserve"> - иностранная валюта</v>
          </cell>
          <cell r="B444" t="str">
            <v xml:space="preserve"> - in foreign currency</v>
          </cell>
          <cell r="D444" t="str">
            <v>тыс.долл.</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L444">
            <v>0</v>
          </cell>
        </row>
        <row r="446">
          <cell r="A446" t="str">
            <v>Потребность в финансировании чистого оборотного капитала</v>
          </cell>
          <cell r="B446" t="str">
            <v>Need for financing of net working capital</v>
          </cell>
          <cell r="D446" t="str">
            <v>тыс.руб.</v>
          </cell>
          <cell r="F446">
            <v>0</v>
          </cell>
          <cell r="G446">
            <v>22744.402525500002</v>
          </cell>
          <cell r="H446">
            <v>20289.810539981027</v>
          </cell>
          <cell r="I446">
            <v>10438.614632602876</v>
          </cell>
          <cell r="J446">
            <v>11644.66329954307</v>
          </cell>
          <cell r="K446">
            <v>12427.84830585598</v>
          </cell>
          <cell r="L446">
            <v>13174.892688215969</v>
          </cell>
          <cell r="M446">
            <v>12627.645136837826</v>
          </cell>
          <cell r="N446">
            <v>12653.029455890046</v>
          </cell>
          <cell r="O446">
            <v>12681.882870215026</v>
          </cell>
          <cell r="P446">
            <v>12714.965560232198</v>
          </cell>
          <cell r="Q446">
            <v>12786.01521859226</v>
          </cell>
          <cell r="R446">
            <v>13311.686233198539</v>
          </cell>
          <cell r="S446">
            <v>13624.908415515005</v>
          </cell>
          <cell r="T446">
            <v>13943.149392227609</v>
          </cell>
          <cell r="U446">
            <v>14033.677406563136</v>
          </cell>
          <cell r="V446">
            <v>12207.415373688942</v>
          </cell>
          <cell r="W446">
            <v>12388.534279843501</v>
          </cell>
          <cell r="X446">
            <v>12572.475796848161</v>
          </cell>
          <cell r="Y446">
            <v>12761.935559362835</v>
          </cell>
          <cell r="Z446">
            <v>12957.079114753134</v>
          </cell>
          <cell r="AA446">
            <v>13158.076976804936</v>
          </cell>
          <cell r="AB446">
            <v>13365.104774718428</v>
          </cell>
          <cell r="AC446">
            <v>13578.343406569307</v>
          </cell>
          <cell r="AD446">
            <v>13797.97919737562</v>
          </cell>
          <cell r="AE446">
            <v>14024.204061906212</v>
          </cell>
          <cell r="AF446">
            <v>14257.215672372753</v>
          </cell>
          <cell r="AG446">
            <v>14497.21763115318</v>
          </cell>
          <cell r="AH446">
            <v>14744.419648697116</v>
          </cell>
          <cell r="AI446">
            <v>14866.893718187253</v>
          </cell>
          <cell r="AJ446">
            <v>15249.511447114557</v>
          </cell>
          <cell r="AL446">
            <v>413523.59834036644</v>
          </cell>
        </row>
        <row r="447">
          <cell r="A447" t="str">
            <v xml:space="preserve"> - местная валюта</v>
          </cell>
          <cell r="B447" t="str">
            <v xml:space="preserve"> - in local currency</v>
          </cell>
          <cell r="D447" t="str">
            <v>тыс.руб.</v>
          </cell>
          <cell r="F447">
            <v>0</v>
          </cell>
          <cell r="G447">
            <v>22744.402525500002</v>
          </cell>
          <cell r="H447">
            <v>20289.810539981027</v>
          </cell>
          <cell r="I447">
            <v>10438.614632602876</v>
          </cell>
          <cell r="J447">
            <v>11644.66329954307</v>
          </cell>
          <cell r="K447">
            <v>12427.84830585598</v>
          </cell>
          <cell r="L447">
            <v>13174.892688215969</v>
          </cell>
          <cell r="M447">
            <v>12627.645136837826</v>
          </cell>
          <cell r="N447">
            <v>12653.029455890046</v>
          </cell>
          <cell r="O447">
            <v>12681.882870215026</v>
          </cell>
          <cell r="P447">
            <v>12714.965560232198</v>
          </cell>
          <cell r="Q447">
            <v>12786.01521859226</v>
          </cell>
          <cell r="R447">
            <v>13311.686233198539</v>
          </cell>
          <cell r="S447">
            <v>13624.908415515005</v>
          </cell>
          <cell r="T447">
            <v>13943.149392227609</v>
          </cell>
          <cell r="U447">
            <v>14033.677406563136</v>
          </cell>
          <cell r="V447">
            <v>12207.415373688942</v>
          </cell>
          <cell r="W447">
            <v>12388.534279843501</v>
          </cell>
          <cell r="X447">
            <v>12572.475796848161</v>
          </cell>
          <cell r="Y447">
            <v>12761.935559362835</v>
          </cell>
          <cell r="Z447">
            <v>12957.079114753134</v>
          </cell>
          <cell r="AA447">
            <v>13158.076976804936</v>
          </cell>
          <cell r="AB447">
            <v>13365.104774718428</v>
          </cell>
          <cell r="AC447">
            <v>13578.343406569307</v>
          </cell>
          <cell r="AD447">
            <v>13797.97919737562</v>
          </cell>
          <cell r="AE447">
            <v>14024.204061906212</v>
          </cell>
          <cell r="AF447">
            <v>14257.215672372753</v>
          </cell>
          <cell r="AG447">
            <v>14497.21763115318</v>
          </cell>
          <cell r="AH447">
            <v>14744.419648697116</v>
          </cell>
          <cell r="AI447">
            <v>14866.893718187253</v>
          </cell>
          <cell r="AJ447">
            <v>15249.511447114557</v>
          </cell>
          <cell r="AL447">
            <v>413523.59834036644</v>
          </cell>
        </row>
        <row r="448">
          <cell r="A448" t="str">
            <v xml:space="preserve"> - иностранная валюта</v>
          </cell>
          <cell r="B448" t="str">
            <v xml:space="preserve"> - in foreign currency</v>
          </cell>
          <cell r="D448" t="str">
            <v>тыс.долл.</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L448">
            <v>0</v>
          </cell>
        </row>
        <row r="450">
          <cell r="A450" t="str">
            <v xml:space="preserve"> = Потребность в финансировании инвестиционных издержек</v>
          </cell>
          <cell r="B450" t="str">
            <v xml:space="preserve"> = Total need for financing of investment costs</v>
          </cell>
          <cell r="D450" t="str">
            <v>тыс.руб.</v>
          </cell>
          <cell r="F450">
            <v>0</v>
          </cell>
          <cell r="G450">
            <v>141344.30252550001</v>
          </cell>
          <cell r="H450">
            <v>20289.810539981027</v>
          </cell>
          <cell r="I450">
            <v>10438.614632602876</v>
          </cell>
          <cell r="J450">
            <v>11644.66329954307</v>
          </cell>
          <cell r="K450">
            <v>12427.84830585598</v>
          </cell>
          <cell r="L450">
            <v>13174.892688215969</v>
          </cell>
          <cell r="M450">
            <v>12627.645136837826</v>
          </cell>
          <cell r="N450">
            <v>12653.029455890046</v>
          </cell>
          <cell r="O450">
            <v>12681.882870215026</v>
          </cell>
          <cell r="P450">
            <v>12714.965560232198</v>
          </cell>
          <cell r="Q450">
            <v>12786.01521859226</v>
          </cell>
          <cell r="R450">
            <v>13311.686233198539</v>
          </cell>
          <cell r="S450">
            <v>13624.908415515005</v>
          </cell>
          <cell r="T450">
            <v>13943.149392227609</v>
          </cell>
          <cell r="U450">
            <v>14033.677406563136</v>
          </cell>
          <cell r="V450">
            <v>12207.415373688942</v>
          </cell>
          <cell r="W450">
            <v>12388.534279843501</v>
          </cell>
          <cell r="X450">
            <v>12572.475796848161</v>
          </cell>
          <cell r="Y450">
            <v>12761.935559362835</v>
          </cell>
          <cell r="Z450">
            <v>12957.079114753134</v>
          </cell>
          <cell r="AA450">
            <v>13158.076976804936</v>
          </cell>
          <cell r="AB450">
            <v>13365.104774718428</v>
          </cell>
          <cell r="AC450">
            <v>13578.343406569307</v>
          </cell>
          <cell r="AD450">
            <v>13797.97919737562</v>
          </cell>
          <cell r="AE450">
            <v>14024.204061906212</v>
          </cell>
          <cell r="AF450">
            <v>14257.215672372753</v>
          </cell>
          <cell r="AG450">
            <v>14497.21763115318</v>
          </cell>
          <cell r="AH450">
            <v>14744.419648697116</v>
          </cell>
          <cell r="AI450">
            <v>14866.893718187253</v>
          </cell>
          <cell r="AJ450">
            <v>15249.511447114557</v>
          </cell>
          <cell r="AL450">
            <v>532123.49834036641</v>
          </cell>
        </row>
        <row r="451">
          <cell r="A451" t="str">
            <v xml:space="preserve"> - местная валюта</v>
          </cell>
          <cell r="B451" t="str">
            <v xml:space="preserve"> - in local currency</v>
          </cell>
          <cell r="D451" t="str">
            <v>тыс.руб.</v>
          </cell>
          <cell r="F451">
            <v>0</v>
          </cell>
          <cell r="G451">
            <v>141344.30252550001</v>
          </cell>
          <cell r="H451">
            <v>20289.810539981027</v>
          </cell>
          <cell r="I451">
            <v>10438.614632602876</v>
          </cell>
          <cell r="J451">
            <v>11644.66329954307</v>
          </cell>
          <cell r="K451">
            <v>12427.84830585598</v>
          </cell>
          <cell r="L451">
            <v>13174.892688215969</v>
          </cell>
          <cell r="M451">
            <v>12627.645136837826</v>
          </cell>
          <cell r="N451">
            <v>12653.029455890046</v>
          </cell>
          <cell r="O451">
            <v>12681.882870215026</v>
          </cell>
          <cell r="P451">
            <v>12714.965560232198</v>
          </cell>
          <cell r="Q451">
            <v>12786.01521859226</v>
          </cell>
          <cell r="R451">
            <v>13311.686233198539</v>
          </cell>
          <cell r="S451">
            <v>13624.908415515005</v>
          </cell>
          <cell r="T451">
            <v>13943.149392227609</v>
          </cell>
          <cell r="U451">
            <v>14033.677406563136</v>
          </cell>
          <cell r="V451">
            <v>12207.415373688942</v>
          </cell>
          <cell r="W451">
            <v>12388.534279843501</v>
          </cell>
          <cell r="X451">
            <v>12572.475796848161</v>
          </cell>
          <cell r="Y451">
            <v>12761.935559362835</v>
          </cell>
          <cell r="Z451">
            <v>12957.079114753134</v>
          </cell>
          <cell r="AA451">
            <v>13158.076976804936</v>
          </cell>
          <cell r="AB451">
            <v>13365.104774718428</v>
          </cell>
          <cell r="AC451">
            <v>13578.343406569307</v>
          </cell>
          <cell r="AD451">
            <v>13797.97919737562</v>
          </cell>
          <cell r="AE451">
            <v>14024.204061906212</v>
          </cell>
          <cell r="AF451">
            <v>14257.215672372753</v>
          </cell>
          <cell r="AG451">
            <v>14497.21763115318</v>
          </cell>
          <cell r="AH451">
            <v>14744.419648697116</v>
          </cell>
          <cell r="AI451">
            <v>14866.893718187253</v>
          </cell>
          <cell r="AJ451">
            <v>15249.511447114557</v>
          </cell>
          <cell r="AL451">
            <v>532123.49834036641</v>
          </cell>
        </row>
        <row r="452">
          <cell r="A452" t="str">
            <v xml:space="preserve"> - иностранная валюта</v>
          </cell>
          <cell r="B452" t="str">
            <v xml:space="preserve"> - in foreign currency</v>
          </cell>
          <cell r="D452" t="str">
            <v>тыс.долл.</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L452">
            <v>0</v>
          </cell>
        </row>
        <row r="454">
          <cell r="A454" t="str">
            <v>1. УСТАВНЫЙ КАПИТАЛ</v>
          </cell>
          <cell r="B454" t="str">
            <v>1. STATUTORY EQUITY</v>
          </cell>
        </row>
        <row r="455">
          <cell r="A455" t="str">
            <v>Учредительный капитал (изменение)</v>
          </cell>
          <cell r="B455" t="str">
            <v>Constitutive equity (change only)</v>
          </cell>
          <cell r="D455" t="str">
            <v>тыс.руб.</v>
          </cell>
          <cell r="F455">
            <v>539186.75639218895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L455">
            <v>539186.75639218895</v>
          </cell>
        </row>
        <row r="456">
          <cell r="A456" t="str">
            <v xml:space="preserve"> - взносы в местной валюте</v>
          </cell>
          <cell r="B456" t="str">
            <v xml:space="preserve"> - instalments in local currency</v>
          </cell>
          <cell r="D456" t="str">
            <v>тыс.руб.</v>
          </cell>
          <cell r="F456">
            <v>539186.75639218895</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L456">
            <v>539186.75639218895</v>
          </cell>
        </row>
        <row r="457">
          <cell r="A457" t="str">
            <v xml:space="preserve"> - взносы в иностранной валюте</v>
          </cell>
          <cell r="B457" t="str">
            <v xml:space="preserve"> - instalments in foreign currency</v>
          </cell>
          <cell r="D457" t="str">
            <v>тыс.долл.</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L457">
            <v>0</v>
          </cell>
        </row>
        <row r="459">
          <cell r="A459" t="str">
            <v>Акционерный капитал (изменение)</v>
          </cell>
          <cell r="B459" t="str">
            <v>Paid-up share (stock) equity (change only)</v>
          </cell>
          <cell r="D459" t="str">
            <v>тыс.руб.</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L459">
            <v>0</v>
          </cell>
        </row>
        <row r="460">
          <cell r="A460" t="str">
            <v xml:space="preserve"> - простые акции</v>
          </cell>
          <cell r="B460" t="str">
            <v xml:space="preserve"> - ordinary shares</v>
          </cell>
          <cell r="D460" t="str">
            <v>тыс.руб.</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L460">
            <v>0</v>
          </cell>
        </row>
        <row r="461">
          <cell r="A461" t="str">
            <v xml:space="preserve"> - привилегированные акции</v>
          </cell>
          <cell r="B461" t="str">
            <v xml:space="preserve"> - preference shares</v>
          </cell>
          <cell r="D461" t="str">
            <v>тыс.руб.</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L461">
            <v>0</v>
          </cell>
        </row>
        <row r="463">
          <cell r="A463" t="str">
            <v>2. ЦЕЛЕВЫЕ ФИНАНСИРОВАНИЕ И ПОСТУПЛЕНИЯ</v>
          </cell>
          <cell r="B463" t="str">
            <v>2.TARGET FINANCING (FINANCING FROM PUBLIC FINANCE)</v>
          </cell>
        </row>
        <row r="464">
          <cell r="A464" t="str">
            <v>Объем финансирования (изменение)</v>
          </cell>
          <cell r="B464" t="str">
            <v>Volume of financing</v>
          </cell>
          <cell r="D464" t="str">
            <v>тыс.руб.</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L464">
            <v>0</v>
          </cell>
        </row>
        <row r="465">
          <cell r="A465" t="str">
            <v xml:space="preserve"> - в местной валюте</v>
          </cell>
          <cell r="B465" t="str">
            <v xml:space="preserve"> - in local currency</v>
          </cell>
          <cell r="D465" t="str">
            <v>тыс.руб.</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L465">
            <v>0</v>
          </cell>
        </row>
        <row r="466">
          <cell r="A466" t="str">
            <v xml:space="preserve"> - в иностранной валюте</v>
          </cell>
          <cell r="B466" t="str">
            <v xml:space="preserve"> - in foreign currency</v>
          </cell>
          <cell r="D466" t="str">
            <v>тыс.долл.</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L466">
            <v>0</v>
          </cell>
        </row>
        <row r="468">
          <cell r="A468" t="str">
            <v>3. ЗАЁМНЫЙ КАПИТАЛ</v>
          </cell>
          <cell r="B468" t="str">
            <v>3. LOANS</v>
          </cell>
        </row>
        <row r="469">
          <cell r="A469" t="str">
            <v>Привлечение кредитов</v>
          </cell>
          <cell r="B469" t="str">
            <v>Loans obtained</v>
          </cell>
          <cell r="D469" t="str">
            <v>тыс.руб.</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L469">
            <v>0</v>
          </cell>
        </row>
        <row r="470">
          <cell r="A470" t="str">
            <v xml:space="preserve"> - в местной валюте</v>
          </cell>
          <cell r="B470" t="str">
            <v xml:space="preserve"> - in local currency</v>
          </cell>
          <cell r="D470" t="str">
            <v>тыс.руб.</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L470">
            <v>0</v>
          </cell>
        </row>
        <row r="471">
          <cell r="A471" t="str">
            <v xml:space="preserve"> - в иностранной валюте</v>
          </cell>
          <cell r="B471" t="str">
            <v xml:space="preserve"> - in foreign currency</v>
          </cell>
          <cell r="D471" t="str">
            <v>тыс.долл.</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L471">
            <v>0</v>
          </cell>
        </row>
        <row r="473">
          <cell r="A473" t="str">
            <v xml:space="preserve"> = Итого источники финансирования</v>
          </cell>
          <cell r="B473" t="str">
            <v xml:space="preserve"> = Sources of finance</v>
          </cell>
          <cell r="D473" t="str">
            <v>тыс.руб.</v>
          </cell>
          <cell r="F473">
            <v>539186.75639218895</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L473">
            <v>539186.75639218895</v>
          </cell>
        </row>
        <row r="474">
          <cell r="A474" t="str">
            <v xml:space="preserve"> - в местной валюте</v>
          </cell>
          <cell r="B474" t="str">
            <v xml:space="preserve"> - in local currency</v>
          </cell>
          <cell r="D474" t="str">
            <v>тыс.руб.</v>
          </cell>
          <cell r="F474">
            <v>539186.75639218895</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L474">
            <v>539186.75639218895</v>
          </cell>
        </row>
        <row r="475">
          <cell r="A475" t="str">
            <v xml:space="preserve"> - в иностранной валюте</v>
          </cell>
          <cell r="B475" t="str">
            <v xml:space="preserve"> - in foreign currency</v>
          </cell>
          <cell r="D475" t="str">
            <v>тыс.долл.</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L475">
            <v>0</v>
          </cell>
        </row>
        <row r="477">
          <cell r="A477" t="str">
            <v xml:space="preserve"> = Свободные денежные средства</v>
          </cell>
          <cell r="B477" t="str">
            <v>Accumulated cash balance</v>
          </cell>
          <cell r="D477" t="str">
            <v>тыс.руб.</v>
          </cell>
          <cell r="E477" t="str">
            <v>on_end</v>
          </cell>
          <cell r="F477">
            <v>539186.75639218895</v>
          </cell>
          <cell r="G477">
            <v>397842.45386668894</v>
          </cell>
          <cell r="H477">
            <v>423462.41660600842</v>
          </cell>
          <cell r="I477">
            <v>465438.57740418136</v>
          </cell>
          <cell r="J477">
            <v>517355.95528592367</v>
          </cell>
          <cell r="K477">
            <v>579902.41330316581</v>
          </cell>
          <cell r="L477">
            <v>653100.64007986081</v>
          </cell>
          <cell r="M477">
            <v>737101.97576721106</v>
          </cell>
          <cell r="N477">
            <v>831322.39501424425</v>
          </cell>
          <cell r="O477">
            <v>935741.44458023948</v>
          </cell>
          <cell r="P477">
            <v>1050337.4015196932</v>
          </cell>
          <cell r="Q477">
            <v>1175054.2803843566</v>
          </cell>
          <cell r="R477">
            <v>1310048.6623263829</v>
          </cell>
          <cell r="S477">
            <v>1455511.8107139729</v>
          </cell>
          <cell r="T477">
            <v>1611419.0174732381</v>
          </cell>
          <cell r="U477">
            <v>1777977.7156086788</v>
          </cell>
          <cell r="V477">
            <v>1945691.9301778702</v>
          </cell>
          <cell r="W477">
            <v>2112553.0445069736</v>
          </cell>
          <cell r="X477">
            <v>2278536.0755276079</v>
          </cell>
          <cell r="Y477">
            <v>2443612.6797230067</v>
          </cell>
          <cell r="Z477">
            <v>2607753.6632708996</v>
          </cell>
          <cell r="AA477">
            <v>2770928.9565343489</v>
          </cell>
          <cell r="AB477">
            <v>2933107.5877873083</v>
          </cell>
          <cell r="AC477">
            <v>3094257.6561519504</v>
          </cell>
          <cell r="AD477">
            <v>3254346.3037241129</v>
          </cell>
          <cell r="AE477">
            <v>3413339.6868625088</v>
          </cell>
          <cell r="AF477">
            <v>3571202.9466166119</v>
          </cell>
          <cell r="AG477">
            <v>3727900.1782673812</v>
          </cell>
          <cell r="AH477">
            <v>3883394.3999542031</v>
          </cell>
          <cell r="AI477">
            <v>4036722.5123005873</v>
          </cell>
          <cell r="AJ477">
            <v>4188555.665001634</v>
          </cell>
          <cell r="AK477">
            <v>0</v>
          </cell>
          <cell r="AL477">
            <v>4188555.665001634</v>
          </cell>
        </row>
        <row r="478">
          <cell r="A478" t="str">
            <v xml:space="preserve"> - в местной валюте</v>
          </cell>
          <cell r="B478" t="str">
            <v xml:space="preserve"> - in local currency</v>
          </cell>
          <cell r="D478" t="str">
            <v>тыс.руб.</v>
          </cell>
          <cell r="E478" t="str">
            <v>on_end</v>
          </cell>
          <cell r="F478">
            <v>539186.75639218895</v>
          </cell>
          <cell r="G478">
            <v>397842.45386668894</v>
          </cell>
          <cell r="H478">
            <v>423462.41660600842</v>
          </cell>
          <cell r="I478">
            <v>465438.57740418136</v>
          </cell>
          <cell r="J478">
            <v>517355.95528592367</v>
          </cell>
          <cell r="K478">
            <v>579902.41330316581</v>
          </cell>
          <cell r="L478">
            <v>653100.64007986081</v>
          </cell>
          <cell r="M478">
            <v>737101.97576721106</v>
          </cell>
          <cell r="N478">
            <v>831322.39501424425</v>
          </cell>
          <cell r="O478">
            <v>935741.44458023948</v>
          </cell>
          <cell r="P478">
            <v>1050337.4015196932</v>
          </cell>
          <cell r="Q478">
            <v>1175054.2803843566</v>
          </cell>
          <cell r="R478">
            <v>1310048.6623263829</v>
          </cell>
          <cell r="S478">
            <v>1455511.8107139729</v>
          </cell>
          <cell r="T478">
            <v>1611419.0174732381</v>
          </cell>
          <cell r="U478">
            <v>1777977.7156086788</v>
          </cell>
          <cell r="V478">
            <v>1945691.9301778702</v>
          </cell>
          <cell r="W478">
            <v>2112553.0445069736</v>
          </cell>
          <cell r="X478">
            <v>2278536.0755276079</v>
          </cell>
          <cell r="Y478">
            <v>2443612.6797230067</v>
          </cell>
          <cell r="Z478">
            <v>2607753.6632708996</v>
          </cell>
          <cell r="AA478">
            <v>2770928.9565343489</v>
          </cell>
          <cell r="AB478">
            <v>2933107.5877873083</v>
          </cell>
          <cell r="AC478">
            <v>3094257.6561519504</v>
          </cell>
          <cell r="AD478">
            <v>3254346.3037241129</v>
          </cell>
          <cell r="AE478">
            <v>3413339.6868625088</v>
          </cell>
          <cell r="AF478">
            <v>3571202.9466166119</v>
          </cell>
          <cell r="AG478">
            <v>3727900.1782673812</v>
          </cell>
          <cell r="AH478">
            <v>3883394.3999542031</v>
          </cell>
          <cell r="AI478">
            <v>4036722.5123005873</v>
          </cell>
          <cell r="AJ478">
            <v>4188555.665001634</v>
          </cell>
          <cell r="AK478">
            <v>0</v>
          </cell>
          <cell r="AL478">
            <v>4188555.665001634</v>
          </cell>
        </row>
        <row r="479">
          <cell r="A479" t="str">
            <v xml:space="preserve"> - в иностранной валюте</v>
          </cell>
          <cell r="B479" t="str">
            <v xml:space="preserve"> - in foreign currency</v>
          </cell>
          <cell r="D479" t="str">
            <v>тыс.долл.</v>
          </cell>
          <cell r="E479" t="str">
            <v>on_end</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3">
          <cell r="A483" t="str">
            <v>Цт=максимальные Постоянные цены</v>
          </cell>
          <cell r="B483" t="str">
            <v>Цт=максимальные Постоянные цены</v>
          </cell>
          <cell r="AL483" t="str">
            <v>АЛЬТ-Инвест™ 3.0</v>
          </cell>
        </row>
        <row r="484">
          <cell r="A484" t="str">
            <v>КРЕДИТЫ В МЕСТНОЙ ВАЛЮТЕ</v>
          </cell>
          <cell r="B484" t="str">
            <v>LOCAL LOANS</v>
          </cell>
          <cell r="F484" t="str">
            <v>"0"</v>
          </cell>
          <cell r="G484" t="str">
            <v>1 год</v>
          </cell>
          <cell r="H484" t="str">
            <v>2 год</v>
          </cell>
          <cell r="I484" t="str">
            <v>3 год</v>
          </cell>
          <cell r="J484" t="str">
            <v>4 год</v>
          </cell>
          <cell r="K484" t="str">
            <v>5 год</v>
          </cell>
          <cell r="L484" t="str">
            <v>6 год</v>
          </cell>
          <cell r="M484" t="str">
            <v>7 год</v>
          </cell>
          <cell r="N484" t="str">
            <v>8 год</v>
          </cell>
          <cell r="O484" t="str">
            <v>9 год</v>
          </cell>
          <cell r="P484" t="str">
            <v>10 год</v>
          </cell>
          <cell r="Q484" t="str">
            <v>11 год</v>
          </cell>
          <cell r="R484" t="str">
            <v>12 год</v>
          </cell>
          <cell r="S484" t="str">
            <v>13 год</v>
          </cell>
          <cell r="T484" t="str">
            <v>14 год</v>
          </cell>
          <cell r="U484" t="str">
            <v>15 год</v>
          </cell>
          <cell r="V484" t="str">
            <v>16 год</v>
          </cell>
          <cell r="W484" t="str">
            <v>17 год</v>
          </cell>
          <cell r="X484" t="str">
            <v>18 год</v>
          </cell>
          <cell r="Y484" t="str">
            <v>19 год</v>
          </cell>
          <cell r="Z484" t="str">
            <v>20 год</v>
          </cell>
          <cell r="AA484" t="str">
            <v>21 год</v>
          </cell>
          <cell r="AB484" t="str">
            <v>22 год</v>
          </cell>
          <cell r="AC484" t="str">
            <v>23 год</v>
          </cell>
          <cell r="AD484" t="str">
            <v>24 год</v>
          </cell>
          <cell r="AE484" t="str">
            <v>25 год</v>
          </cell>
          <cell r="AF484" t="str">
            <v>26 год</v>
          </cell>
          <cell r="AG484" t="str">
            <v>27 год</v>
          </cell>
          <cell r="AH484" t="str">
            <v>28 год</v>
          </cell>
          <cell r="AI484" t="str">
            <v>29 год</v>
          </cell>
          <cell r="AJ484" t="str">
            <v>30 год</v>
          </cell>
          <cell r="AL484" t="str">
            <v>ВСЕГО</v>
          </cell>
        </row>
        <row r="486">
          <cell r="A486" t="str">
            <v>Кредит 1</v>
          </cell>
          <cell r="B486" t="str">
            <v>Loan item</v>
          </cell>
          <cell r="E486" t="str">
            <v>nam_kred</v>
          </cell>
        </row>
        <row r="487">
          <cell r="A487" t="str">
            <v>Тип кредита</v>
          </cell>
          <cell r="B487" t="str">
            <v>Loan purpose</v>
          </cell>
          <cell r="C487" t="str">
            <v>Инвестиционный</v>
          </cell>
          <cell r="E487" t="str">
            <v>del_str</v>
          </cell>
          <cell r="F487">
            <v>2</v>
          </cell>
          <cell r="G487" t="str">
            <v/>
          </cell>
        </row>
        <row r="488">
          <cell r="A488" t="str">
            <v>Период выплаты процентов</v>
          </cell>
          <cell r="B488" t="str">
            <v>Period of interest payments</v>
          </cell>
          <cell r="D488" t="str">
            <v>дни</v>
          </cell>
          <cell r="E488" t="str">
            <v>int_int,del_str</v>
          </cell>
          <cell r="F488">
            <v>360</v>
          </cell>
          <cell r="G488" t="str">
            <v/>
          </cell>
        </row>
        <row r="489">
          <cell r="A489" t="str">
            <v>Отсрочка выплаты процентов</v>
          </cell>
          <cell r="B489" t="str">
            <v>Delay of payment of interests</v>
          </cell>
          <cell r="D489" t="str">
            <v>год</v>
          </cell>
          <cell r="E489" t="str">
            <v>,del_str</v>
          </cell>
          <cell r="F489">
            <v>0</v>
          </cell>
        </row>
        <row r="490">
          <cell r="A490" t="str">
            <v>Процентная ставка</v>
          </cell>
          <cell r="B490" t="str">
            <v>Interest rate</v>
          </cell>
        </row>
        <row r="491">
          <cell r="A491" t="str">
            <v xml:space="preserve"> - номинальная годовая банковская</v>
          </cell>
          <cell r="B491" t="str">
            <v xml:space="preserve"> - nominal per year</v>
          </cell>
          <cell r="D491" t="str">
            <v>%</v>
          </cell>
          <cell r="E491" t="str">
            <v>on_end</v>
          </cell>
          <cell r="F491">
            <v>0.15</v>
          </cell>
          <cell r="G491">
            <v>0.15</v>
          </cell>
          <cell r="H491">
            <v>0.15</v>
          </cell>
          <cell r="I491">
            <v>0.15</v>
          </cell>
          <cell r="J491">
            <v>0.15</v>
          </cell>
          <cell r="K491">
            <v>0.15</v>
          </cell>
          <cell r="L491">
            <v>0.15</v>
          </cell>
          <cell r="M491">
            <v>0.15</v>
          </cell>
          <cell r="N491">
            <v>0.15</v>
          </cell>
          <cell r="O491">
            <v>0.15</v>
          </cell>
          <cell r="P491">
            <v>0.15</v>
          </cell>
          <cell r="Q491">
            <v>0.15</v>
          </cell>
          <cell r="R491">
            <v>0.15</v>
          </cell>
          <cell r="S491">
            <v>0.15</v>
          </cell>
          <cell r="T491">
            <v>0.15</v>
          </cell>
          <cell r="U491">
            <v>0.15</v>
          </cell>
          <cell r="V491">
            <v>0.15</v>
          </cell>
          <cell r="W491">
            <v>0.15</v>
          </cell>
          <cell r="X491">
            <v>0.15</v>
          </cell>
          <cell r="Y491">
            <v>0.15</v>
          </cell>
          <cell r="Z491">
            <v>0.15</v>
          </cell>
          <cell r="AA491">
            <v>0.15</v>
          </cell>
          <cell r="AB491">
            <v>0.15</v>
          </cell>
          <cell r="AC491">
            <v>0.15</v>
          </cell>
          <cell r="AD491">
            <v>0.15</v>
          </cell>
          <cell r="AE491">
            <v>0.15</v>
          </cell>
          <cell r="AF491">
            <v>0.15</v>
          </cell>
          <cell r="AG491">
            <v>0.15</v>
          </cell>
          <cell r="AH491">
            <v>0.15</v>
          </cell>
          <cell r="AI491">
            <v>0.15</v>
          </cell>
          <cell r="AJ491">
            <v>0.15</v>
          </cell>
        </row>
        <row r="492">
          <cell r="A492" t="str">
            <v xml:space="preserve"> - реальная годовая банковская</v>
          </cell>
          <cell r="B492" t="str">
            <v xml:space="preserve"> - real per year</v>
          </cell>
          <cell r="D492" t="str">
            <v>%</v>
          </cell>
          <cell r="E492" t="str">
            <v>on_end,del_str</v>
          </cell>
          <cell r="F492">
            <v>0.15</v>
          </cell>
          <cell r="G492">
            <v>0.15</v>
          </cell>
          <cell r="H492">
            <v>0.15</v>
          </cell>
          <cell r="I492">
            <v>0.15</v>
          </cell>
          <cell r="J492">
            <v>0.15</v>
          </cell>
          <cell r="K492">
            <v>0.15</v>
          </cell>
          <cell r="L492">
            <v>0.15</v>
          </cell>
          <cell r="M492">
            <v>0.15</v>
          </cell>
          <cell r="N492">
            <v>0.15</v>
          </cell>
          <cell r="O492">
            <v>0.15</v>
          </cell>
          <cell r="P492">
            <v>0.15</v>
          </cell>
          <cell r="Q492">
            <v>0.15</v>
          </cell>
          <cell r="R492">
            <v>0.15</v>
          </cell>
          <cell r="S492">
            <v>0.15</v>
          </cell>
          <cell r="T492">
            <v>0.15</v>
          </cell>
          <cell r="U492">
            <v>0.15</v>
          </cell>
          <cell r="V492">
            <v>0.15</v>
          </cell>
          <cell r="W492">
            <v>0.15</v>
          </cell>
          <cell r="X492">
            <v>0.15</v>
          </cell>
          <cell r="Y492">
            <v>0.15</v>
          </cell>
          <cell r="Z492">
            <v>0.15</v>
          </cell>
          <cell r="AA492">
            <v>0.15</v>
          </cell>
          <cell r="AB492">
            <v>0.15</v>
          </cell>
          <cell r="AC492">
            <v>0.15</v>
          </cell>
          <cell r="AD492">
            <v>0.15</v>
          </cell>
          <cell r="AE492">
            <v>0.15</v>
          </cell>
          <cell r="AF492">
            <v>0.15</v>
          </cell>
          <cell r="AG492">
            <v>0.15</v>
          </cell>
          <cell r="AH492">
            <v>0.15</v>
          </cell>
          <cell r="AI492">
            <v>0.15</v>
          </cell>
          <cell r="AJ492">
            <v>0.15</v>
          </cell>
        </row>
        <row r="493">
          <cell r="A493" t="str">
            <v xml:space="preserve"> - расчетная на интервал планирования</v>
          </cell>
          <cell r="B493" t="str">
            <v xml:space="preserve"> - used in calculations per PI (simple interest)</v>
          </cell>
          <cell r="D493" t="str">
            <v>%</v>
          </cell>
          <cell r="E493" t="str">
            <v>rate_paid,on_end,del_str</v>
          </cell>
          <cell r="F493">
            <v>0.15</v>
          </cell>
          <cell r="G493">
            <v>0.15</v>
          </cell>
          <cell r="H493">
            <v>0.15</v>
          </cell>
          <cell r="I493">
            <v>0.15</v>
          </cell>
          <cell r="J493">
            <v>0.15</v>
          </cell>
          <cell r="K493">
            <v>0.15</v>
          </cell>
          <cell r="L493">
            <v>0.15</v>
          </cell>
          <cell r="M493">
            <v>0.15</v>
          </cell>
          <cell r="N493">
            <v>0.15</v>
          </cell>
          <cell r="O493">
            <v>0.15</v>
          </cell>
          <cell r="P493">
            <v>0.15</v>
          </cell>
          <cell r="Q493">
            <v>0.15</v>
          </cell>
          <cell r="R493">
            <v>0.15</v>
          </cell>
          <cell r="S493">
            <v>0.15</v>
          </cell>
          <cell r="T493">
            <v>0.15</v>
          </cell>
          <cell r="U493">
            <v>0.15</v>
          </cell>
          <cell r="V493">
            <v>0.15</v>
          </cell>
          <cell r="W493">
            <v>0.15</v>
          </cell>
          <cell r="X493">
            <v>0.15</v>
          </cell>
          <cell r="Y493">
            <v>0.15</v>
          </cell>
          <cell r="Z493">
            <v>0.15</v>
          </cell>
          <cell r="AA493">
            <v>0.15</v>
          </cell>
          <cell r="AB493">
            <v>0.15</v>
          </cell>
          <cell r="AC493">
            <v>0.15</v>
          </cell>
          <cell r="AD493">
            <v>0.15</v>
          </cell>
          <cell r="AE493">
            <v>0.15</v>
          </cell>
          <cell r="AF493">
            <v>0.15</v>
          </cell>
          <cell r="AG493">
            <v>0.15</v>
          </cell>
          <cell r="AH493">
            <v>0.15</v>
          </cell>
          <cell r="AI493">
            <v>0.15</v>
          </cell>
          <cell r="AJ493">
            <v>0.15</v>
          </cell>
        </row>
        <row r="494">
          <cell r="A494" t="str">
            <v>ControlPoint1</v>
          </cell>
        </row>
        <row r="495">
          <cell r="A495" t="str">
            <v>Увеличение задолженности (+)</v>
          </cell>
          <cell r="B495" t="str">
            <v>Increase of principal (additional sums) (+)</v>
          </cell>
          <cell r="D495" t="str">
            <v>тыс.руб.</v>
          </cell>
          <cell r="E495" t="str">
            <v>incrdebt1</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t="str">
            <v/>
          </cell>
          <cell r="AL495">
            <v>0</v>
          </cell>
        </row>
        <row r="496">
          <cell r="A496" t="str">
            <v>Погашение задолженности (-)</v>
          </cell>
          <cell r="B496" t="str">
            <v>Disbursement of principal (-)</v>
          </cell>
          <cell r="D496" t="str">
            <v>тыс.руб.</v>
          </cell>
          <cell r="E496" t="str">
            <v>decrdebt1</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t="str">
            <v/>
          </cell>
          <cell r="AL496">
            <v>0</v>
          </cell>
          <cell r="AM496" t="str">
            <v/>
          </cell>
        </row>
        <row r="497">
          <cell r="A497" t="str">
            <v>Задолженность на конец текущего ИП</v>
          </cell>
          <cell r="B497" t="str">
            <v>Outstanding debt for the end of the current PI</v>
          </cell>
          <cell r="D497" t="str">
            <v>тыс.руб.</v>
          </cell>
          <cell r="E497" t="str">
            <v>debt1,on_end</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L497">
            <v>0</v>
          </cell>
        </row>
        <row r="498">
          <cell r="A498" t="str">
            <v>Выплаченные проценты</v>
          </cell>
          <cell r="B498" t="str">
            <v>Interest paid</v>
          </cell>
          <cell r="D498" t="str">
            <v>тыс.руб.</v>
          </cell>
          <cell r="E498" t="str">
            <v>int1</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t="str">
            <v/>
          </cell>
          <cell r="AL498">
            <v>0</v>
          </cell>
        </row>
        <row r="499">
          <cell r="A499" t="str">
            <v>Интервал,где впервые взят  кредит</v>
          </cell>
          <cell r="B499" t="str">
            <v>PI when first loan was taken</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L499">
            <v>0</v>
          </cell>
        </row>
        <row r="500">
          <cell r="A500" t="str">
            <v>Проценты к уплате, нарастающим итогом</v>
          </cell>
          <cell r="B500" t="str">
            <v>Accumulated calculated interest</v>
          </cell>
          <cell r="D500" t="str">
            <v>тыс.руб.</v>
          </cell>
          <cell r="E500" t="str">
            <v>,on_end,del_str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A501" t="str">
            <v>Сумма невыплаченных процентов</v>
          </cell>
          <cell r="B501" t="str">
            <v>Deferred interest payments (current liabilities)</v>
          </cell>
          <cell r="D501" t="str">
            <v>тыс.руб.</v>
          </cell>
          <cell r="E501" t="str">
            <v>npaid1,del_str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A502" t="str">
            <v>Сумма процентов, относимая на себестоимость</v>
          </cell>
          <cell r="B502" t="str">
            <v>Interest included in tax-free costs</v>
          </cell>
          <cell r="D502" t="str">
            <v>тыс.руб.</v>
          </cell>
          <cell r="E502" t="str">
            <v>intax1,del_str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L502">
            <v>0</v>
          </cell>
        </row>
        <row r="503">
          <cell r="A503" t="str">
            <v>Выплаты по инвестиционным кредитам</v>
          </cell>
          <cell r="B503" t="str">
            <v>Principal and interest repayment (for investments purpose loans)</v>
          </cell>
          <cell r="D503" t="str">
            <v>тыс.руб.</v>
          </cell>
          <cell r="E503" t="str">
            <v>invdebt1,del_str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L503">
            <v>0</v>
          </cell>
        </row>
        <row r="505">
          <cell r="A505" t="str">
            <v>Кредит 2</v>
          </cell>
          <cell r="B505" t="str">
            <v>Loan item</v>
          </cell>
          <cell r="E505" t="str">
            <v>nam_kred</v>
          </cell>
        </row>
        <row r="506">
          <cell r="A506" t="str">
            <v>Тип кредита</v>
          </cell>
          <cell r="B506" t="str">
            <v>Loan purpose</v>
          </cell>
          <cell r="C506" t="str">
            <v>Хозяйственный</v>
          </cell>
          <cell r="E506" t="str">
            <v>del_str</v>
          </cell>
          <cell r="F506">
            <v>1</v>
          </cell>
          <cell r="G506" t="str">
            <v/>
          </cell>
        </row>
        <row r="507">
          <cell r="A507" t="str">
            <v>Период выплаты процентов</v>
          </cell>
          <cell r="B507" t="str">
            <v>Period of interest payments</v>
          </cell>
          <cell r="D507" t="str">
            <v>дни</v>
          </cell>
          <cell r="E507" t="str">
            <v>int_int,del_str</v>
          </cell>
          <cell r="F507">
            <v>360</v>
          </cell>
          <cell r="G507" t="str">
            <v/>
          </cell>
        </row>
        <row r="508">
          <cell r="A508" t="str">
            <v>Отсрочка выплаты процентов</v>
          </cell>
          <cell r="B508" t="str">
            <v>Delay of payment of interests</v>
          </cell>
          <cell r="D508" t="str">
            <v>год</v>
          </cell>
          <cell r="E508" t="str">
            <v>,del_str</v>
          </cell>
          <cell r="F508">
            <v>0</v>
          </cell>
        </row>
        <row r="509">
          <cell r="A509" t="str">
            <v>Процентная ставка</v>
          </cell>
          <cell r="B509" t="str">
            <v>Interest rate</v>
          </cell>
        </row>
        <row r="510">
          <cell r="A510" t="str">
            <v xml:space="preserve"> - номинальная годовая банковская</v>
          </cell>
          <cell r="B510" t="str">
            <v xml:space="preserve"> - nominal per year</v>
          </cell>
          <cell r="D510" t="str">
            <v>%</v>
          </cell>
          <cell r="E510" t="str">
            <v>on_end</v>
          </cell>
          <cell r="F510">
            <v>0.15</v>
          </cell>
          <cell r="G510">
            <v>0.15</v>
          </cell>
          <cell r="H510">
            <v>0.15</v>
          </cell>
          <cell r="I510">
            <v>0.15</v>
          </cell>
          <cell r="J510">
            <v>0.15</v>
          </cell>
          <cell r="K510">
            <v>0.15</v>
          </cell>
          <cell r="L510">
            <v>0.15</v>
          </cell>
          <cell r="M510">
            <v>0.15</v>
          </cell>
          <cell r="N510">
            <v>0.15</v>
          </cell>
          <cell r="O510">
            <v>0.15</v>
          </cell>
          <cell r="P510">
            <v>0.15</v>
          </cell>
          <cell r="Q510">
            <v>0.15</v>
          </cell>
          <cell r="R510">
            <v>0.15</v>
          </cell>
          <cell r="S510">
            <v>0.15</v>
          </cell>
          <cell r="T510">
            <v>0.15</v>
          </cell>
          <cell r="U510">
            <v>0.15</v>
          </cell>
          <cell r="V510">
            <v>0.15</v>
          </cell>
          <cell r="W510">
            <v>0.15</v>
          </cell>
          <cell r="X510">
            <v>0.15</v>
          </cell>
          <cell r="Y510">
            <v>0.15</v>
          </cell>
          <cell r="Z510">
            <v>0.15</v>
          </cell>
          <cell r="AA510">
            <v>0.15</v>
          </cell>
          <cell r="AB510">
            <v>0.15</v>
          </cell>
          <cell r="AC510">
            <v>0.15</v>
          </cell>
          <cell r="AD510">
            <v>0.15</v>
          </cell>
          <cell r="AE510">
            <v>0.15</v>
          </cell>
          <cell r="AF510">
            <v>0.15</v>
          </cell>
          <cell r="AG510">
            <v>0.15</v>
          </cell>
          <cell r="AH510">
            <v>0.15</v>
          </cell>
          <cell r="AI510">
            <v>0.15</v>
          </cell>
          <cell r="AJ510">
            <v>0.15</v>
          </cell>
        </row>
        <row r="511">
          <cell r="A511" t="str">
            <v xml:space="preserve"> - реальная годовая банковская</v>
          </cell>
          <cell r="B511" t="str">
            <v xml:space="preserve"> - real per year</v>
          </cell>
          <cell r="D511" t="str">
            <v>%</v>
          </cell>
          <cell r="E511" t="str">
            <v>on_end,del_str</v>
          </cell>
          <cell r="F511">
            <v>0.15</v>
          </cell>
          <cell r="G511">
            <v>0.15</v>
          </cell>
          <cell r="H511">
            <v>0.15</v>
          </cell>
          <cell r="I511">
            <v>0.15</v>
          </cell>
          <cell r="J511">
            <v>0.15</v>
          </cell>
          <cell r="K511">
            <v>0.15</v>
          </cell>
          <cell r="L511">
            <v>0.15</v>
          </cell>
          <cell r="M511">
            <v>0.15</v>
          </cell>
          <cell r="N511">
            <v>0.15</v>
          </cell>
          <cell r="O511">
            <v>0.15</v>
          </cell>
          <cell r="P511">
            <v>0.15</v>
          </cell>
          <cell r="Q511">
            <v>0.15</v>
          </cell>
          <cell r="R511">
            <v>0.15</v>
          </cell>
          <cell r="S511">
            <v>0.15</v>
          </cell>
          <cell r="T511">
            <v>0.15</v>
          </cell>
          <cell r="U511">
            <v>0.15</v>
          </cell>
          <cell r="V511">
            <v>0.15</v>
          </cell>
          <cell r="W511">
            <v>0.15</v>
          </cell>
          <cell r="X511">
            <v>0.15</v>
          </cell>
          <cell r="Y511">
            <v>0.15</v>
          </cell>
          <cell r="Z511">
            <v>0.15</v>
          </cell>
          <cell r="AA511">
            <v>0.15</v>
          </cell>
          <cell r="AB511">
            <v>0.15</v>
          </cell>
          <cell r="AC511">
            <v>0.15</v>
          </cell>
          <cell r="AD511">
            <v>0.15</v>
          </cell>
          <cell r="AE511">
            <v>0.15</v>
          </cell>
          <cell r="AF511">
            <v>0.15</v>
          </cell>
          <cell r="AG511">
            <v>0.15</v>
          </cell>
          <cell r="AH511">
            <v>0.15</v>
          </cell>
          <cell r="AI511">
            <v>0.15</v>
          </cell>
          <cell r="AJ511">
            <v>0.15</v>
          </cell>
        </row>
        <row r="512">
          <cell r="A512" t="str">
            <v xml:space="preserve"> - расчетная на интервал планирования</v>
          </cell>
          <cell r="B512" t="str">
            <v xml:space="preserve"> - used in calculations per PI (simple interest)</v>
          </cell>
          <cell r="D512" t="str">
            <v>%</v>
          </cell>
          <cell r="E512" t="str">
            <v>rate_paid,on_end,del_str</v>
          </cell>
          <cell r="F512">
            <v>0.15</v>
          </cell>
          <cell r="G512">
            <v>0.15</v>
          </cell>
          <cell r="H512">
            <v>0.15</v>
          </cell>
          <cell r="I512">
            <v>0.15</v>
          </cell>
          <cell r="J512">
            <v>0.15</v>
          </cell>
          <cell r="K512">
            <v>0.15</v>
          </cell>
          <cell r="L512">
            <v>0.15</v>
          </cell>
          <cell r="M512">
            <v>0.15</v>
          </cell>
          <cell r="N512">
            <v>0.15</v>
          </cell>
          <cell r="O512">
            <v>0.15</v>
          </cell>
          <cell r="P512">
            <v>0.15</v>
          </cell>
          <cell r="Q512">
            <v>0.15</v>
          </cell>
          <cell r="R512">
            <v>0.15</v>
          </cell>
          <cell r="S512">
            <v>0.15</v>
          </cell>
          <cell r="T512">
            <v>0.15</v>
          </cell>
          <cell r="U512">
            <v>0.15</v>
          </cell>
          <cell r="V512">
            <v>0.15</v>
          </cell>
          <cell r="W512">
            <v>0.15</v>
          </cell>
          <cell r="X512">
            <v>0.15</v>
          </cell>
          <cell r="Y512">
            <v>0.15</v>
          </cell>
          <cell r="Z512">
            <v>0.15</v>
          </cell>
          <cell r="AA512">
            <v>0.15</v>
          </cell>
          <cell r="AB512">
            <v>0.15</v>
          </cell>
          <cell r="AC512">
            <v>0.15</v>
          </cell>
          <cell r="AD512">
            <v>0.15</v>
          </cell>
          <cell r="AE512">
            <v>0.15</v>
          </cell>
          <cell r="AF512">
            <v>0.15</v>
          </cell>
          <cell r="AG512">
            <v>0.15</v>
          </cell>
          <cell r="AH512">
            <v>0.15</v>
          </cell>
          <cell r="AI512">
            <v>0.15</v>
          </cell>
          <cell r="AJ512">
            <v>0.15</v>
          </cell>
        </row>
        <row r="513">
          <cell r="A513" t="str">
            <v>ControlPoint1</v>
          </cell>
        </row>
        <row r="514">
          <cell r="A514" t="str">
            <v>Увеличение задолженности (+)</v>
          </cell>
          <cell r="B514" t="str">
            <v>Increase of principal (additional sums) (+)</v>
          </cell>
          <cell r="D514" t="str">
            <v>тыс.руб.</v>
          </cell>
          <cell r="E514" t="str">
            <v>incrdebt1</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t="str">
            <v/>
          </cell>
          <cell r="AL514">
            <v>0</v>
          </cell>
        </row>
        <row r="515">
          <cell r="A515" t="str">
            <v>Погашение задолженности (-)</v>
          </cell>
          <cell r="B515" t="str">
            <v>Disbursement of principal (-)</v>
          </cell>
          <cell r="D515" t="str">
            <v>тыс.руб.</v>
          </cell>
          <cell r="E515" t="str">
            <v>decrdebt1</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t="str">
            <v/>
          </cell>
          <cell r="AL515">
            <v>0</v>
          </cell>
        </row>
        <row r="516">
          <cell r="A516" t="str">
            <v>Задолженность на конец текущего ИП</v>
          </cell>
          <cell r="B516" t="str">
            <v>Outstanding debt for the end of the current PI</v>
          </cell>
          <cell r="D516" t="str">
            <v>тыс.руб.</v>
          </cell>
          <cell r="E516" t="str">
            <v>debt1,on_end</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L516">
            <v>0</v>
          </cell>
        </row>
        <row r="517">
          <cell r="A517" t="str">
            <v>Выплаченные проценты</v>
          </cell>
          <cell r="B517" t="str">
            <v>Interest paid</v>
          </cell>
          <cell r="D517" t="str">
            <v>тыс.руб.</v>
          </cell>
          <cell r="E517" t="str">
            <v>int1</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t="str">
            <v/>
          </cell>
          <cell r="AL517">
            <v>0</v>
          </cell>
        </row>
        <row r="518">
          <cell r="A518" t="str">
            <v>Интервал,где впервые взят  кредит</v>
          </cell>
          <cell r="B518" t="str">
            <v>PI when first loan was taken</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L518">
            <v>0</v>
          </cell>
        </row>
        <row r="519">
          <cell r="A519" t="str">
            <v>Проценты к уплате, нарастающим итогом</v>
          </cell>
          <cell r="B519" t="str">
            <v>Accumulated calculated interest</v>
          </cell>
          <cell r="D519" t="str">
            <v>тыс.руб.</v>
          </cell>
          <cell r="E519" t="str">
            <v>,on_end,del_str</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A520" t="str">
            <v>Сумма невыплаченных процентов</v>
          </cell>
          <cell r="B520" t="str">
            <v>Deferred interest payments (current liabilities)</v>
          </cell>
          <cell r="D520" t="str">
            <v>тыс.руб.</v>
          </cell>
          <cell r="E520" t="str">
            <v>npaid1,del_str</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A521" t="str">
            <v>Сумма процентов, относимая на себестоимость</v>
          </cell>
          <cell r="B521" t="str">
            <v>Interest included in tax-free costs</v>
          </cell>
          <cell r="D521" t="str">
            <v>тыс.руб.</v>
          </cell>
          <cell r="E521" t="str">
            <v>intax1,del_str</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L521">
            <v>0</v>
          </cell>
        </row>
        <row r="522">
          <cell r="A522" t="str">
            <v>Выплаты по инвестиционным кредитам</v>
          </cell>
          <cell r="B522" t="str">
            <v>Principal and interest repayment (for investments purpose loans)</v>
          </cell>
          <cell r="D522" t="str">
            <v>тыс.руб.</v>
          </cell>
          <cell r="E522" t="str">
            <v>invdebt1,del_str</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L522">
            <v>0</v>
          </cell>
        </row>
        <row r="524">
          <cell r="A524" t="str">
            <v xml:space="preserve"> = Свободные денежные средства</v>
          </cell>
          <cell r="B524" t="str">
            <v>Accumulated cash balance</v>
          </cell>
          <cell r="D524" t="str">
            <v>тыс.руб.</v>
          </cell>
          <cell r="E524" t="str">
            <v>on_end</v>
          </cell>
          <cell r="F524">
            <v>539186.75639218895</v>
          </cell>
          <cell r="G524">
            <v>397842.45386668894</v>
          </cell>
          <cell r="H524">
            <v>423462.41660600842</v>
          </cell>
          <cell r="I524">
            <v>465438.57740418136</v>
          </cell>
          <cell r="J524">
            <v>517355.95528592367</v>
          </cell>
          <cell r="K524">
            <v>579902.41330316581</v>
          </cell>
          <cell r="L524">
            <v>653100.64007986081</v>
          </cell>
          <cell r="M524">
            <v>737101.97576721106</v>
          </cell>
          <cell r="N524">
            <v>831322.39501424425</v>
          </cell>
          <cell r="O524">
            <v>935741.44458023948</v>
          </cell>
          <cell r="P524">
            <v>1050337.4015196932</v>
          </cell>
          <cell r="Q524">
            <v>1175054.2803843566</v>
          </cell>
          <cell r="R524">
            <v>1310048.6623263829</v>
          </cell>
          <cell r="S524">
            <v>1455511.8107139729</v>
          </cell>
          <cell r="T524">
            <v>1611419.0174732381</v>
          </cell>
          <cell r="U524">
            <v>1777977.7156086788</v>
          </cell>
          <cell r="V524">
            <v>1945691.9301778702</v>
          </cell>
          <cell r="W524">
            <v>2112553.0445069736</v>
          </cell>
          <cell r="X524">
            <v>2278536.0755276079</v>
          </cell>
          <cell r="Y524">
            <v>2443612.6797230067</v>
          </cell>
          <cell r="Z524">
            <v>2607753.6632708996</v>
          </cell>
          <cell r="AA524">
            <v>2770928.9565343489</v>
          </cell>
          <cell r="AB524">
            <v>2933107.5877873083</v>
          </cell>
          <cell r="AC524">
            <v>3094257.6561519504</v>
          </cell>
          <cell r="AD524">
            <v>3254346.3037241129</v>
          </cell>
          <cell r="AE524">
            <v>3413339.6868625088</v>
          </cell>
          <cell r="AF524">
            <v>3571202.9466166119</v>
          </cell>
          <cell r="AG524">
            <v>3727900.1782673812</v>
          </cell>
          <cell r="AH524">
            <v>3883394.3999542031</v>
          </cell>
          <cell r="AI524">
            <v>4036722.5123005873</v>
          </cell>
          <cell r="AJ524">
            <v>4188555.665001634</v>
          </cell>
          <cell r="AK524">
            <v>0</v>
          </cell>
          <cell r="AL524">
            <v>4188555.665001634</v>
          </cell>
        </row>
        <row r="525">
          <cell r="A525" t="str">
            <v xml:space="preserve"> - в местной валюте</v>
          </cell>
          <cell r="B525" t="str">
            <v xml:space="preserve"> - in local currency</v>
          </cell>
          <cell r="D525" t="str">
            <v>тыс.руб.</v>
          </cell>
          <cell r="E525" t="str">
            <v>on_end</v>
          </cell>
          <cell r="F525">
            <v>539186.75639218895</v>
          </cell>
          <cell r="G525">
            <v>397842.45386668894</v>
          </cell>
          <cell r="H525">
            <v>423462.41660600842</v>
          </cell>
          <cell r="I525">
            <v>465438.57740418136</v>
          </cell>
          <cell r="J525">
            <v>517355.95528592367</v>
          </cell>
          <cell r="K525">
            <v>579902.41330316581</v>
          </cell>
          <cell r="L525">
            <v>653100.64007986081</v>
          </cell>
          <cell r="M525">
            <v>737101.97576721106</v>
          </cell>
          <cell r="N525">
            <v>831322.39501424425</v>
          </cell>
          <cell r="O525">
            <v>935741.44458023948</v>
          </cell>
          <cell r="P525">
            <v>1050337.4015196932</v>
          </cell>
          <cell r="Q525">
            <v>1175054.2803843566</v>
          </cell>
          <cell r="R525">
            <v>1310048.6623263829</v>
          </cell>
          <cell r="S525">
            <v>1455511.8107139729</v>
          </cell>
          <cell r="T525">
            <v>1611419.0174732381</v>
          </cell>
          <cell r="U525">
            <v>1777977.7156086788</v>
          </cell>
          <cell r="V525">
            <v>1945691.9301778702</v>
          </cell>
          <cell r="W525">
            <v>2112553.0445069736</v>
          </cell>
          <cell r="X525">
            <v>2278536.0755276079</v>
          </cell>
          <cell r="Y525">
            <v>2443612.6797230067</v>
          </cell>
          <cell r="Z525">
            <v>2607753.6632708996</v>
          </cell>
          <cell r="AA525">
            <v>2770928.9565343489</v>
          </cell>
          <cell r="AB525">
            <v>2933107.5877873083</v>
          </cell>
          <cell r="AC525">
            <v>3094257.6561519504</v>
          </cell>
          <cell r="AD525">
            <v>3254346.3037241129</v>
          </cell>
          <cell r="AE525">
            <v>3413339.6868625088</v>
          </cell>
          <cell r="AF525">
            <v>3571202.9466166119</v>
          </cell>
          <cell r="AG525">
            <v>3727900.1782673812</v>
          </cell>
          <cell r="AH525">
            <v>3883394.3999542031</v>
          </cell>
          <cell r="AI525">
            <v>4036722.5123005873</v>
          </cell>
          <cell r="AJ525">
            <v>4188555.665001634</v>
          </cell>
          <cell r="AK525">
            <v>0</v>
          </cell>
          <cell r="AL525">
            <v>4188555.665001634</v>
          </cell>
        </row>
        <row r="526">
          <cell r="A526" t="str">
            <v xml:space="preserve"> - в иностранной валюте</v>
          </cell>
          <cell r="B526" t="str">
            <v xml:space="preserve"> - in foreign currency</v>
          </cell>
          <cell r="D526" t="str">
            <v>тыс.долл.</v>
          </cell>
          <cell r="E526" t="str">
            <v>on_end</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30">
          <cell r="A530" t="str">
            <v>Цт=максимальные Постоянные цены</v>
          </cell>
          <cell r="B530" t="str">
            <v>Цт=максимальные Постоянные цены</v>
          </cell>
          <cell r="AL530" t="str">
            <v>АЛЬТ-Инвест™ 3.0</v>
          </cell>
        </row>
        <row r="531">
          <cell r="A531" t="str">
            <v>КРЕДИТЫ В ИНОСТРАННОЙ ВАЛЮТЕ</v>
          </cell>
          <cell r="B531" t="str">
            <v>FOREIGN LOANS</v>
          </cell>
          <cell r="F531" t="str">
            <v>"0"</v>
          </cell>
          <cell r="G531" t="str">
            <v>1 год</v>
          </cell>
          <cell r="H531" t="str">
            <v>2 год</v>
          </cell>
          <cell r="I531" t="str">
            <v>3 год</v>
          </cell>
          <cell r="J531" t="str">
            <v>4 год</v>
          </cell>
          <cell r="K531" t="str">
            <v>5 год</v>
          </cell>
          <cell r="L531" t="str">
            <v>6 год</v>
          </cell>
          <cell r="M531" t="str">
            <v>7 год</v>
          </cell>
          <cell r="N531" t="str">
            <v>8 год</v>
          </cell>
          <cell r="O531" t="str">
            <v>9 год</v>
          </cell>
          <cell r="P531" t="str">
            <v>10 год</v>
          </cell>
          <cell r="Q531" t="str">
            <v>11 год</v>
          </cell>
          <cell r="R531" t="str">
            <v>12 год</v>
          </cell>
          <cell r="S531" t="str">
            <v>13 год</v>
          </cell>
          <cell r="T531" t="str">
            <v>14 год</v>
          </cell>
          <cell r="U531" t="str">
            <v>15 год</v>
          </cell>
          <cell r="V531" t="str">
            <v>16 год</v>
          </cell>
          <cell r="W531" t="str">
            <v>17 год</v>
          </cell>
          <cell r="X531" t="str">
            <v>18 год</v>
          </cell>
          <cell r="Y531" t="str">
            <v>19 год</v>
          </cell>
          <cell r="Z531" t="str">
            <v>20 год</v>
          </cell>
          <cell r="AA531" t="str">
            <v>21 год</v>
          </cell>
          <cell r="AB531" t="str">
            <v>22 год</v>
          </cell>
          <cell r="AC531" t="str">
            <v>23 год</v>
          </cell>
          <cell r="AD531" t="str">
            <v>24 год</v>
          </cell>
          <cell r="AE531" t="str">
            <v>25 год</v>
          </cell>
          <cell r="AF531" t="str">
            <v>26 год</v>
          </cell>
          <cell r="AG531" t="str">
            <v>27 год</v>
          </cell>
          <cell r="AH531" t="str">
            <v>28 год</v>
          </cell>
          <cell r="AI531" t="str">
            <v>29 год</v>
          </cell>
          <cell r="AJ531" t="str">
            <v>30 год</v>
          </cell>
          <cell r="AL531" t="str">
            <v>ВСЕГО</v>
          </cell>
        </row>
        <row r="533">
          <cell r="A533" t="str">
            <v xml:space="preserve">Наименование </v>
          </cell>
          <cell r="B533" t="str">
            <v>Loan item</v>
          </cell>
          <cell r="E533" t="str">
            <v>nam_kred</v>
          </cell>
        </row>
        <row r="534">
          <cell r="A534" t="str">
            <v>Тип кредита</v>
          </cell>
          <cell r="B534" t="str">
            <v>Loan purpose</v>
          </cell>
          <cell r="C534" t="str">
            <v>Инвестиционный</v>
          </cell>
          <cell r="E534" t="str">
            <v>del_str</v>
          </cell>
          <cell r="F534">
            <v>2</v>
          </cell>
          <cell r="G534" t="str">
            <v/>
          </cell>
        </row>
        <row r="535">
          <cell r="A535" t="str">
            <v>Период выплаты процентов</v>
          </cell>
          <cell r="B535" t="str">
            <v>Period of interest payments</v>
          </cell>
          <cell r="D535" t="str">
            <v>дни</v>
          </cell>
          <cell r="E535" t="str">
            <v>int_int,del_str</v>
          </cell>
          <cell r="F535">
            <v>30</v>
          </cell>
          <cell r="G535" t="str">
            <v/>
          </cell>
        </row>
        <row r="536">
          <cell r="A536" t="str">
            <v>Отсрочка выплаты процентов</v>
          </cell>
          <cell r="B536" t="str">
            <v>Delay of payment of interests</v>
          </cell>
          <cell r="D536" t="str">
            <v>год</v>
          </cell>
          <cell r="E536" t="str">
            <v>,del_str</v>
          </cell>
          <cell r="F536">
            <v>0</v>
          </cell>
        </row>
        <row r="537">
          <cell r="A537" t="str">
            <v>Процентная ставка</v>
          </cell>
          <cell r="B537" t="str">
            <v>Interest rate</v>
          </cell>
        </row>
        <row r="538">
          <cell r="A538" t="str">
            <v xml:space="preserve"> - номинальная годовая банковская</v>
          </cell>
          <cell r="B538" t="str">
            <v xml:space="preserve"> - nominal per year</v>
          </cell>
          <cell r="D538" t="str">
            <v>%</v>
          </cell>
          <cell r="E538" t="str">
            <v>,on_end</v>
          </cell>
          <cell r="F538">
            <v>0.15</v>
          </cell>
          <cell r="G538">
            <v>0.15</v>
          </cell>
          <cell r="H538">
            <v>0.15</v>
          </cell>
          <cell r="I538">
            <v>0.15</v>
          </cell>
          <cell r="J538">
            <v>0.15</v>
          </cell>
          <cell r="K538">
            <v>0.15</v>
          </cell>
          <cell r="L538">
            <v>0.15</v>
          </cell>
          <cell r="M538">
            <v>0.15</v>
          </cell>
          <cell r="N538">
            <v>0.15</v>
          </cell>
          <cell r="O538">
            <v>0.15</v>
          </cell>
          <cell r="P538">
            <v>0.15</v>
          </cell>
          <cell r="Q538">
            <v>0.15</v>
          </cell>
          <cell r="R538">
            <v>0.15</v>
          </cell>
          <cell r="S538">
            <v>0.15</v>
          </cell>
          <cell r="T538">
            <v>0.15</v>
          </cell>
          <cell r="U538">
            <v>0.15</v>
          </cell>
          <cell r="V538">
            <v>0.15</v>
          </cell>
          <cell r="W538">
            <v>0.15</v>
          </cell>
          <cell r="X538">
            <v>0.15</v>
          </cell>
          <cell r="Y538">
            <v>0.15</v>
          </cell>
          <cell r="Z538">
            <v>0.15</v>
          </cell>
          <cell r="AA538">
            <v>0.15</v>
          </cell>
          <cell r="AB538">
            <v>0.15</v>
          </cell>
          <cell r="AC538">
            <v>0.15</v>
          </cell>
          <cell r="AD538">
            <v>0.15</v>
          </cell>
          <cell r="AE538">
            <v>0.15</v>
          </cell>
          <cell r="AF538">
            <v>0.15</v>
          </cell>
          <cell r="AG538">
            <v>0.15</v>
          </cell>
          <cell r="AH538">
            <v>0.15</v>
          </cell>
          <cell r="AI538">
            <v>0.15</v>
          </cell>
          <cell r="AJ538">
            <v>0.15</v>
          </cell>
        </row>
        <row r="539">
          <cell r="A539" t="str">
            <v xml:space="preserve"> - реальная годовая банковская</v>
          </cell>
          <cell r="B539" t="str">
            <v xml:space="preserve"> - real per year</v>
          </cell>
          <cell r="D539" t="str">
            <v>%</v>
          </cell>
          <cell r="E539" t="str">
            <v>,on_end,del_str</v>
          </cell>
          <cell r="F539">
            <v>0.15</v>
          </cell>
          <cell r="G539">
            <v>0.15</v>
          </cell>
          <cell r="H539">
            <v>0.15</v>
          </cell>
          <cell r="I539">
            <v>0.15</v>
          </cell>
          <cell r="J539">
            <v>0.15</v>
          </cell>
          <cell r="K539">
            <v>0.15</v>
          </cell>
          <cell r="L539">
            <v>0.15</v>
          </cell>
          <cell r="M539">
            <v>0.15</v>
          </cell>
          <cell r="N539">
            <v>0.15</v>
          </cell>
          <cell r="O539">
            <v>0.15</v>
          </cell>
          <cell r="P539">
            <v>0.15</v>
          </cell>
          <cell r="Q539">
            <v>0.15</v>
          </cell>
          <cell r="R539">
            <v>0.15</v>
          </cell>
          <cell r="S539">
            <v>0.15</v>
          </cell>
          <cell r="T539">
            <v>0.15</v>
          </cell>
          <cell r="U539">
            <v>0.15</v>
          </cell>
          <cell r="V539">
            <v>0.15</v>
          </cell>
          <cell r="W539">
            <v>0.15</v>
          </cell>
          <cell r="X539">
            <v>0.15</v>
          </cell>
          <cell r="Y539">
            <v>0.15</v>
          </cell>
          <cell r="Z539">
            <v>0.15</v>
          </cell>
          <cell r="AA539">
            <v>0.15</v>
          </cell>
          <cell r="AB539">
            <v>0.15</v>
          </cell>
          <cell r="AC539">
            <v>0.15</v>
          </cell>
          <cell r="AD539">
            <v>0.15</v>
          </cell>
          <cell r="AE539">
            <v>0.15</v>
          </cell>
          <cell r="AF539">
            <v>0.15</v>
          </cell>
          <cell r="AG539">
            <v>0.15</v>
          </cell>
          <cell r="AH539">
            <v>0.15</v>
          </cell>
          <cell r="AI539">
            <v>0.15</v>
          </cell>
          <cell r="AJ539">
            <v>0.15</v>
          </cell>
        </row>
        <row r="540">
          <cell r="A540" t="str">
            <v xml:space="preserve"> - расчетная на интервал планирования</v>
          </cell>
          <cell r="B540" t="str">
            <v xml:space="preserve"> - used in calculations per PI (simple interest)</v>
          </cell>
          <cell r="D540" t="str">
            <v>%</v>
          </cell>
          <cell r="E540" t="str">
            <v>rate_paid,on_end,del_str</v>
          </cell>
          <cell r="F540">
            <v>0.15</v>
          </cell>
          <cell r="G540">
            <v>0.15</v>
          </cell>
          <cell r="H540">
            <v>0.15</v>
          </cell>
          <cell r="I540">
            <v>0.15</v>
          </cell>
          <cell r="J540">
            <v>0.15</v>
          </cell>
          <cell r="K540">
            <v>0.15</v>
          </cell>
          <cell r="L540">
            <v>0.15</v>
          </cell>
          <cell r="M540">
            <v>0.15</v>
          </cell>
          <cell r="N540">
            <v>0.15</v>
          </cell>
          <cell r="O540">
            <v>0.15</v>
          </cell>
          <cell r="P540">
            <v>0.15</v>
          </cell>
          <cell r="Q540">
            <v>0.15</v>
          </cell>
          <cell r="R540">
            <v>0.15</v>
          </cell>
          <cell r="S540">
            <v>0.15</v>
          </cell>
          <cell r="T540">
            <v>0.15</v>
          </cell>
          <cell r="U540">
            <v>0.15</v>
          </cell>
          <cell r="V540">
            <v>0.15</v>
          </cell>
          <cell r="W540">
            <v>0.15</v>
          </cell>
          <cell r="X540">
            <v>0.15</v>
          </cell>
          <cell r="Y540">
            <v>0.15</v>
          </cell>
          <cell r="Z540">
            <v>0.15</v>
          </cell>
          <cell r="AA540">
            <v>0.15</v>
          </cell>
          <cell r="AB540">
            <v>0.15</v>
          </cell>
          <cell r="AC540">
            <v>0.15</v>
          </cell>
          <cell r="AD540">
            <v>0.15</v>
          </cell>
          <cell r="AE540">
            <v>0.15</v>
          </cell>
          <cell r="AF540">
            <v>0.15</v>
          </cell>
          <cell r="AG540">
            <v>0.15</v>
          </cell>
          <cell r="AH540">
            <v>0.15</v>
          </cell>
          <cell r="AI540">
            <v>0.15</v>
          </cell>
          <cell r="AJ540">
            <v>0.15</v>
          </cell>
        </row>
        <row r="541">
          <cell r="A541" t="str">
            <v>ControlPoint1</v>
          </cell>
        </row>
        <row r="542">
          <cell r="A542" t="str">
            <v>Увеличение задолженности (+)</v>
          </cell>
          <cell r="B542" t="str">
            <v>Increase of principal (additional sums) (+)</v>
          </cell>
          <cell r="D542" t="str">
            <v>тыс.долл.</v>
          </cell>
          <cell r="E542" t="str">
            <v>incrdebt2</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t="str">
            <v/>
          </cell>
          <cell r="AL542">
            <v>0</v>
          </cell>
        </row>
        <row r="543">
          <cell r="A543" t="str">
            <v>Погашение задолженности (-)</v>
          </cell>
          <cell r="B543" t="str">
            <v>Disbursement of principal (-)</v>
          </cell>
          <cell r="D543" t="str">
            <v>тыс.долл.</v>
          </cell>
          <cell r="E543" t="str">
            <v>decrdebt2</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t="str">
            <v/>
          </cell>
          <cell r="AL543">
            <v>0</v>
          </cell>
        </row>
        <row r="544">
          <cell r="A544" t="str">
            <v>Задолженность на конец текущего ИП</v>
          </cell>
          <cell r="B544" t="str">
            <v>Outstanding debt for the end of the current PI</v>
          </cell>
          <cell r="D544" t="str">
            <v>тыс.долл.</v>
          </cell>
          <cell r="E544" t="str">
            <v>debt2,on_end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L544">
            <v>0</v>
          </cell>
        </row>
        <row r="545">
          <cell r="A545" t="str">
            <v>Выплаченные проценты</v>
          </cell>
          <cell r="B545" t="str">
            <v>Interest paid</v>
          </cell>
          <cell r="D545" t="str">
            <v>тыс.долл.</v>
          </cell>
          <cell r="E545" t="str">
            <v>int2</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t="str">
            <v/>
          </cell>
          <cell r="AL545">
            <v>0</v>
          </cell>
        </row>
        <row r="546">
          <cell r="A546" t="str">
            <v>Интервал,где впервые взят  кредит</v>
          </cell>
          <cell r="B546" t="str">
            <v>PI when first loan was taken</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L546">
            <v>0</v>
          </cell>
        </row>
        <row r="547">
          <cell r="A547" t="str">
            <v>Проценты к уплате, нарастающим итогом</v>
          </cell>
          <cell r="B547" t="str">
            <v>Accumulated calculated interest</v>
          </cell>
          <cell r="D547" t="str">
            <v>тыс.долл.</v>
          </cell>
          <cell r="E547" t="str">
            <v>,on_end,del_str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row>
        <row r="548">
          <cell r="A548" t="str">
            <v>Сумма невыплаченных процентов</v>
          </cell>
          <cell r="B548" t="str">
            <v>Deferred interest payments (current liabilities)</v>
          </cell>
          <cell r="D548" t="str">
            <v>тыс.долл.</v>
          </cell>
          <cell r="E548" t="str">
            <v>npaid2,del_str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row>
        <row r="549">
          <cell r="A549" t="str">
            <v>Сумма процентов, относимая на себестоимость</v>
          </cell>
          <cell r="B549" t="str">
            <v>Interest included in tax-free costs</v>
          </cell>
          <cell r="D549" t="str">
            <v>тыс.долл.</v>
          </cell>
          <cell r="E549" t="str">
            <v>intax2,del_str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L549">
            <v>0</v>
          </cell>
        </row>
        <row r="550">
          <cell r="A550" t="str">
            <v>Выплаты по инвестиционным кредитам</v>
          </cell>
          <cell r="B550" t="str">
            <v>Principal and interest repayment (for investments purpose loans)</v>
          </cell>
          <cell r="D550" t="str">
            <v>тыс.долл.</v>
          </cell>
          <cell r="E550" t="str">
            <v>invdebt2,del_str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L550">
            <v>0</v>
          </cell>
        </row>
        <row r="552">
          <cell r="A552" t="str">
            <v xml:space="preserve"> = Свободные денежные средства</v>
          </cell>
          <cell r="B552" t="str">
            <v>Accumulated cash balance</v>
          </cell>
          <cell r="D552" t="str">
            <v>тыс.руб.</v>
          </cell>
          <cell r="E552" t="str">
            <v>on_end</v>
          </cell>
          <cell r="F552">
            <v>539186.75639218895</v>
          </cell>
          <cell r="G552">
            <v>397842.45386668894</v>
          </cell>
          <cell r="H552">
            <v>423462.41660600842</v>
          </cell>
          <cell r="I552">
            <v>465438.57740418136</v>
          </cell>
          <cell r="J552">
            <v>517355.95528592367</v>
          </cell>
          <cell r="K552">
            <v>579902.41330316581</v>
          </cell>
          <cell r="L552">
            <v>653100.64007986081</v>
          </cell>
          <cell r="M552">
            <v>737101.97576721106</v>
          </cell>
          <cell r="N552">
            <v>831322.39501424425</v>
          </cell>
          <cell r="O552">
            <v>935741.44458023948</v>
          </cell>
          <cell r="P552">
            <v>1050337.4015196932</v>
          </cell>
          <cell r="Q552">
            <v>1175054.2803843566</v>
          </cell>
          <cell r="R552">
            <v>1310048.6623263829</v>
          </cell>
          <cell r="S552">
            <v>1455511.8107139729</v>
          </cell>
          <cell r="T552">
            <v>1611419.0174732381</v>
          </cell>
          <cell r="U552">
            <v>1777977.7156086788</v>
          </cell>
          <cell r="V552">
            <v>1945691.9301778702</v>
          </cell>
          <cell r="W552">
            <v>2112553.0445069736</v>
          </cell>
          <cell r="X552">
            <v>2278536.0755276079</v>
          </cell>
          <cell r="Y552">
            <v>2443612.6797230067</v>
          </cell>
          <cell r="Z552">
            <v>2607753.6632708996</v>
          </cell>
          <cell r="AA552">
            <v>2770928.9565343489</v>
          </cell>
          <cell r="AB552">
            <v>2933107.5877873083</v>
          </cell>
          <cell r="AC552">
            <v>3094257.6561519504</v>
          </cell>
          <cell r="AD552">
            <v>3254346.3037241129</v>
          </cell>
          <cell r="AE552">
            <v>3413339.6868625088</v>
          </cell>
          <cell r="AF552">
            <v>3571202.9466166119</v>
          </cell>
          <cell r="AG552">
            <v>3727900.1782673812</v>
          </cell>
          <cell r="AH552">
            <v>3883394.3999542031</v>
          </cell>
          <cell r="AI552">
            <v>4036722.5123005873</v>
          </cell>
          <cell r="AJ552">
            <v>4188555.665001634</v>
          </cell>
          <cell r="AK552">
            <v>0</v>
          </cell>
          <cell r="AL552">
            <v>4188555.665001634</v>
          </cell>
        </row>
        <row r="553">
          <cell r="A553" t="str">
            <v xml:space="preserve"> - в местной валюте</v>
          </cell>
          <cell r="B553" t="str">
            <v xml:space="preserve"> - in local currency</v>
          </cell>
          <cell r="D553" t="str">
            <v>тыс.руб.</v>
          </cell>
          <cell r="E553" t="str">
            <v>on_end</v>
          </cell>
          <cell r="F553">
            <v>539186.75639218895</v>
          </cell>
          <cell r="G553">
            <v>397842.45386668894</v>
          </cell>
          <cell r="H553">
            <v>423462.41660600842</v>
          </cell>
          <cell r="I553">
            <v>465438.57740418136</v>
          </cell>
          <cell r="J553">
            <v>517355.95528592367</v>
          </cell>
          <cell r="K553">
            <v>579902.41330316581</v>
          </cell>
          <cell r="L553">
            <v>653100.64007986081</v>
          </cell>
          <cell r="M553">
            <v>737101.97576721106</v>
          </cell>
          <cell r="N553">
            <v>831322.39501424425</v>
          </cell>
          <cell r="O553">
            <v>935741.44458023948</v>
          </cell>
          <cell r="P553">
            <v>1050337.4015196932</v>
          </cell>
          <cell r="Q553">
            <v>1175054.2803843566</v>
          </cell>
          <cell r="R553">
            <v>1310048.6623263829</v>
          </cell>
          <cell r="S553">
            <v>1455511.8107139729</v>
          </cell>
          <cell r="T553">
            <v>1611419.0174732381</v>
          </cell>
          <cell r="U553">
            <v>1777977.7156086788</v>
          </cell>
          <cell r="V553">
            <v>1945691.9301778702</v>
          </cell>
          <cell r="W553">
            <v>2112553.0445069736</v>
          </cell>
          <cell r="X553">
            <v>2278536.0755276079</v>
          </cell>
          <cell r="Y553">
            <v>2443612.6797230067</v>
          </cell>
          <cell r="Z553">
            <v>2607753.6632708996</v>
          </cell>
          <cell r="AA553">
            <v>2770928.9565343489</v>
          </cell>
          <cell r="AB553">
            <v>2933107.5877873083</v>
          </cell>
          <cell r="AC553">
            <v>3094257.6561519504</v>
          </cell>
          <cell r="AD553">
            <v>3254346.3037241129</v>
          </cell>
          <cell r="AE553">
            <v>3413339.6868625088</v>
          </cell>
          <cell r="AF553">
            <v>3571202.9466166119</v>
          </cell>
          <cell r="AG553">
            <v>3727900.1782673812</v>
          </cell>
          <cell r="AH553">
            <v>3883394.3999542031</v>
          </cell>
          <cell r="AI553">
            <v>4036722.5123005873</v>
          </cell>
          <cell r="AJ553">
            <v>4188555.665001634</v>
          </cell>
          <cell r="AK553">
            <v>0</v>
          </cell>
          <cell r="AL553">
            <v>4188555.665001634</v>
          </cell>
        </row>
        <row r="554">
          <cell r="A554" t="str">
            <v xml:space="preserve"> - в иностранной валюте</v>
          </cell>
          <cell r="B554" t="str">
            <v xml:space="preserve"> - in foreign currency</v>
          </cell>
          <cell r="D554" t="str">
            <v>тыс.долл.</v>
          </cell>
          <cell r="E554" t="str">
            <v>on_end</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8">
          <cell r="A558" t="str">
            <v>Цт=максимальные Постоянные цены</v>
          </cell>
          <cell r="B558" t="str">
            <v>Цт=максимальные Постоянные цены</v>
          </cell>
          <cell r="AL558" t="str">
            <v>АЛЬТ-Инвест™ 3.0</v>
          </cell>
        </row>
        <row r="559">
          <cell r="A559" t="str">
            <v>СВОДНАЯ ВЕДОМОСТЬ ВЫПЛАТ ПО КРЕДИТАМ</v>
          </cell>
          <cell r="B559" t="str">
            <v>DEBT SERVICE SUMMARY</v>
          </cell>
          <cell r="F559" t="str">
            <v>"0"</v>
          </cell>
          <cell r="G559" t="str">
            <v>1 год</v>
          </cell>
          <cell r="H559" t="str">
            <v>2 год</v>
          </cell>
          <cell r="I559" t="str">
            <v>3 год</v>
          </cell>
          <cell r="J559" t="str">
            <v>4 год</v>
          </cell>
          <cell r="K559" t="str">
            <v>5 год</v>
          </cell>
          <cell r="L559" t="str">
            <v>6 год</v>
          </cell>
          <cell r="M559" t="str">
            <v>7 год</v>
          </cell>
          <cell r="N559" t="str">
            <v>8 год</v>
          </cell>
          <cell r="O559" t="str">
            <v>9 год</v>
          </cell>
          <cell r="P559" t="str">
            <v>10 год</v>
          </cell>
          <cell r="Q559" t="str">
            <v>11 год</v>
          </cell>
          <cell r="R559" t="str">
            <v>12 год</v>
          </cell>
          <cell r="S559" t="str">
            <v>13 год</v>
          </cell>
          <cell r="T559" t="str">
            <v>14 год</v>
          </cell>
          <cell r="U559" t="str">
            <v>15 год</v>
          </cell>
          <cell r="V559" t="str">
            <v>16 год</v>
          </cell>
          <cell r="W559" t="str">
            <v>17 год</v>
          </cell>
          <cell r="X559" t="str">
            <v>18 год</v>
          </cell>
          <cell r="Y559" t="str">
            <v>19 год</v>
          </cell>
          <cell r="Z559" t="str">
            <v>20 год</v>
          </cell>
          <cell r="AA559" t="str">
            <v>21 год</v>
          </cell>
          <cell r="AB559" t="str">
            <v>22 год</v>
          </cell>
          <cell r="AC559" t="str">
            <v>23 год</v>
          </cell>
          <cell r="AD559" t="str">
            <v>24 год</v>
          </cell>
          <cell r="AE559" t="str">
            <v>25 год</v>
          </cell>
          <cell r="AF559" t="str">
            <v>26 год</v>
          </cell>
          <cell r="AG559" t="str">
            <v>27 год</v>
          </cell>
          <cell r="AH559" t="str">
            <v>28 год</v>
          </cell>
          <cell r="AI559" t="str">
            <v>29 год</v>
          </cell>
          <cell r="AJ559" t="str">
            <v>30 год</v>
          </cell>
          <cell r="AL559" t="str">
            <v>ВСЕГО</v>
          </cell>
        </row>
        <row r="561">
          <cell r="A561" t="str">
            <v>Привлечение кредитов</v>
          </cell>
          <cell r="B561" t="str">
            <v>Increase of principal</v>
          </cell>
          <cell r="D561" t="str">
            <v>тыс.руб.</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L561">
            <v>0</v>
          </cell>
        </row>
        <row r="562">
          <cell r="A562" t="str">
            <v xml:space="preserve"> - в местной валюте</v>
          </cell>
          <cell r="B562" t="str">
            <v xml:space="preserve"> - in local currency</v>
          </cell>
          <cell r="D562" t="str">
            <v>тыс.руб.</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L562">
            <v>0</v>
          </cell>
        </row>
        <row r="563">
          <cell r="A563" t="str">
            <v xml:space="preserve"> - в иностранной валюте</v>
          </cell>
          <cell r="B563" t="str">
            <v xml:space="preserve"> - in foreign currency</v>
          </cell>
          <cell r="D563" t="str">
            <v>тыс.долл.</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L563">
            <v>0</v>
          </cell>
        </row>
        <row r="565">
          <cell r="A565" t="str">
            <v>Погашение задолженности</v>
          </cell>
          <cell r="B565" t="str">
            <v>Disbursement of principal</v>
          </cell>
          <cell r="D565" t="str">
            <v>тыс.руб.</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L565">
            <v>0</v>
          </cell>
        </row>
        <row r="566">
          <cell r="A566" t="str">
            <v xml:space="preserve"> - в местной валюте</v>
          </cell>
          <cell r="B566" t="str">
            <v xml:space="preserve"> - in local currency</v>
          </cell>
          <cell r="D566" t="str">
            <v>тыс.руб.</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L566">
            <v>0</v>
          </cell>
        </row>
        <row r="567">
          <cell r="A567" t="str">
            <v xml:space="preserve"> - в иностранной валюте</v>
          </cell>
          <cell r="B567" t="str">
            <v xml:space="preserve"> - in foreign currency</v>
          </cell>
          <cell r="D567" t="str">
            <v>тыс.долл.</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L567">
            <v>0</v>
          </cell>
        </row>
        <row r="569">
          <cell r="A569" t="str">
            <v>Выплаченные проценты</v>
          </cell>
          <cell r="B569" t="str">
            <v>Interest paid</v>
          </cell>
          <cell r="D569" t="str">
            <v>тыс.руб.</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L569">
            <v>0</v>
          </cell>
        </row>
        <row r="570">
          <cell r="A570" t="str">
            <v xml:space="preserve"> - в местной валюте</v>
          </cell>
          <cell r="B570" t="str">
            <v xml:space="preserve"> - in local currency</v>
          </cell>
          <cell r="D570" t="str">
            <v>тыс.руб.</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L570">
            <v>0</v>
          </cell>
        </row>
        <row r="571">
          <cell r="A571" t="str">
            <v xml:space="preserve">    - включаемые в себестоимость</v>
          </cell>
          <cell r="B571" t="str">
            <v xml:space="preserve"> - tax-free interest</v>
          </cell>
          <cell r="D571" t="str">
            <v>тыс.руб.</v>
          </cell>
          <cell r="E571" t="str">
            <v>,del_str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L571">
            <v>0</v>
          </cell>
        </row>
        <row r="572">
          <cell r="A572" t="str">
            <v xml:space="preserve">    - не включаемые в себестоимость</v>
          </cell>
          <cell r="B572" t="str">
            <v xml:space="preserve"> - taxed payments</v>
          </cell>
          <cell r="D572" t="str">
            <v>тыс.руб.</v>
          </cell>
          <cell r="E572" t="str">
            <v>,del_str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L572">
            <v>0</v>
          </cell>
        </row>
        <row r="573">
          <cell r="A573" t="str">
            <v xml:space="preserve"> - в иностранной валюте</v>
          </cell>
          <cell r="B573" t="str">
            <v xml:space="preserve"> - in foreign currency</v>
          </cell>
          <cell r="D573" t="str">
            <v>тыс.долл.</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L573">
            <v>0</v>
          </cell>
        </row>
        <row r="574">
          <cell r="A574" t="str">
            <v xml:space="preserve">    - включаемые в себестоимость</v>
          </cell>
          <cell r="B574" t="str">
            <v xml:space="preserve"> - tax-free interest</v>
          </cell>
          <cell r="D574" t="str">
            <v>тыс.долл.</v>
          </cell>
          <cell r="E574" t="str">
            <v>,del_str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L574">
            <v>0</v>
          </cell>
        </row>
        <row r="575">
          <cell r="A575" t="str">
            <v xml:space="preserve">    - не включаемые в себестоимость</v>
          </cell>
          <cell r="B575" t="str">
            <v xml:space="preserve"> - taxed payments</v>
          </cell>
          <cell r="D575" t="str">
            <v>тыс.долл.</v>
          </cell>
          <cell r="E575" t="str">
            <v>,del_str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L575">
            <v>0</v>
          </cell>
        </row>
        <row r="577">
          <cell r="A577" t="str">
            <v>Задолженность на конец текущего ИП</v>
          </cell>
          <cell r="B577" t="str">
            <v>Outstanding debt for the end of the current PI</v>
          </cell>
          <cell r="D577" t="str">
            <v>тыс.руб.</v>
          </cell>
          <cell r="E577" t="str">
            <v>on_end</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L577">
            <v>0</v>
          </cell>
        </row>
        <row r="578">
          <cell r="A578" t="str">
            <v xml:space="preserve"> - в местной валюте</v>
          </cell>
          <cell r="B578" t="str">
            <v xml:space="preserve"> - in local currency</v>
          </cell>
          <cell r="D578" t="str">
            <v>тыс.руб.</v>
          </cell>
          <cell r="E578" t="str">
            <v>on_end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L578">
            <v>0</v>
          </cell>
        </row>
        <row r="579">
          <cell r="A579" t="str">
            <v xml:space="preserve"> - в иностранной валюте</v>
          </cell>
          <cell r="B579" t="str">
            <v xml:space="preserve"> - in foreign currency</v>
          </cell>
          <cell r="D579" t="str">
            <v>тыс.долл.</v>
          </cell>
          <cell r="E579" t="str">
            <v>on_end</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L579">
            <v>0</v>
          </cell>
        </row>
        <row r="580">
          <cell r="E580" t="str">
            <v>del_str</v>
          </cell>
        </row>
        <row r="581">
          <cell r="A581" t="str">
            <v>Выплаты по инвестиционным кредитам</v>
          </cell>
          <cell r="B581" t="str">
            <v>Repayment of principal and interest (for investments goal loans)</v>
          </cell>
          <cell r="D581" t="str">
            <v>тыс.руб.</v>
          </cell>
          <cell r="E581" t="str">
            <v>del_str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L581">
            <v>0</v>
          </cell>
        </row>
        <row r="582">
          <cell r="A582" t="str">
            <v xml:space="preserve"> - в местной валюте</v>
          </cell>
          <cell r="B582" t="str">
            <v xml:space="preserve"> - in local currency</v>
          </cell>
          <cell r="D582" t="str">
            <v>тыс.руб.</v>
          </cell>
          <cell r="E582" t="str">
            <v>del_str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L582">
            <v>0</v>
          </cell>
        </row>
        <row r="583">
          <cell r="A583" t="str">
            <v xml:space="preserve"> - в иностранной валюте</v>
          </cell>
          <cell r="B583" t="str">
            <v xml:space="preserve"> - in foreign currency</v>
          </cell>
          <cell r="D583" t="str">
            <v>тыс.долл.</v>
          </cell>
          <cell r="E583" t="str">
            <v>del_str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L583">
            <v>0</v>
          </cell>
        </row>
        <row r="584">
          <cell r="A584" t="str">
            <v>Увеличение задолженности за счет капитализации процентов</v>
          </cell>
          <cell r="B584" t="str">
            <v>Deferred interest (current liabilities)</v>
          </cell>
          <cell r="D584" t="str">
            <v>тыс.руб.</v>
          </cell>
          <cell r="E584" t="str">
            <v>del_str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L584">
            <v>0</v>
          </cell>
        </row>
        <row r="585">
          <cell r="A585" t="str">
            <v xml:space="preserve"> - в местной валюте</v>
          </cell>
          <cell r="B585" t="str">
            <v xml:space="preserve"> - in local currency</v>
          </cell>
          <cell r="D585" t="str">
            <v>тыс.руб.</v>
          </cell>
          <cell r="E585" t="str">
            <v>del_str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L585">
            <v>0</v>
          </cell>
        </row>
        <row r="586">
          <cell r="A586" t="str">
            <v xml:space="preserve"> - в иностранной валюте</v>
          </cell>
          <cell r="B586" t="str">
            <v xml:space="preserve"> - in foreign currency</v>
          </cell>
          <cell r="D586" t="str">
            <v>тыс.долл.</v>
          </cell>
          <cell r="E586" t="str">
            <v>del_str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L586">
            <v>0</v>
          </cell>
        </row>
        <row r="590">
          <cell r="A590" t="str">
            <v>Цт=максимальные Постоянные цены</v>
          </cell>
          <cell r="B590" t="str">
            <v>Цт=максимальные Постоянные цены</v>
          </cell>
          <cell r="AL590" t="str">
            <v>АЛЬТ-Инвест™ 3.0</v>
          </cell>
        </row>
        <row r="591">
          <cell r="A591" t="str">
            <v>НАЛОГИ И ПЛАТЕЖИ ВО ВНЕБЮДЖЕТНЫЕ ФОНДЫ</v>
          </cell>
          <cell r="B591" t="str">
            <v>TAXES &amp; OTHER SIMILAR PAYMENTS</v>
          </cell>
          <cell r="F591" t="str">
            <v>"0"</v>
          </cell>
          <cell r="G591" t="str">
            <v>1 год</v>
          </cell>
          <cell r="H591" t="str">
            <v>2 год</v>
          </cell>
          <cell r="I591" t="str">
            <v>3 год</v>
          </cell>
          <cell r="J591" t="str">
            <v>4 год</v>
          </cell>
          <cell r="K591" t="str">
            <v>5 год</v>
          </cell>
          <cell r="L591" t="str">
            <v>6 год</v>
          </cell>
          <cell r="M591" t="str">
            <v>7 год</v>
          </cell>
          <cell r="N591" t="str">
            <v>8 год</v>
          </cell>
          <cell r="O591" t="str">
            <v>9 год</v>
          </cell>
          <cell r="P591" t="str">
            <v>10 год</v>
          </cell>
          <cell r="Q591" t="str">
            <v>11 год</v>
          </cell>
          <cell r="R591" t="str">
            <v>12 год</v>
          </cell>
          <cell r="S591" t="str">
            <v>13 год</v>
          </cell>
          <cell r="T591" t="str">
            <v>14 год</v>
          </cell>
          <cell r="U591" t="str">
            <v>15 год</v>
          </cell>
          <cell r="V591" t="str">
            <v>16 год</v>
          </cell>
          <cell r="W591" t="str">
            <v>17 год</v>
          </cell>
          <cell r="X591" t="str">
            <v>18 год</v>
          </cell>
          <cell r="Y591" t="str">
            <v>19 год</v>
          </cell>
          <cell r="Z591" t="str">
            <v>20 год</v>
          </cell>
          <cell r="AA591" t="str">
            <v>21 год</v>
          </cell>
          <cell r="AB591" t="str">
            <v>22 год</v>
          </cell>
          <cell r="AC591" t="str">
            <v>23 год</v>
          </cell>
          <cell r="AD591" t="str">
            <v>24 год</v>
          </cell>
          <cell r="AE591" t="str">
            <v>25 год</v>
          </cell>
          <cell r="AF591" t="str">
            <v>26 год</v>
          </cell>
          <cell r="AG591" t="str">
            <v>27 год</v>
          </cell>
          <cell r="AH591" t="str">
            <v>28 год</v>
          </cell>
          <cell r="AI591" t="str">
            <v>29 год</v>
          </cell>
          <cell r="AJ591" t="str">
            <v>30 год</v>
          </cell>
          <cell r="AL591" t="str">
            <v>ВСЕГО</v>
          </cell>
        </row>
        <row r="593">
          <cell r="A593" t="str">
            <v>Минимальный размер оплаты труда (МРОТ) в месяц</v>
          </cell>
          <cell r="B593" t="str">
            <v>Minimal monthly wage/salary</v>
          </cell>
          <cell r="D593" t="str">
            <v>тыс.руб.</v>
          </cell>
          <cell r="E593" t="str">
            <v>,on_end</v>
          </cell>
          <cell r="F593">
            <v>1.0714285714285714E-2</v>
          </cell>
          <cell r="G593">
            <v>1.0714285714285714E-2</v>
          </cell>
          <cell r="H593">
            <v>1.0714285714285714E-2</v>
          </cell>
          <cell r="I593">
            <v>1.0714285714285714E-2</v>
          </cell>
          <cell r="J593">
            <v>1.0714285714285714E-2</v>
          </cell>
          <cell r="K593">
            <v>1.0714285714285714E-2</v>
          </cell>
          <cell r="L593">
            <v>1.0714285714285714E-2</v>
          </cell>
          <cell r="M593">
            <v>1.0714285714285714E-2</v>
          </cell>
          <cell r="N593">
            <v>1.0714285714285714E-2</v>
          </cell>
          <cell r="O593">
            <v>1.0714285714285714E-2</v>
          </cell>
          <cell r="P593">
            <v>1.0714285714285714E-2</v>
          </cell>
          <cell r="Q593">
            <v>1.0714285714285714E-2</v>
          </cell>
          <cell r="R593">
            <v>1.0714285714285714E-2</v>
          </cell>
          <cell r="S593">
            <v>1.0714285714285714E-2</v>
          </cell>
          <cell r="T593">
            <v>1.0714285714285714E-2</v>
          </cell>
          <cell r="U593">
            <v>1.0714285714285714E-2</v>
          </cell>
          <cell r="V593">
            <v>1.0714285714285714E-2</v>
          </cell>
          <cell r="W593">
            <v>1.0714285714285714E-2</v>
          </cell>
          <cell r="X593">
            <v>1.0714285714285714E-2</v>
          </cell>
          <cell r="Y593">
            <v>1.0714285714285714E-2</v>
          </cell>
          <cell r="Z593">
            <v>1.0714285714285714E-2</v>
          </cell>
          <cell r="AA593">
            <v>1.0714285714285714E-2</v>
          </cell>
          <cell r="AB593">
            <v>1.0714285714285714E-2</v>
          </cell>
          <cell r="AC593">
            <v>1.0714285714285714E-2</v>
          </cell>
          <cell r="AD593">
            <v>1.0714285714285714E-2</v>
          </cell>
          <cell r="AE593">
            <v>1.0714285714285714E-2</v>
          </cell>
          <cell r="AF593">
            <v>1.0714285714285714E-2</v>
          </cell>
          <cell r="AG593">
            <v>1.0714285714285714E-2</v>
          </cell>
          <cell r="AH593">
            <v>1.0714285714285714E-2</v>
          </cell>
          <cell r="AI593">
            <v>1.0714285714285714E-2</v>
          </cell>
          <cell r="AJ593">
            <v>1.0714285714285714E-2</v>
          </cell>
        </row>
        <row r="594">
          <cell r="A594" t="str">
            <v>Минимальный фонд оплаты труда (МФОТ)</v>
          </cell>
          <cell r="B594" t="str">
            <v>Minimal wage/salary per interval</v>
          </cell>
          <cell r="D594" t="str">
            <v>тыс.руб.</v>
          </cell>
          <cell r="E594" t="str">
            <v>,on_end</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row>
        <row r="596">
          <cell r="A596" t="str">
            <v>1. НАЛОГ НА ДОБАВЛЕННУЮ СТОИМОСТЬ (НДС)</v>
          </cell>
          <cell r="B596" t="str">
            <v>1. VALUE ADDED TAX (VAT)</v>
          </cell>
        </row>
        <row r="597">
          <cell r="A597" t="str">
            <v xml:space="preserve"> - ставка</v>
          </cell>
          <cell r="B597" t="str">
            <v xml:space="preserve"> - tax rate</v>
          </cell>
          <cell r="D597" t="str">
            <v>%</v>
          </cell>
          <cell r="F597">
            <v>0.18</v>
          </cell>
        </row>
        <row r="598">
          <cell r="A598" t="str">
            <v xml:space="preserve"> - период уплаты</v>
          </cell>
          <cell r="B598" t="str">
            <v xml:space="preserve"> - payment period</v>
          </cell>
          <cell r="D598" t="str">
            <v>дни</v>
          </cell>
          <cell r="F598">
            <v>30</v>
          </cell>
        </row>
        <row r="599">
          <cell r="A599" t="str">
            <v>НДС по текущей деятельности</v>
          </cell>
          <cell r="B599" t="str">
            <v>VAT on current activity</v>
          </cell>
          <cell r="E599" t="str">
            <v>del_str</v>
          </cell>
        </row>
        <row r="600">
          <cell r="A600" t="str">
            <v xml:space="preserve"> - полученный</v>
          </cell>
          <cell r="B600" t="str">
            <v xml:space="preserve"> - obtained</v>
          </cell>
          <cell r="D600" t="str">
            <v>тыс.руб.</v>
          </cell>
          <cell r="E600" t="str">
            <v>del_str</v>
          </cell>
          <cell r="F600">
            <v>0</v>
          </cell>
          <cell r="G600">
            <v>0</v>
          </cell>
          <cell r="H600">
            <v>12715.610687999997</v>
          </cell>
          <cell r="I600">
            <v>14187.514175999999</v>
          </cell>
          <cell r="J600">
            <v>16667.944128000003</v>
          </cell>
          <cell r="K600">
            <v>19148.374079999998</v>
          </cell>
          <cell r="L600">
            <v>21628.804032</v>
          </cell>
          <cell r="M600">
            <v>23926.608921599996</v>
          </cell>
          <cell r="N600">
            <v>26224.4138112</v>
          </cell>
          <cell r="O600">
            <v>28522.2187008</v>
          </cell>
          <cell r="P600">
            <v>30820.023590400007</v>
          </cell>
          <cell r="Q600">
            <v>33117.828479999996</v>
          </cell>
          <cell r="R600">
            <v>35517.848889599998</v>
          </cell>
          <cell r="S600">
            <v>37917.869299200007</v>
          </cell>
          <cell r="T600">
            <v>40317.889708800009</v>
          </cell>
          <cell r="U600">
            <v>42717.91011840001</v>
          </cell>
          <cell r="V600">
            <v>42717.91011840001</v>
          </cell>
          <cell r="W600">
            <v>42717.91011840001</v>
          </cell>
          <cell r="X600">
            <v>42717.91011840001</v>
          </cell>
          <cell r="Y600">
            <v>42717.91011840001</v>
          </cell>
          <cell r="Z600">
            <v>42717.91011840001</v>
          </cell>
          <cell r="AA600">
            <v>42717.91011840001</v>
          </cell>
          <cell r="AB600">
            <v>42717.91011840001</v>
          </cell>
          <cell r="AC600">
            <v>42717.91011840001</v>
          </cell>
          <cell r="AD600">
            <v>42717.91011840001</v>
          </cell>
          <cell r="AE600">
            <v>42717.91011840001</v>
          </cell>
          <cell r="AF600">
            <v>42717.91011840001</v>
          </cell>
          <cell r="AG600">
            <v>42717.91011840001</v>
          </cell>
          <cell r="AH600">
            <v>42717.91011840001</v>
          </cell>
          <cell r="AI600">
            <v>42717.91011840001</v>
          </cell>
          <cell r="AJ600">
            <v>42717.91011840001</v>
          </cell>
          <cell r="AL600">
            <v>1024199.5104000001</v>
          </cell>
        </row>
        <row r="601">
          <cell r="A601" t="str">
            <v xml:space="preserve"> - уплаченный</v>
          </cell>
          <cell r="B601" t="str">
            <v xml:space="preserve"> - paid</v>
          </cell>
          <cell r="D601" t="str">
            <v>тыс.руб.</v>
          </cell>
          <cell r="E601" t="str">
            <v>del_str</v>
          </cell>
          <cell r="F601">
            <v>0</v>
          </cell>
          <cell r="G601">
            <v>0</v>
          </cell>
          <cell r="H601">
            <v>19038.640936499996</v>
          </cell>
          <cell r="I601">
            <v>22204.993466699998</v>
          </cell>
          <cell r="J601">
            <v>25579.738917899995</v>
          </cell>
          <cell r="K601">
            <v>28889.288952300001</v>
          </cell>
          <cell r="L601">
            <v>32202.024986699998</v>
          </cell>
          <cell r="M601">
            <v>34504.534872179996</v>
          </cell>
          <cell r="N601">
            <v>36824.302678499997</v>
          </cell>
          <cell r="O601">
            <v>39148.093045583992</v>
          </cell>
          <cell r="P601">
            <v>41476.026650254906</v>
          </cell>
          <cell r="Q601">
            <v>43808.227789640361</v>
          </cell>
          <cell r="R601">
            <v>46519.100846521775</v>
          </cell>
          <cell r="S601">
            <v>49229.374257601827</v>
          </cell>
          <cell r="T601">
            <v>51944.310919087882</v>
          </cell>
          <cell r="U601">
            <v>54664.050728492126</v>
          </cell>
          <cell r="V601">
            <v>54798.422275332086</v>
          </cell>
          <cell r="W601">
            <v>54973.373255838451</v>
          </cell>
          <cell r="X601">
            <v>55153.57276576</v>
          </cell>
          <cell r="Y601">
            <v>55339.178260979199</v>
          </cell>
          <cell r="Z601">
            <v>55530.351921054978</v>
          </cell>
          <cell r="AA601">
            <v>55727.260790933025</v>
          </cell>
          <cell r="AB601">
            <v>55930.076926907423</v>
          </cell>
          <cell r="AC601">
            <v>56138.977546961047</v>
          </cell>
          <cell r="AD601">
            <v>56354.145185616275</v>
          </cell>
          <cell r="AE601">
            <v>56575.767853431164</v>
          </cell>
          <cell r="AF601">
            <v>56804.039201280495</v>
          </cell>
          <cell r="AG601">
            <v>57039.158689565316</v>
          </cell>
          <cell r="AH601">
            <v>57281.331762498674</v>
          </cell>
          <cell r="AI601">
            <v>57530.770027620034</v>
          </cell>
          <cell r="AJ601">
            <v>57787.691440695038</v>
          </cell>
          <cell r="AL601">
            <v>1368996.826952436</v>
          </cell>
        </row>
        <row r="602">
          <cell r="A602" t="str">
            <v xml:space="preserve"> - к зачету</v>
          </cell>
          <cell r="B602" t="str">
            <v xml:space="preserve"> - to offset</v>
          </cell>
          <cell r="D602" t="str">
            <v>тыс.руб.</v>
          </cell>
          <cell r="E602" t="str">
            <v>del_str</v>
          </cell>
          <cell r="F602">
            <v>0</v>
          </cell>
          <cell r="G602">
            <v>0</v>
          </cell>
          <cell r="H602">
            <v>19038.640936499996</v>
          </cell>
          <cell r="I602">
            <v>22204.993466699998</v>
          </cell>
          <cell r="J602">
            <v>25579.738917899995</v>
          </cell>
          <cell r="K602">
            <v>28889.288952300001</v>
          </cell>
          <cell r="L602">
            <v>32202.024986699998</v>
          </cell>
          <cell r="M602">
            <v>34504.534872179996</v>
          </cell>
          <cell r="N602">
            <v>36824.302678499997</v>
          </cell>
          <cell r="O602">
            <v>39148.093045583992</v>
          </cell>
          <cell r="P602">
            <v>41476.026650254906</v>
          </cell>
          <cell r="Q602">
            <v>43808.227789640361</v>
          </cell>
          <cell r="R602">
            <v>46519.100846521775</v>
          </cell>
          <cell r="S602">
            <v>49229.374257601827</v>
          </cell>
          <cell r="T602">
            <v>51944.310919087882</v>
          </cell>
          <cell r="U602">
            <v>54664.050728492126</v>
          </cell>
          <cell r="V602">
            <v>54798.422275332086</v>
          </cell>
          <cell r="W602">
            <v>54973.373255838451</v>
          </cell>
          <cell r="X602">
            <v>55153.57276576</v>
          </cell>
          <cell r="Y602">
            <v>55339.178260979199</v>
          </cell>
          <cell r="Z602">
            <v>55530.351921054978</v>
          </cell>
          <cell r="AA602">
            <v>55727.260790933025</v>
          </cell>
          <cell r="AB602">
            <v>55930.076926907423</v>
          </cell>
          <cell r="AC602">
            <v>56138.977546961047</v>
          </cell>
          <cell r="AD602">
            <v>56354.145185616275</v>
          </cell>
          <cell r="AE602">
            <v>56575.767853431164</v>
          </cell>
          <cell r="AF602">
            <v>56804.039201280495</v>
          </cell>
          <cell r="AG602">
            <v>57039.158689565316</v>
          </cell>
          <cell r="AH602">
            <v>57281.331762498674</v>
          </cell>
          <cell r="AI602">
            <v>57530.770027620034</v>
          </cell>
          <cell r="AJ602">
            <v>57787.691440695038</v>
          </cell>
          <cell r="AL602">
            <v>1368996.826952436</v>
          </cell>
        </row>
        <row r="603">
          <cell r="A603" t="str">
            <v xml:space="preserve"> - зачтенный</v>
          </cell>
          <cell r="B603" t="str">
            <v xml:space="preserve"> - written off</v>
          </cell>
          <cell r="D603" t="str">
            <v>тыс.руб.</v>
          </cell>
          <cell r="E603" t="str">
            <v>del_str</v>
          </cell>
          <cell r="F603">
            <v>0</v>
          </cell>
          <cell r="G603">
            <v>0</v>
          </cell>
          <cell r="H603">
            <v>12715.610687999997</v>
          </cell>
          <cell r="I603">
            <v>14187.514175999999</v>
          </cell>
          <cell r="J603">
            <v>16667.944128000003</v>
          </cell>
          <cell r="K603">
            <v>19148.374079999998</v>
          </cell>
          <cell r="L603">
            <v>21628.804032</v>
          </cell>
          <cell r="M603">
            <v>23926.608921599996</v>
          </cell>
          <cell r="N603">
            <v>26224.4138112</v>
          </cell>
          <cell r="O603">
            <v>28522.2187008</v>
          </cell>
          <cell r="P603">
            <v>30820.023590400007</v>
          </cell>
          <cell r="Q603">
            <v>33117.828479999996</v>
          </cell>
          <cell r="R603">
            <v>35517.848889599998</v>
          </cell>
          <cell r="S603">
            <v>37917.869299200007</v>
          </cell>
          <cell r="T603">
            <v>40317.889708800009</v>
          </cell>
          <cell r="U603">
            <v>42717.91011840001</v>
          </cell>
          <cell r="V603">
            <v>42717.91011840001</v>
          </cell>
          <cell r="W603">
            <v>42717.91011840001</v>
          </cell>
          <cell r="X603">
            <v>42717.91011840001</v>
          </cell>
          <cell r="Y603">
            <v>42717.91011840001</v>
          </cell>
          <cell r="Z603">
            <v>42717.91011840001</v>
          </cell>
          <cell r="AA603">
            <v>42717.91011840001</v>
          </cell>
          <cell r="AB603">
            <v>42717.91011840001</v>
          </cell>
          <cell r="AC603">
            <v>42717.91011840001</v>
          </cell>
          <cell r="AD603">
            <v>42717.91011840001</v>
          </cell>
          <cell r="AE603">
            <v>42717.91011840001</v>
          </cell>
          <cell r="AF603">
            <v>42717.91011840001</v>
          </cell>
          <cell r="AG603">
            <v>42717.91011840001</v>
          </cell>
          <cell r="AH603">
            <v>42717.91011840001</v>
          </cell>
          <cell r="AI603">
            <v>42717.91011840001</v>
          </cell>
          <cell r="AJ603">
            <v>42717.91011840001</v>
          </cell>
          <cell r="AL603">
            <v>1024199.5104000001</v>
          </cell>
        </row>
        <row r="604">
          <cell r="A604" t="str">
            <v xml:space="preserve"> - прямое возмещение из бюджета</v>
          </cell>
          <cell r="B604" t="str">
            <v xml:space="preserve"> - direct indemnification from the budget</v>
          </cell>
          <cell r="D604" t="str">
            <v>тыс.руб.</v>
          </cell>
          <cell r="E604" t="str">
            <v>del_str</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L604">
            <v>0</v>
          </cell>
        </row>
        <row r="605">
          <cell r="A605" t="str">
            <v xml:space="preserve"> - остаток в бюджет (в т.ч. на возмещение НДС по ПА)</v>
          </cell>
          <cell r="B605" t="str">
            <v xml:space="preserve"> - remainder in the budget (including on indemnification VAT on Fixed Assets) </v>
          </cell>
          <cell r="D605" t="str">
            <v>тыс.руб.</v>
          </cell>
          <cell r="E605" t="str">
            <v>del_str</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L605">
            <v>0</v>
          </cell>
        </row>
        <row r="606">
          <cell r="A606" t="str">
            <v>НДС по текущей деятельности как актив (долг бюджета)</v>
          </cell>
          <cell r="B606" t="str">
            <v>VAT on current activity as asset (debt of the budget)</v>
          </cell>
          <cell r="D606" t="str">
            <v>тыс.руб.</v>
          </cell>
          <cell r="E606" t="str">
            <v>del_str</v>
          </cell>
          <cell r="F606">
            <v>0</v>
          </cell>
          <cell r="G606">
            <v>0</v>
          </cell>
          <cell r="H606">
            <v>6323.0302484999993</v>
          </cell>
          <cell r="I606">
            <v>14340.509539199993</v>
          </cell>
          <cell r="J606">
            <v>23252.304329099992</v>
          </cell>
          <cell r="K606">
            <v>32993.219201400003</v>
          </cell>
          <cell r="L606">
            <v>43566.440156099998</v>
          </cell>
          <cell r="M606">
            <v>54144.366106680012</v>
          </cell>
          <cell r="N606">
            <v>64744.254973980016</v>
          </cell>
          <cell r="O606">
            <v>75370.129318763997</v>
          </cell>
          <cell r="P606">
            <v>86026.132378618902</v>
          </cell>
          <cell r="Q606">
            <v>96716.531688259274</v>
          </cell>
          <cell r="R606">
            <v>107717.78364518104</v>
          </cell>
          <cell r="S606">
            <v>119029.28860358283</v>
          </cell>
          <cell r="T606">
            <v>130655.70981387072</v>
          </cell>
          <cell r="U606">
            <v>142601.85042396287</v>
          </cell>
          <cell r="V606">
            <v>154682.3625808949</v>
          </cell>
          <cell r="W606">
            <v>166937.8257183333</v>
          </cell>
          <cell r="X606">
            <v>179373.48836569331</v>
          </cell>
          <cell r="Y606">
            <v>191994.75650827249</v>
          </cell>
          <cell r="Z606">
            <v>204807.19831092749</v>
          </cell>
          <cell r="AA606">
            <v>217816.54898346053</v>
          </cell>
          <cell r="AB606">
            <v>231028.71579196793</v>
          </cell>
          <cell r="AC606">
            <v>244449.78322052897</v>
          </cell>
          <cell r="AD606">
            <v>258086.01828774519</v>
          </cell>
          <cell r="AE606">
            <v>271943.87602277636</v>
          </cell>
          <cell r="AF606">
            <v>286030.00510565692</v>
          </cell>
          <cell r="AG606">
            <v>300351.25367682218</v>
          </cell>
          <cell r="AH606">
            <v>314914.67532092088</v>
          </cell>
          <cell r="AI606">
            <v>329727.5352301409</v>
          </cell>
          <cell r="AJ606">
            <v>344797.31655243586</v>
          </cell>
          <cell r="AL606" t="str">
            <v>-</v>
          </cell>
        </row>
        <row r="607">
          <cell r="E607" t="str">
            <v>del_str</v>
          </cell>
        </row>
        <row r="608">
          <cell r="A608" t="str">
            <v>НДС к постоянным активам</v>
          </cell>
          <cell r="B608" t="str">
            <v>VAT on fixed assets</v>
          </cell>
          <cell r="E608" t="str">
            <v>del_str</v>
          </cell>
        </row>
        <row r="609">
          <cell r="A609" t="str">
            <v xml:space="preserve"> - уплаченный</v>
          </cell>
          <cell r="B609" t="str">
            <v xml:space="preserve"> - paid</v>
          </cell>
          <cell r="D609" t="str">
            <v>тыс.руб.</v>
          </cell>
          <cell r="E609" t="str">
            <v>del_str</v>
          </cell>
          <cell r="F609">
            <v>0</v>
          </cell>
          <cell r="G609">
            <v>21347.982</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L609">
            <v>21347.982</v>
          </cell>
        </row>
        <row r="610">
          <cell r="A610" t="str">
            <v xml:space="preserve"> - к зачету</v>
          </cell>
          <cell r="B610" t="str">
            <v xml:space="preserve"> - to offset</v>
          </cell>
          <cell r="D610" t="str">
            <v>тыс.руб.</v>
          </cell>
          <cell r="E610" t="str">
            <v>del_str</v>
          </cell>
          <cell r="F610">
            <v>0</v>
          </cell>
          <cell r="G610">
            <v>0</v>
          </cell>
          <cell r="H610">
            <v>21347.982</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L610">
            <v>21347.982</v>
          </cell>
        </row>
        <row r="611">
          <cell r="A611" t="str">
            <v xml:space="preserve"> - зачтенный, в т.ч. за счет</v>
          </cell>
          <cell r="B611" t="str">
            <v xml:space="preserve"> - written off,</v>
          </cell>
          <cell r="D611" t="str">
            <v>тыс.руб.</v>
          </cell>
          <cell r="E611" t="str">
            <v>del_str</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L611">
            <v>0</v>
          </cell>
        </row>
        <row r="612">
          <cell r="A612" t="str">
            <v xml:space="preserve"> прямого возмещения из бюджета</v>
          </cell>
          <cell r="B612" t="str">
            <v>including direct indemnification from the budget</v>
          </cell>
          <cell r="D612" t="str">
            <v>тыс.руб.</v>
          </cell>
          <cell r="E612" t="str">
            <v>del_str</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L612">
            <v>0</v>
          </cell>
        </row>
        <row r="613">
          <cell r="A613" t="str">
            <v>НДС по постоянным активам как актив</v>
          </cell>
          <cell r="B613" t="str">
            <v>VAT on fixed assets as current asset</v>
          </cell>
          <cell r="D613" t="str">
            <v>тыс.руб.</v>
          </cell>
          <cell r="E613" t="str">
            <v>del_str</v>
          </cell>
          <cell r="F613">
            <v>0</v>
          </cell>
          <cell r="G613">
            <v>21347.982</v>
          </cell>
          <cell r="H613">
            <v>21347.982</v>
          </cell>
          <cell r="I613">
            <v>21347.982</v>
          </cell>
          <cell r="J613">
            <v>21347.982</v>
          </cell>
          <cell r="K613">
            <v>21347.982</v>
          </cell>
          <cell r="L613">
            <v>21347.982</v>
          </cell>
          <cell r="M613">
            <v>21347.982</v>
          </cell>
          <cell r="N613">
            <v>21347.982</v>
          </cell>
          <cell r="O613">
            <v>21347.982</v>
          </cell>
          <cell r="P613">
            <v>21347.982</v>
          </cell>
          <cell r="Q613">
            <v>21347.982</v>
          </cell>
          <cell r="R613">
            <v>21347.982</v>
          </cell>
          <cell r="S613">
            <v>21347.982</v>
          </cell>
          <cell r="T613">
            <v>21347.982</v>
          </cell>
          <cell r="U613">
            <v>21347.982</v>
          </cell>
          <cell r="V613">
            <v>21347.982</v>
          </cell>
          <cell r="W613">
            <v>21347.982</v>
          </cell>
          <cell r="X613">
            <v>21347.982</v>
          </cell>
          <cell r="Y613">
            <v>21347.982</v>
          </cell>
          <cell r="Z613">
            <v>21347.982</v>
          </cell>
          <cell r="AA613">
            <v>21347.982</v>
          </cell>
          <cell r="AB613">
            <v>21347.982</v>
          </cell>
          <cell r="AC613">
            <v>21347.982</v>
          </cell>
          <cell r="AD613">
            <v>21347.982</v>
          </cell>
          <cell r="AE613">
            <v>21347.982</v>
          </cell>
          <cell r="AF613">
            <v>21347.982</v>
          </cell>
          <cell r="AG613">
            <v>21347.982</v>
          </cell>
          <cell r="AH613">
            <v>21347.982</v>
          </cell>
          <cell r="AI613">
            <v>21347.982</v>
          </cell>
          <cell r="AJ613">
            <v>21347.982</v>
          </cell>
          <cell r="AL613" t="str">
            <v>-</v>
          </cell>
        </row>
        <row r="614">
          <cell r="E614" t="str">
            <v>del_str</v>
          </cell>
        </row>
        <row r="615">
          <cell r="A615" t="str">
            <v xml:space="preserve"> - суммы в бюджет(+)/из бюджета(-)</v>
          </cell>
          <cell r="B615" t="str">
            <v xml:space="preserve"> - sums to the budget (+) / from the budget (-) </v>
          </cell>
          <cell r="D615" t="str">
            <v>тыс.руб.</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L615">
            <v>0</v>
          </cell>
        </row>
        <row r="616">
          <cell r="A616" t="str">
            <v>НДС как краткосрочный пассив</v>
          </cell>
          <cell r="B616" t="str">
            <v xml:space="preserve">VAT as short-term liabilities </v>
          </cell>
          <cell r="D616" t="str">
            <v>тыс.руб.</v>
          </cell>
          <cell r="E616" t="str">
            <v>,del_str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L616" t="str">
            <v>-</v>
          </cell>
        </row>
        <row r="618">
          <cell r="A618" t="str">
            <v>Экспортная пошлина</v>
          </cell>
          <cell r="B618" t="str">
            <v>Export duty</v>
          </cell>
          <cell r="D618" t="str">
            <v>тыс.руб.</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L618">
            <v>0</v>
          </cell>
        </row>
        <row r="619">
          <cell r="A619" t="str">
            <v>Импортная пошлина</v>
          </cell>
          <cell r="B619" t="str">
            <v>Import duty</v>
          </cell>
          <cell r="D619" t="str">
            <v>тыс.руб.</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L619">
            <v>0</v>
          </cell>
        </row>
        <row r="621">
          <cell r="A621" t="str">
            <v>Подоходный налог</v>
          </cell>
          <cell r="B621" t="str">
            <v>Withholding tax</v>
          </cell>
          <cell r="D621" t="str">
            <v>тыс.руб.</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L621">
            <v>0</v>
          </cell>
        </row>
        <row r="622">
          <cell r="A622" t="str">
            <v xml:space="preserve"> - ставка</v>
          </cell>
          <cell r="B622" t="str">
            <v xml:space="preserve"> - tax rate</v>
          </cell>
          <cell r="D622" t="str">
            <v>%</v>
          </cell>
          <cell r="F622">
            <v>0.13</v>
          </cell>
          <cell r="G622">
            <v>0.13</v>
          </cell>
          <cell r="H622">
            <v>0.13</v>
          </cell>
          <cell r="I622">
            <v>0.13</v>
          </cell>
          <cell r="J622">
            <v>0.13</v>
          </cell>
          <cell r="K622">
            <v>0.13</v>
          </cell>
          <cell r="L622">
            <v>0.13</v>
          </cell>
          <cell r="M622">
            <v>0.13</v>
          </cell>
          <cell r="N622">
            <v>0.13</v>
          </cell>
          <cell r="O622">
            <v>0.13</v>
          </cell>
          <cell r="P622">
            <v>0.13</v>
          </cell>
          <cell r="Q622">
            <v>0.13</v>
          </cell>
          <cell r="R622">
            <v>0.13</v>
          </cell>
          <cell r="S622">
            <v>0.13</v>
          </cell>
          <cell r="T622">
            <v>0.13</v>
          </cell>
          <cell r="U622">
            <v>0.13</v>
          </cell>
          <cell r="V622">
            <v>0.13</v>
          </cell>
          <cell r="W622">
            <v>0.13</v>
          </cell>
          <cell r="X622">
            <v>0.13</v>
          </cell>
          <cell r="Y622">
            <v>0.13</v>
          </cell>
          <cell r="Z622">
            <v>0.13</v>
          </cell>
          <cell r="AA622">
            <v>0.13</v>
          </cell>
          <cell r="AB622">
            <v>0.13</v>
          </cell>
          <cell r="AC622">
            <v>0.13</v>
          </cell>
          <cell r="AD622">
            <v>0.13</v>
          </cell>
          <cell r="AE622">
            <v>0.13</v>
          </cell>
          <cell r="AF622">
            <v>0.13</v>
          </cell>
          <cell r="AG622">
            <v>0.13</v>
          </cell>
          <cell r="AH622">
            <v>0.13</v>
          </cell>
          <cell r="AI622">
            <v>0.13</v>
          </cell>
          <cell r="AJ622">
            <v>0.13</v>
          </cell>
        </row>
        <row r="624">
          <cell r="A624" t="str">
            <v>2. НАЛОГОВЫЕ ПЛАТЕЖИ ОТНОСИМЫЕ НА СЕБЕСТОИМОСТЬ</v>
          </cell>
          <cell r="B624" t="str">
            <v>2. TAX PAYMENTS, INCLUDED In THE COST PRICE</v>
          </cell>
        </row>
        <row r="626">
          <cell r="A626" t="str">
            <v>Отчисления на социальные нужды</v>
          </cell>
          <cell r="B626" t="str">
            <v>Social needs surcharges</v>
          </cell>
          <cell r="D626" t="str">
            <v>тыс.руб.</v>
          </cell>
          <cell r="E626" t="str">
            <v>tax</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L626">
            <v>0</v>
          </cell>
        </row>
        <row r="627">
          <cell r="A627" t="str">
            <v xml:space="preserve"> - ставка</v>
          </cell>
          <cell r="B627" t="str">
            <v xml:space="preserve"> - tax rate</v>
          </cell>
          <cell r="D627" t="str">
            <v>%</v>
          </cell>
          <cell r="F627">
            <v>0.35599999999999998</v>
          </cell>
          <cell r="G627">
            <v>0.35599999999999998</v>
          </cell>
          <cell r="H627">
            <v>0.35599999999999998</v>
          </cell>
          <cell r="I627">
            <v>0.35599999999999998</v>
          </cell>
          <cell r="J627">
            <v>0.35599999999999998</v>
          </cell>
          <cell r="K627">
            <v>0.35599999999999998</v>
          </cell>
          <cell r="L627">
            <v>0.35599999999999998</v>
          </cell>
          <cell r="M627">
            <v>0.35599999999999998</v>
          </cell>
          <cell r="N627">
            <v>0.35599999999999998</v>
          </cell>
          <cell r="O627">
            <v>0.35599999999999998</v>
          </cell>
          <cell r="P627">
            <v>0.35599999999999998</v>
          </cell>
          <cell r="Q627">
            <v>0.35599999999999998</v>
          </cell>
          <cell r="R627">
            <v>0.35599999999999998</v>
          </cell>
          <cell r="S627">
            <v>0.35599999999999998</v>
          </cell>
          <cell r="T627">
            <v>0.35599999999999998</v>
          </cell>
          <cell r="U627">
            <v>0.35599999999999998</v>
          </cell>
          <cell r="V627">
            <v>0.35599999999999998</v>
          </cell>
          <cell r="W627">
            <v>0.35599999999999998</v>
          </cell>
          <cell r="X627">
            <v>0.35599999999999998</v>
          </cell>
          <cell r="Y627">
            <v>0.35599999999999998</v>
          </cell>
          <cell r="Z627">
            <v>0.35599999999999998</v>
          </cell>
          <cell r="AA627">
            <v>0.35599999999999998</v>
          </cell>
          <cell r="AB627">
            <v>0.35599999999999998</v>
          </cell>
          <cell r="AC627">
            <v>0.35599999999999998</v>
          </cell>
          <cell r="AD627">
            <v>0.35599999999999998</v>
          </cell>
          <cell r="AE627">
            <v>0.35599999999999998</v>
          </cell>
          <cell r="AF627">
            <v>0.35599999999999998</v>
          </cell>
          <cell r="AG627">
            <v>0.35599999999999998</v>
          </cell>
          <cell r="AH627">
            <v>0.35599999999999998</v>
          </cell>
          <cell r="AI627">
            <v>0.35599999999999998</v>
          </cell>
          <cell r="AJ627">
            <v>0.35599999999999998</v>
          </cell>
        </row>
        <row r="628">
          <cell r="A628" t="str">
            <v xml:space="preserve"> - период уплаты</v>
          </cell>
          <cell r="B628" t="str">
            <v xml:space="preserve"> - payment period</v>
          </cell>
          <cell r="D628" t="str">
            <v>дни</v>
          </cell>
          <cell r="F628">
            <v>30</v>
          </cell>
          <cell r="G628">
            <v>30</v>
          </cell>
          <cell r="H628">
            <v>30</v>
          </cell>
          <cell r="I628">
            <v>30</v>
          </cell>
          <cell r="J628">
            <v>30</v>
          </cell>
          <cell r="K628">
            <v>30</v>
          </cell>
          <cell r="L628">
            <v>30</v>
          </cell>
          <cell r="M628">
            <v>30</v>
          </cell>
          <cell r="N628">
            <v>30</v>
          </cell>
          <cell r="O628">
            <v>30</v>
          </cell>
          <cell r="P628">
            <v>30</v>
          </cell>
          <cell r="Q628">
            <v>30</v>
          </cell>
          <cell r="R628">
            <v>30</v>
          </cell>
          <cell r="S628">
            <v>30</v>
          </cell>
          <cell r="T628">
            <v>30</v>
          </cell>
          <cell r="U628">
            <v>30</v>
          </cell>
          <cell r="V628">
            <v>30</v>
          </cell>
          <cell r="W628">
            <v>30</v>
          </cell>
          <cell r="X628">
            <v>30</v>
          </cell>
          <cell r="Y628">
            <v>30</v>
          </cell>
          <cell r="Z628">
            <v>30</v>
          </cell>
          <cell r="AA628">
            <v>30</v>
          </cell>
          <cell r="AB628">
            <v>30</v>
          </cell>
          <cell r="AC628">
            <v>30</v>
          </cell>
          <cell r="AD628">
            <v>30</v>
          </cell>
          <cell r="AE628">
            <v>30</v>
          </cell>
          <cell r="AF628">
            <v>30</v>
          </cell>
          <cell r="AG628">
            <v>30</v>
          </cell>
          <cell r="AH628">
            <v>30</v>
          </cell>
          <cell r="AI628">
            <v>30</v>
          </cell>
          <cell r="AJ628">
            <v>30</v>
          </cell>
        </row>
        <row r="629">
          <cell r="A629" t="str">
            <v>Налог как краткосрочный пассив</v>
          </cell>
          <cell r="B629" t="str">
            <v xml:space="preserve">Tax as short-term liabilities </v>
          </cell>
          <cell r="D629" t="str">
            <v>тыс.руб.</v>
          </cell>
          <cell r="E629" t="str">
            <v>liab,del_str</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L629">
            <v>0</v>
          </cell>
        </row>
        <row r="631">
          <cell r="A631" t="str">
            <v>Налоги в дорожный фонд</v>
          </cell>
          <cell r="B631" t="str">
            <v>Road users tax</v>
          </cell>
          <cell r="D631" t="str">
            <v>тыс.руб.</v>
          </cell>
          <cell r="E631" t="str">
            <v>tax</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L631">
            <v>0</v>
          </cell>
        </row>
        <row r="632">
          <cell r="A632" t="str">
            <v xml:space="preserve"> - ставка</v>
          </cell>
          <cell r="B632" t="str">
            <v xml:space="preserve"> - tax rate</v>
          </cell>
          <cell r="D632" t="str">
            <v>%</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row>
        <row r="633">
          <cell r="A633" t="str">
            <v xml:space="preserve"> - период уплаты</v>
          </cell>
          <cell r="B633" t="str">
            <v xml:space="preserve"> - payment period</v>
          </cell>
          <cell r="D633" t="str">
            <v>дни</v>
          </cell>
          <cell r="F633">
            <v>30</v>
          </cell>
          <cell r="G633">
            <v>30</v>
          </cell>
          <cell r="H633">
            <v>30</v>
          </cell>
          <cell r="I633">
            <v>30</v>
          </cell>
          <cell r="J633">
            <v>30</v>
          </cell>
          <cell r="K633">
            <v>30</v>
          </cell>
          <cell r="L633">
            <v>30</v>
          </cell>
          <cell r="M633">
            <v>30</v>
          </cell>
          <cell r="N633">
            <v>30</v>
          </cell>
          <cell r="O633">
            <v>30</v>
          </cell>
          <cell r="P633">
            <v>30</v>
          </cell>
          <cell r="Q633">
            <v>30</v>
          </cell>
          <cell r="R633">
            <v>30</v>
          </cell>
          <cell r="S633">
            <v>30</v>
          </cell>
          <cell r="T633">
            <v>30</v>
          </cell>
          <cell r="U633">
            <v>30</v>
          </cell>
          <cell r="V633">
            <v>30</v>
          </cell>
          <cell r="W633">
            <v>30</v>
          </cell>
          <cell r="X633">
            <v>30</v>
          </cell>
          <cell r="Y633">
            <v>30</v>
          </cell>
          <cell r="Z633">
            <v>30</v>
          </cell>
          <cell r="AA633">
            <v>30</v>
          </cell>
          <cell r="AB633">
            <v>30</v>
          </cell>
          <cell r="AC633">
            <v>30</v>
          </cell>
          <cell r="AD633">
            <v>30</v>
          </cell>
          <cell r="AE633">
            <v>30</v>
          </cell>
          <cell r="AF633">
            <v>30</v>
          </cell>
          <cell r="AG633">
            <v>30</v>
          </cell>
          <cell r="AH633">
            <v>30</v>
          </cell>
          <cell r="AI633">
            <v>30</v>
          </cell>
          <cell r="AJ633">
            <v>30</v>
          </cell>
        </row>
        <row r="634">
          <cell r="A634" t="str">
            <v>Налог как краткосрочный пассив</v>
          </cell>
          <cell r="B634" t="str">
            <v xml:space="preserve">Tax as short-term liabilities </v>
          </cell>
          <cell r="D634" t="str">
            <v>тыс.руб.</v>
          </cell>
          <cell r="E634" t="str">
            <v>liab,del_str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L634">
            <v>0</v>
          </cell>
        </row>
        <row r="636">
          <cell r="A636" t="str">
            <v>Транспортный налог</v>
          </cell>
          <cell r="B636" t="str">
            <v>Transport tax</v>
          </cell>
          <cell r="D636" t="str">
            <v>тыс.руб.</v>
          </cell>
          <cell r="E636" t="str">
            <v>tax</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L636">
            <v>0</v>
          </cell>
        </row>
        <row r="637">
          <cell r="A637" t="str">
            <v xml:space="preserve"> - ставка</v>
          </cell>
          <cell r="B637" t="str">
            <v xml:space="preserve"> - tax rate</v>
          </cell>
          <cell r="D637" t="str">
            <v>%</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row>
        <row r="638">
          <cell r="A638" t="str">
            <v xml:space="preserve"> - период уплаты</v>
          </cell>
          <cell r="B638" t="str">
            <v xml:space="preserve"> - payment period</v>
          </cell>
          <cell r="D638" t="str">
            <v>дни</v>
          </cell>
          <cell r="F638">
            <v>90</v>
          </cell>
          <cell r="G638">
            <v>90</v>
          </cell>
          <cell r="H638">
            <v>90</v>
          </cell>
          <cell r="I638">
            <v>90</v>
          </cell>
          <cell r="J638">
            <v>90</v>
          </cell>
          <cell r="K638">
            <v>90</v>
          </cell>
          <cell r="L638">
            <v>90</v>
          </cell>
          <cell r="M638">
            <v>90</v>
          </cell>
          <cell r="N638">
            <v>90</v>
          </cell>
          <cell r="O638">
            <v>90</v>
          </cell>
          <cell r="P638">
            <v>90</v>
          </cell>
          <cell r="Q638">
            <v>90</v>
          </cell>
          <cell r="R638">
            <v>90</v>
          </cell>
          <cell r="S638">
            <v>90</v>
          </cell>
          <cell r="T638">
            <v>90</v>
          </cell>
          <cell r="U638">
            <v>90</v>
          </cell>
          <cell r="V638">
            <v>90</v>
          </cell>
          <cell r="W638">
            <v>90</v>
          </cell>
          <cell r="X638">
            <v>90</v>
          </cell>
          <cell r="Y638">
            <v>90</v>
          </cell>
          <cell r="Z638">
            <v>90</v>
          </cell>
          <cell r="AA638">
            <v>90</v>
          </cell>
          <cell r="AB638">
            <v>90</v>
          </cell>
          <cell r="AC638">
            <v>90</v>
          </cell>
          <cell r="AD638">
            <v>90</v>
          </cell>
          <cell r="AE638">
            <v>90</v>
          </cell>
          <cell r="AF638">
            <v>90</v>
          </cell>
          <cell r="AG638">
            <v>90</v>
          </cell>
          <cell r="AH638">
            <v>90</v>
          </cell>
          <cell r="AI638">
            <v>90</v>
          </cell>
          <cell r="AJ638">
            <v>90</v>
          </cell>
        </row>
        <row r="639">
          <cell r="A639" t="str">
            <v>Налог как краткосрочный пассив</v>
          </cell>
          <cell r="B639" t="str">
            <v xml:space="preserve">Tax as short-term liabilities </v>
          </cell>
          <cell r="D639" t="str">
            <v>тыс.руб.</v>
          </cell>
          <cell r="E639" t="str">
            <v>liab,del_str</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L639">
            <v>0</v>
          </cell>
        </row>
        <row r="641">
          <cell r="A641" t="str">
            <v>Сбор на нужды прав.органов</v>
          </cell>
          <cell r="B641" t="str">
            <v>Other tax</v>
          </cell>
          <cell r="D641" t="str">
            <v>тыс.руб.</v>
          </cell>
          <cell r="E641" t="str">
            <v>tax</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L641">
            <v>0</v>
          </cell>
        </row>
        <row r="642">
          <cell r="A642" t="str">
            <v xml:space="preserve"> - ставка</v>
          </cell>
          <cell r="B642" t="str">
            <v xml:space="preserve"> - tax rate</v>
          </cell>
          <cell r="D642" t="str">
            <v>%</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row>
        <row r="643">
          <cell r="A643" t="str">
            <v xml:space="preserve"> - период уплаты</v>
          </cell>
          <cell r="B643" t="str">
            <v xml:space="preserve"> - payment period</v>
          </cell>
          <cell r="D643" t="str">
            <v>дни</v>
          </cell>
          <cell r="F643">
            <v>30</v>
          </cell>
          <cell r="G643">
            <v>30</v>
          </cell>
          <cell r="H643">
            <v>30</v>
          </cell>
          <cell r="I643">
            <v>30</v>
          </cell>
          <cell r="J643">
            <v>30</v>
          </cell>
          <cell r="K643">
            <v>30</v>
          </cell>
          <cell r="L643">
            <v>30</v>
          </cell>
          <cell r="M643">
            <v>30</v>
          </cell>
          <cell r="N643">
            <v>30</v>
          </cell>
          <cell r="O643">
            <v>30</v>
          </cell>
          <cell r="P643">
            <v>30</v>
          </cell>
          <cell r="Q643">
            <v>30</v>
          </cell>
          <cell r="R643">
            <v>30</v>
          </cell>
          <cell r="S643">
            <v>30</v>
          </cell>
          <cell r="T643">
            <v>30</v>
          </cell>
          <cell r="U643">
            <v>30</v>
          </cell>
          <cell r="V643">
            <v>30</v>
          </cell>
          <cell r="W643">
            <v>30</v>
          </cell>
          <cell r="X643">
            <v>30</v>
          </cell>
          <cell r="Y643">
            <v>30</v>
          </cell>
          <cell r="Z643">
            <v>30</v>
          </cell>
          <cell r="AA643">
            <v>30</v>
          </cell>
          <cell r="AB643">
            <v>30</v>
          </cell>
          <cell r="AC643">
            <v>30</v>
          </cell>
          <cell r="AD643">
            <v>30</v>
          </cell>
          <cell r="AE643">
            <v>30</v>
          </cell>
          <cell r="AF643">
            <v>30</v>
          </cell>
          <cell r="AG643">
            <v>30</v>
          </cell>
          <cell r="AH643">
            <v>30</v>
          </cell>
          <cell r="AI643">
            <v>30</v>
          </cell>
          <cell r="AJ643">
            <v>30</v>
          </cell>
        </row>
        <row r="644">
          <cell r="A644" t="str">
            <v xml:space="preserve"> - налогооблагаемая база</v>
          </cell>
          <cell r="B644" t="str">
            <v xml:space="preserve"> - basis of tax payment</v>
          </cell>
          <cell r="D644" t="str">
            <v>тыс.руб.</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L644">
            <v>0</v>
          </cell>
        </row>
        <row r="645">
          <cell r="A645" t="str">
            <v>Налог как краткосрочный пассив</v>
          </cell>
          <cell r="B645" t="str">
            <v xml:space="preserve">Tax as short-term liabilities </v>
          </cell>
          <cell r="D645" t="str">
            <v>тыс.руб.</v>
          </cell>
          <cell r="E645" t="str">
            <v>liab,del_str</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L645">
            <v>0</v>
          </cell>
        </row>
        <row r="647">
          <cell r="A647" t="str">
            <v xml:space="preserve"> = Итого платежи по налогам, относимым на себестоимость</v>
          </cell>
          <cell r="B647" t="str">
            <v xml:space="preserve"> = Total taxes, included in the cost price</v>
          </cell>
          <cell r="D647" t="str">
            <v>тыс.руб.</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L647">
            <v>0</v>
          </cell>
        </row>
        <row r="648">
          <cell r="A648" t="str">
            <v xml:space="preserve"> = Налоги как краткосрочный пассив</v>
          </cell>
          <cell r="B648" t="str">
            <v xml:space="preserve"> = Taxes as short-term liabilities </v>
          </cell>
          <cell r="D648" t="str">
            <v>тыс.руб.</v>
          </cell>
          <cell r="E648" t="str">
            <v>,del_str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L648">
            <v>0</v>
          </cell>
        </row>
        <row r="650">
          <cell r="A650" t="str">
            <v>3. НАЛОГОВЫЕ ПЛАТЕЖИ ОТНОСИМЫЕ НА ФИНАНСОВЫЕ РЕЗУЛЬТАТЫ</v>
          </cell>
          <cell r="B650" t="str">
            <v>3. TAX PAYMENTS, REFERED ON FINANCIAL OUTCOMES</v>
          </cell>
        </row>
        <row r="652">
          <cell r="A652" t="str">
            <v>Налог на имущество</v>
          </cell>
          <cell r="B652" t="str">
            <v>Property tax</v>
          </cell>
          <cell r="D652" t="str">
            <v>тыс.руб.</v>
          </cell>
          <cell r="E652" t="str">
            <v>tax</v>
          </cell>
          <cell r="F652">
            <v>0</v>
          </cell>
          <cell r="G652">
            <v>0</v>
          </cell>
          <cell r="H652">
            <v>2480.4654526279696</v>
          </cell>
          <cell r="I652">
            <v>2570.3996081839095</v>
          </cell>
          <cell r="J652">
            <v>2538.6496044303453</v>
          </cell>
          <cell r="K652">
            <v>2512.2161910672785</v>
          </cell>
          <cell r="L652">
            <v>2485.7827777042116</v>
          </cell>
          <cell r="M652">
            <v>2452.6441261071491</v>
          </cell>
          <cell r="N652">
            <v>2412.8002362760903</v>
          </cell>
          <cell r="O652">
            <v>2372.9563464450325</v>
          </cell>
          <cell r="P652">
            <v>2333.1124566139742</v>
          </cell>
          <cell r="Q652">
            <v>2293.268566782916</v>
          </cell>
          <cell r="R652">
            <v>2256.1479121588336</v>
          </cell>
          <cell r="S652">
            <v>2221.7504927417281</v>
          </cell>
          <cell r="T652">
            <v>2187.3530733246221</v>
          </cell>
          <cell r="U652">
            <v>2152.9556539075165</v>
          </cell>
          <cell r="V652">
            <v>2091.8749811989642</v>
          </cell>
          <cell r="W652">
            <v>2004.1110551989636</v>
          </cell>
          <cell r="X652">
            <v>1916.347129198964</v>
          </cell>
          <cell r="Y652">
            <v>1828.5832031989639</v>
          </cell>
          <cell r="Z652">
            <v>1740.8192771989643</v>
          </cell>
          <cell r="AA652">
            <v>1653.055351198964</v>
          </cell>
          <cell r="AB652">
            <v>1565.2914251989644</v>
          </cell>
          <cell r="AC652">
            <v>1477.5274991989643</v>
          </cell>
          <cell r="AD652">
            <v>1389.7635731989647</v>
          </cell>
          <cell r="AE652">
            <v>1301.9996471989646</v>
          </cell>
          <cell r="AF652">
            <v>1214.2357211989647</v>
          </cell>
          <cell r="AG652">
            <v>1126.4717951989646</v>
          </cell>
          <cell r="AH652">
            <v>1038.7078691989648</v>
          </cell>
          <cell r="AI652">
            <v>993.63990719896412</v>
          </cell>
          <cell r="AJ652">
            <v>992.4539081989634</v>
          </cell>
          <cell r="AL652">
            <v>55605.384841356041</v>
          </cell>
        </row>
        <row r="653">
          <cell r="A653" t="str">
            <v xml:space="preserve"> - ставка</v>
          </cell>
          <cell r="B653" t="str">
            <v xml:space="preserve"> - tax rate</v>
          </cell>
          <cell r="D653" t="str">
            <v>%</v>
          </cell>
          <cell r="F653">
            <v>0.02</v>
          </cell>
          <cell r="G653">
            <v>0.02</v>
          </cell>
          <cell r="H653">
            <v>0.02</v>
          </cell>
          <cell r="I653">
            <v>0.02</v>
          </cell>
          <cell r="J653">
            <v>0.02</v>
          </cell>
          <cell r="K653">
            <v>0.02</v>
          </cell>
          <cell r="L653">
            <v>0.02</v>
          </cell>
          <cell r="M653">
            <v>0.02</v>
          </cell>
          <cell r="N653">
            <v>0.02</v>
          </cell>
          <cell r="O653">
            <v>0.02</v>
          </cell>
          <cell r="P653">
            <v>0.02</v>
          </cell>
          <cell r="Q653">
            <v>0.02</v>
          </cell>
          <cell r="R653">
            <v>0.02</v>
          </cell>
          <cell r="S653">
            <v>0.02</v>
          </cell>
          <cell r="T653">
            <v>0.02</v>
          </cell>
          <cell r="U653">
            <v>0.02</v>
          </cell>
          <cell r="V653">
            <v>0.02</v>
          </cell>
          <cell r="W653">
            <v>0.02</v>
          </cell>
          <cell r="X653">
            <v>0.02</v>
          </cell>
          <cell r="Y653">
            <v>0.02</v>
          </cell>
          <cell r="Z653">
            <v>0.02</v>
          </cell>
          <cell r="AA653">
            <v>0.02</v>
          </cell>
          <cell r="AB653">
            <v>0.02</v>
          </cell>
          <cell r="AC653">
            <v>0.02</v>
          </cell>
          <cell r="AD653">
            <v>0.02</v>
          </cell>
          <cell r="AE653">
            <v>0.02</v>
          </cell>
          <cell r="AF653">
            <v>0.02</v>
          </cell>
          <cell r="AG653">
            <v>0.02</v>
          </cell>
          <cell r="AH653">
            <v>0.02</v>
          </cell>
          <cell r="AI653">
            <v>0.02</v>
          </cell>
          <cell r="AJ653">
            <v>0.02</v>
          </cell>
        </row>
        <row r="654">
          <cell r="A654" t="str">
            <v xml:space="preserve"> - период уплаты</v>
          </cell>
          <cell r="B654" t="str">
            <v xml:space="preserve"> - payment period</v>
          </cell>
          <cell r="D654" t="str">
            <v>дни</v>
          </cell>
          <cell r="F654">
            <v>90</v>
          </cell>
          <cell r="G654">
            <v>90</v>
          </cell>
          <cell r="H654">
            <v>90</v>
          </cell>
          <cell r="I654">
            <v>90</v>
          </cell>
          <cell r="J654">
            <v>90</v>
          </cell>
          <cell r="K654">
            <v>90</v>
          </cell>
          <cell r="L654">
            <v>90</v>
          </cell>
          <cell r="M654">
            <v>90</v>
          </cell>
          <cell r="N654">
            <v>90</v>
          </cell>
          <cell r="O654">
            <v>90</v>
          </cell>
          <cell r="P654">
            <v>90</v>
          </cell>
          <cell r="Q654">
            <v>90</v>
          </cell>
          <cell r="R654">
            <v>90</v>
          </cell>
          <cell r="S654">
            <v>90</v>
          </cell>
          <cell r="T654">
            <v>90</v>
          </cell>
          <cell r="U654">
            <v>90</v>
          </cell>
          <cell r="V654">
            <v>90</v>
          </cell>
          <cell r="W654">
            <v>90</v>
          </cell>
          <cell r="X654">
            <v>90</v>
          </cell>
          <cell r="Y654">
            <v>90</v>
          </cell>
          <cell r="Z654">
            <v>90</v>
          </cell>
          <cell r="AA654">
            <v>90</v>
          </cell>
          <cell r="AB654">
            <v>90</v>
          </cell>
          <cell r="AC654">
            <v>90</v>
          </cell>
          <cell r="AD654">
            <v>90</v>
          </cell>
          <cell r="AE654">
            <v>90</v>
          </cell>
          <cell r="AF654">
            <v>90</v>
          </cell>
          <cell r="AG654">
            <v>90</v>
          </cell>
          <cell r="AH654">
            <v>90</v>
          </cell>
          <cell r="AI654">
            <v>90</v>
          </cell>
          <cell r="AJ654">
            <v>90</v>
          </cell>
        </row>
        <row r="655">
          <cell r="A655" t="str">
            <v xml:space="preserve"> - стоимость имущества</v>
          </cell>
          <cell r="B655" t="str">
            <v xml:space="preserve"> - taxable property value without allowances</v>
          </cell>
          <cell r="D655" t="str">
            <v>тыс.руб.</v>
          </cell>
          <cell r="F655">
            <v>0</v>
          </cell>
          <cell r="G655">
            <v>0</v>
          </cell>
          <cell r="H655">
            <v>124023.27263139847</v>
          </cell>
          <cell r="I655">
            <v>128519.98040919547</v>
          </cell>
          <cell r="J655">
            <v>126932.48022151727</v>
          </cell>
          <cell r="K655">
            <v>125610.80955336391</v>
          </cell>
          <cell r="L655">
            <v>124289.13888521059</v>
          </cell>
          <cell r="M655">
            <v>122632.20630535745</v>
          </cell>
          <cell r="N655">
            <v>120640.01181380452</v>
          </cell>
          <cell r="O655">
            <v>118647.81732225162</v>
          </cell>
          <cell r="P655">
            <v>116655.6228306987</v>
          </cell>
          <cell r="Q655">
            <v>114663.4283391458</v>
          </cell>
          <cell r="R655">
            <v>112807.39560794168</v>
          </cell>
          <cell r="S655">
            <v>111087.5246370864</v>
          </cell>
          <cell r="T655">
            <v>109367.65366623111</v>
          </cell>
          <cell r="U655">
            <v>107647.78269537582</v>
          </cell>
          <cell r="V655">
            <v>104593.7490599482</v>
          </cell>
          <cell r="W655">
            <v>100205.55275994819</v>
          </cell>
          <cell r="X655">
            <v>95817.356459948205</v>
          </cell>
          <cell r="Y655">
            <v>91429.160159948195</v>
          </cell>
          <cell r="Z655">
            <v>87040.963859948213</v>
          </cell>
          <cell r="AA655">
            <v>82652.767559948203</v>
          </cell>
          <cell r="AB655">
            <v>78264.571259948221</v>
          </cell>
          <cell r="AC655">
            <v>73876.374959948211</v>
          </cell>
          <cell r="AD655">
            <v>69488.178659948229</v>
          </cell>
          <cell r="AE655">
            <v>65099.982359948226</v>
          </cell>
          <cell r="AF655">
            <v>60711.78605994823</v>
          </cell>
          <cell r="AG655">
            <v>56323.589759948234</v>
          </cell>
          <cell r="AH655">
            <v>51935.393459948238</v>
          </cell>
          <cell r="AI655">
            <v>49681.995359948203</v>
          </cell>
          <cell r="AJ655">
            <v>49622.695409948166</v>
          </cell>
        </row>
        <row r="656">
          <cell r="A656" t="str">
            <v xml:space="preserve"> - суммы освобождаемые от налога на имущество</v>
          </cell>
          <cell r="B656" t="str">
            <v xml:space="preserve"> - allowances (assets free from tax)</v>
          </cell>
          <cell r="D656" t="str">
            <v>тыс.руб.</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row>
        <row r="657">
          <cell r="A657" t="str">
            <v>Налог как краткосрочный пассив</v>
          </cell>
          <cell r="B657" t="str">
            <v xml:space="preserve">Tax as short-term liabilities </v>
          </cell>
          <cell r="D657" t="str">
            <v>тыс.руб.</v>
          </cell>
          <cell r="E657" t="str">
            <v>liab,del_str</v>
          </cell>
          <cell r="F657">
            <v>0</v>
          </cell>
          <cell r="G657">
            <v>0</v>
          </cell>
          <cell r="H657">
            <v>310.0581815784962</v>
          </cell>
          <cell r="I657">
            <v>321.29995102298869</v>
          </cell>
          <cell r="J657">
            <v>317.33120055379317</v>
          </cell>
          <cell r="K657">
            <v>314.02702388340981</v>
          </cell>
          <cell r="L657">
            <v>310.72284721302645</v>
          </cell>
          <cell r="M657">
            <v>306.58051576339363</v>
          </cell>
          <cell r="N657">
            <v>301.60002953451129</v>
          </cell>
          <cell r="O657">
            <v>296.61954330562907</v>
          </cell>
          <cell r="P657">
            <v>291.63905707674678</v>
          </cell>
          <cell r="Q657">
            <v>286.6585708478645</v>
          </cell>
          <cell r="R657">
            <v>282.0184890198542</v>
          </cell>
          <cell r="S657">
            <v>277.71881159271601</v>
          </cell>
          <cell r="T657">
            <v>273.41913416557776</v>
          </cell>
          <cell r="U657">
            <v>269.11945673843957</v>
          </cell>
          <cell r="V657">
            <v>261.48437264987052</v>
          </cell>
          <cell r="W657">
            <v>250.51388189987046</v>
          </cell>
          <cell r="X657">
            <v>239.5433911498705</v>
          </cell>
          <cell r="Y657">
            <v>228.57290039987049</v>
          </cell>
          <cell r="Z657">
            <v>217.60240964987054</v>
          </cell>
          <cell r="AA657">
            <v>206.6319188998705</v>
          </cell>
          <cell r="AB657">
            <v>195.66142814987055</v>
          </cell>
          <cell r="AC657">
            <v>184.69093739987053</v>
          </cell>
          <cell r="AD657">
            <v>173.72044664987058</v>
          </cell>
          <cell r="AE657">
            <v>162.74995589987057</v>
          </cell>
          <cell r="AF657">
            <v>151.77946514987059</v>
          </cell>
          <cell r="AG657">
            <v>140.80897439987058</v>
          </cell>
          <cell r="AH657">
            <v>129.8384836498706</v>
          </cell>
          <cell r="AI657">
            <v>124.20498839987052</v>
          </cell>
          <cell r="AJ657">
            <v>124.05673852487043</v>
          </cell>
          <cell r="AL657">
            <v>6950.6731051695051</v>
          </cell>
        </row>
        <row r="659">
          <cell r="A659" t="str">
            <v>Налог на содержание ЖФ и объектов соц.культ. сферы</v>
          </cell>
          <cell r="B659" t="str">
            <v>Dwelling fund maintenance tax</v>
          </cell>
          <cell r="D659" t="str">
            <v>тыс.руб.</v>
          </cell>
          <cell r="E659" t="str">
            <v>tax</v>
          </cell>
          <cell r="F659">
            <v>0</v>
          </cell>
          <cell r="G659">
            <v>0</v>
          </cell>
          <cell r="H659">
            <v>2529.2761808034552</v>
          </cell>
          <cell r="I659">
            <v>2943.3183616069109</v>
          </cell>
          <cell r="J659">
            <v>3451.5837526393084</v>
          </cell>
          <cell r="K659">
            <v>3959.8491436717063</v>
          </cell>
          <cell r="L659">
            <v>4468.1145347041029</v>
          </cell>
          <cell r="M659">
            <v>4869.0381595645786</v>
          </cell>
          <cell r="N659">
            <v>5269.9617844250542</v>
          </cell>
          <cell r="O659">
            <v>5670.885409285529</v>
          </cell>
          <cell r="P659">
            <v>6071.8090341460056</v>
          </cell>
          <cell r="Q659">
            <v>6472.7326590064786</v>
          </cell>
          <cell r="R659">
            <v>6917.5474442125251</v>
          </cell>
          <cell r="S659">
            <v>7362.3622294185743</v>
          </cell>
          <cell r="T659">
            <v>7807.1770146246226</v>
          </cell>
          <cell r="U659">
            <v>8251.9917998306682</v>
          </cell>
          <cell r="V659">
            <v>8251.9917998306682</v>
          </cell>
          <cell r="W659">
            <v>8251.9917998306682</v>
          </cell>
          <cell r="X659">
            <v>8251.9917998306682</v>
          </cell>
          <cell r="Y659">
            <v>8251.9917998306682</v>
          </cell>
          <cell r="Z659">
            <v>8251.9917998306682</v>
          </cell>
          <cell r="AA659">
            <v>8251.9917998306682</v>
          </cell>
          <cell r="AB659">
            <v>8251.9917998306682</v>
          </cell>
          <cell r="AC659">
            <v>8251.9917998306682</v>
          </cell>
          <cell r="AD659">
            <v>8251.9917998306682</v>
          </cell>
          <cell r="AE659">
            <v>8251.9917998306682</v>
          </cell>
          <cell r="AF659">
            <v>8251.9917998306682</v>
          </cell>
          <cell r="AG659">
            <v>8251.9917998306682</v>
          </cell>
          <cell r="AH659">
            <v>8251.9917998306682</v>
          </cell>
          <cell r="AI659">
            <v>8251.9917998306682</v>
          </cell>
          <cell r="AJ659">
            <v>8251.9917998306682</v>
          </cell>
          <cell r="AL659">
            <v>199825.52450539946</v>
          </cell>
        </row>
        <row r="660">
          <cell r="A660" t="str">
            <v xml:space="preserve"> - ставка</v>
          </cell>
          <cell r="B660" t="str">
            <v xml:space="preserve"> - tax rate</v>
          </cell>
          <cell r="D660" t="str">
            <v>%</v>
          </cell>
          <cell r="F660">
            <v>1.4999999999999999E-2</v>
          </cell>
          <cell r="G660">
            <v>1.4999999999999999E-2</v>
          </cell>
          <cell r="H660">
            <v>1.4999999999999999E-2</v>
          </cell>
          <cell r="I660">
            <v>1.4999999999999999E-2</v>
          </cell>
          <cell r="J660">
            <v>1.4999999999999999E-2</v>
          </cell>
          <cell r="K660">
            <v>1.4999999999999999E-2</v>
          </cell>
          <cell r="L660">
            <v>1.4999999999999999E-2</v>
          </cell>
          <cell r="M660">
            <v>1.4999999999999999E-2</v>
          </cell>
          <cell r="N660">
            <v>1.4999999999999999E-2</v>
          </cell>
          <cell r="O660">
            <v>1.4999999999999999E-2</v>
          </cell>
          <cell r="P660">
            <v>1.4999999999999999E-2</v>
          </cell>
          <cell r="Q660">
            <v>1.4999999999999999E-2</v>
          </cell>
          <cell r="R660">
            <v>1.4999999999999999E-2</v>
          </cell>
          <cell r="S660">
            <v>1.4999999999999999E-2</v>
          </cell>
          <cell r="T660">
            <v>1.4999999999999999E-2</v>
          </cell>
          <cell r="U660">
            <v>1.4999999999999999E-2</v>
          </cell>
          <cell r="V660">
            <v>1.4999999999999999E-2</v>
          </cell>
          <cell r="W660">
            <v>1.4999999999999999E-2</v>
          </cell>
          <cell r="X660">
            <v>1.4999999999999999E-2</v>
          </cell>
          <cell r="Y660">
            <v>1.4999999999999999E-2</v>
          </cell>
          <cell r="Z660">
            <v>1.4999999999999999E-2</v>
          </cell>
          <cell r="AA660">
            <v>1.4999999999999999E-2</v>
          </cell>
          <cell r="AB660">
            <v>1.4999999999999999E-2</v>
          </cell>
          <cell r="AC660">
            <v>1.4999999999999999E-2</v>
          </cell>
          <cell r="AD660">
            <v>1.4999999999999999E-2</v>
          </cell>
          <cell r="AE660">
            <v>1.4999999999999999E-2</v>
          </cell>
          <cell r="AF660">
            <v>1.4999999999999999E-2</v>
          </cell>
          <cell r="AG660">
            <v>1.4999999999999999E-2</v>
          </cell>
          <cell r="AH660">
            <v>1.4999999999999999E-2</v>
          </cell>
          <cell r="AI660">
            <v>1.4999999999999999E-2</v>
          </cell>
          <cell r="AJ660">
            <v>1.4999999999999999E-2</v>
          </cell>
        </row>
        <row r="661">
          <cell r="A661" t="str">
            <v xml:space="preserve"> - период уплаты</v>
          </cell>
          <cell r="B661" t="str">
            <v xml:space="preserve"> - payment period</v>
          </cell>
          <cell r="D661" t="str">
            <v>дни</v>
          </cell>
          <cell r="F661">
            <v>30</v>
          </cell>
          <cell r="G661">
            <v>30</v>
          </cell>
          <cell r="H661">
            <v>30</v>
          </cell>
          <cell r="I661">
            <v>30</v>
          </cell>
          <cell r="J661">
            <v>30</v>
          </cell>
          <cell r="K661">
            <v>30</v>
          </cell>
          <cell r="L661">
            <v>30</v>
          </cell>
          <cell r="M661">
            <v>30</v>
          </cell>
          <cell r="N661">
            <v>30</v>
          </cell>
          <cell r="O661">
            <v>30</v>
          </cell>
          <cell r="P661">
            <v>30</v>
          </cell>
          <cell r="Q661">
            <v>30</v>
          </cell>
          <cell r="R661">
            <v>30</v>
          </cell>
          <cell r="S661">
            <v>30</v>
          </cell>
          <cell r="T661">
            <v>30</v>
          </cell>
          <cell r="U661">
            <v>30</v>
          </cell>
          <cell r="V661">
            <v>30</v>
          </cell>
          <cell r="W661">
            <v>30</v>
          </cell>
          <cell r="X661">
            <v>30</v>
          </cell>
          <cell r="Y661">
            <v>30</v>
          </cell>
          <cell r="Z661">
            <v>30</v>
          </cell>
          <cell r="AA661">
            <v>30</v>
          </cell>
          <cell r="AB661">
            <v>30</v>
          </cell>
          <cell r="AC661">
            <v>30</v>
          </cell>
          <cell r="AD661">
            <v>30</v>
          </cell>
          <cell r="AE661">
            <v>30</v>
          </cell>
          <cell r="AF661">
            <v>30</v>
          </cell>
          <cell r="AG661">
            <v>30</v>
          </cell>
          <cell r="AH661">
            <v>30</v>
          </cell>
          <cell r="AI661">
            <v>30</v>
          </cell>
          <cell r="AJ661">
            <v>30</v>
          </cell>
        </row>
        <row r="662">
          <cell r="A662" t="str">
            <v>Налог как краткосрочный пассив</v>
          </cell>
          <cell r="B662" t="str">
            <v xml:space="preserve">Tax as short-term liabilities </v>
          </cell>
          <cell r="D662" t="str">
            <v>тыс.руб.</v>
          </cell>
          <cell r="E662" t="str">
            <v>liab,del_str</v>
          </cell>
          <cell r="F662">
            <v>0</v>
          </cell>
          <cell r="G662">
            <v>0</v>
          </cell>
          <cell r="H662">
            <v>105.3865075334773</v>
          </cell>
          <cell r="I662">
            <v>122.63826506695462</v>
          </cell>
          <cell r="J662">
            <v>143.81598969330452</v>
          </cell>
          <cell r="K662">
            <v>164.99371431965443</v>
          </cell>
          <cell r="L662">
            <v>186.17143894600429</v>
          </cell>
          <cell r="M662">
            <v>202.87658998185745</v>
          </cell>
          <cell r="N662">
            <v>219.58174101771058</v>
          </cell>
          <cell r="O662">
            <v>236.28689205356369</v>
          </cell>
          <cell r="P662">
            <v>252.99204308941691</v>
          </cell>
          <cell r="Q662">
            <v>269.69719412526996</v>
          </cell>
          <cell r="R662">
            <v>288.23114350885521</v>
          </cell>
          <cell r="S662">
            <v>306.76509289244058</v>
          </cell>
          <cell r="T662">
            <v>325.29904227602594</v>
          </cell>
          <cell r="U662">
            <v>343.8329916596112</v>
          </cell>
          <cell r="V662">
            <v>343.8329916596112</v>
          </cell>
          <cell r="W662">
            <v>343.8329916596112</v>
          </cell>
          <cell r="X662">
            <v>343.8329916596112</v>
          </cell>
          <cell r="Y662">
            <v>343.8329916596112</v>
          </cell>
          <cell r="Z662">
            <v>343.8329916596112</v>
          </cell>
          <cell r="AA662">
            <v>343.8329916596112</v>
          </cell>
          <cell r="AB662">
            <v>343.8329916596112</v>
          </cell>
          <cell r="AC662">
            <v>343.8329916596112</v>
          </cell>
          <cell r="AD662">
            <v>343.8329916596112</v>
          </cell>
          <cell r="AE662">
            <v>343.8329916596112</v>
          </cell>
          <cell r="AF662">
            <v>343.8329916596112</v>
          </cell>
          <cell r="AG662">
            <v>343.8329916596112</v>
          </cell>
          <cell r="AH662">
            <v>343.8329916596112</v>
          </cell>
          <cell r="AI662">
            <v>343.8329916596112</v>
          </cell>
          <cell r="AJ662">
            <v>343.8329916596112</v>
          </cell>
          <cell r="AL662">
            <v>8326.063521058315</v>
          </cell>
        </row>
        <row r="664">
          <cell r="A664" t="str">
            <v>Сбор на нужды образовательных учреждений</v>
          </cell>
          <cell r="B664" t="str">
            <v>Education needs tax</v>
          </cell>
          <cell r="D664" t="str">
            <v>тыс.руб.</v>
          </cell>
          <cell r="E664" t="str">
            <v>tax</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L664">
            <v>0</v>
          </cell>
        </row>
        <row r="665">
          <cell r="A665" t="str">
            <v xml:space="preserve"> - ставка</v>
          </cell>
          <cell r="B665" t="str">
            <v xml:space="preserve"> - tax rate</v>
          </cell>
          <cell r="D665" t="str">
            <v>%</v>
          </cell>
          <cell r="F665">
            <v>0.01</v>
          </cell>
          <cell r="G665">
            <v>0.01</v>
          </cell>
          <cell r="H665">
            <v>0.01</v>
          </cell>
          <cell r="I665">
            <v>0.01</v>
          </cell>
          <cell r="J665">
            <v>0.01</v>
          </cell>
          <cell r="K665">
            <v>0.01</v>
          </cell>
          <cell r="L665">
            <v>0.01</v>
          </cell>
          <cell r="M665">
            <v>0.01</v>
          </cell>
          <cell r="N665">
            <v>0.01</v>
          </cell>
          <cell r="O665">
            <v>0.01</v>
          </cell>
          <cell r="P665">
            <v>0.01</v>
          </cell>
          <cell r="Q665">
            <v>0.01</v>
          </cell>
          <cell r="R665">
            <v>0.01</v>
          </cell>
          <cell r="S665">
            <v>0.01</v>
          </cell>
          <cell r="T665">
            <v>0.01</v>
          </cell>
          <cell r="U665">
            <v>0.01</v>
          </cell>
          <cell r="V665">
            <v>0.01</v>
          </cell>
          <cell r="W665">
            <v>0.01</v>
          </cell>
          <cell r="X665">
            <v>0.01</v>
          </cell>
          <cell r="Y665">
            <v>0.01</v>
          </cell>
          <cell r="Z665">
            <v>0.01</v>
          </cell>
          <cell r="AA665">
            <v>0.01</v>
          </cell>
          <cell r="AB665">
            <v>0.01</v>
          </cell>
          <cell r="AC665">
            <v>0.01</v>
          </cell>
          <cell r="AD665">
            <v>0.01</v>
          </cell>
          <cell r="AE665">
            <v>0.01</v>
          </cell>
          <cell r="AF665">
            <v>0.01</v>
          </cell>
          <cell r="AG665">
            <v>0.01</v>
          </cell>
          <cell r="AH665">
            <v>0.01</v>
          </cell>
          <cell r="AI665">
            <v>0.01</v>
          </cell>
          <cell r="AJ665">
            <v>0.01</v>
          </cell>
        </row>
        <row r="666">
          <cell r="A666" t="str">
            <v xml:space="preserve"> - период уплаты</v>
          </cell>
          <cell r="B666" t="str">
            <v xml:space="preserve"> - payment period</v>
          </cell>
          <cell r="D666" t="str">
            <v>дни</v>
          </cell>
          <cell r="F666">
            <v>30</v>
          </cell>
          <cell r="G666">
            <v>30</v>
          </cell>
          <cell r="H666">
            <v>30</v>
          </cell>
          <cell r="I666">
            <v>30</v>
          </cell>
          <cell r="J666">
            <v>30</v>
          </cell>
          <cell r="K666">
            <v>30</v>
          </cell>
          <cell r="L666">
            <v>30</v>
          </cell>
          <cell r="M666">
            <v>30</v>
          </cell>
          <cell r="N666">
            <v>30</v>
          </cell>
          <cell r="O666">
            <v>30</v>
          </cell>
          <cell r="P666">
            <v>30</v>
          </cell>
          <cell r="Q666">
            <v>30</v>
          </cell>
          <cell r="R666">
            <v>30</v>
          </cell>
          <cell r="S666">
            <v>30</v>
          </cell>
          <cell r="T666">
            <v>30</v>
          </cell>
          <cell r="U666">
            <v>30</v>
          </cell>
          <cell r="V666">
            <v>30</v>
          </cell>
          <cell r="W666">
            <v>30</v>
          </cell>
          <cell r="X666">
            <v>30</v>
          </cell>
          <cell r="Y666">
            <v>30</v>
          </cell>
          <cell r="Z666">
            <v>30</v>
          </cell>
          <cell r="AA666">
            <v>30</v>
          </cell>
          <cell r="AB666">
            <v>30</v>
          </cell>
          <cell r="AC666">
            <v>30</v>
          </cell>
          <cell r="AD666">
            <v>30</v>
          </cell>
          <cell r="AE666">
            <v>30</v>
          </cell>
          <cell r="AF666">
            <v>30</v>
          </cell>
          <cell r="AG666">
            <v>30</v>
          </cell>
          <cell r="AH666">
            <v>30</v>
          </cell>
          <cell r="AI666">
            <v>30</v>
          </cell>
          <cell r="AJ666">
            <v>30</v>
          </cell>
        </row>
        <row r="667">
          <cell r="A667" t="str">
            <v>Налог как краткосрочный пассив</v>
          </cell>
          <cell r="B667" t="str">
            <v xml:space="preserve">Tax as short-term liabilities </v>
          </cell>
          <cell r="D667" t="str">
            <v>тыс.руб.</v>
          </cell>
          <cell r="E667" t="str">
            <v>liab,del_str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L667">
            <v>0</v>
          </cell>
        </row>
        <row r="669">
          <cell r="A669" t="str">
            <v>Сбор на нужды правоохранительных органов</v>
          </cell>
          <cell r="B669" t="str">
            <v>Police tax</v>
          </cell>
          <cell r="D669" t="str">
            <v>тыс.руб.</v>
          </cell>
          <cell r="E669" t="str">
            <v>tax</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L669">
            <v>0</v>
          </cell>
        </row>
        <row r="670">
          <cell r="A670" t="str">
            <v xml:space="preserve"> - ставка</v>
          </cell>
          <cell r="B670" t="str">
            <v xml:space="preserve"> - tax rate</v>
          </cell>
          <cell r="D670" t="str">
            <v>%</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row>
        <row r="671">
          <cell r="A671" t="str">
            <v xml:space="preserve"> - период уплаты</v>
          </cell>
          <cell r="B671" t="str">
            <v xml:space="preserve"> - payment period</v>
          </cell>
          <cell r="D671" t="str">
            <v>дни</v>
          </cell>
          <cell r="F671">
            <v>30</v>
          </cell>
          <cell r="G671">
            <v>30</v>
          </cell>
          <cell r="H671">
            <v>30</v>
          </cell>
          <cell r="I671">
            <v>30</v>
          </cell>
          <cell r="J671">
            <v>30</v>
          </cell>
          <cell r="K671">
            <v>30</v>
          </cell>
          <cell r="L671">
            <v>30</v>
          </cell>
          <cell r="M671">
            <v>30</v>
          </cell>
          <cell r="N671">
            <v>30</v>
          </cell>
          <cell r="O671">
            <v>30</v>
          </cell>
          <cell r="P671">
            <v>30</v>
          </cell>
          <cell r="Q671">
            <v>30</v>
          </cell>
          <cell r="R671">
            <v>30</v>
          </cell>
          <cell r="S671">
            <v>30</v>
          </cell>
          <cell r="T671">
            <v>30</v>
          </cell>
          <cell r="U671">
            <v>30</v>
          </cell>
          <cell r="V671">
            <v>30</v>
          </cell>
          <cell r="W671">
            <v>30</v>
          </cell>
          <cell r="X671">
            <v>30</v>
          </cell>
          <cell r="Y671">
            <v>30</v>
          </cell>
          <cell r="Z671">
            <v>30</v>
          </cell>
          <cell r="AA671">
            <v>30</v>
          </cell>
          <cell r="AB671">
            <v>30</v>
          </cell>
          <cell r="AC671">
            <v>30</v>
          </cell>
          <cell r="AD671">
            <v>30</v>
          </cell>
          <cell r="AE671">
            <v>30</v>
          </cell>
          <cell r="AF671">
            <v>30</v>
          </cell>
          <cell r="AG671">
            <v>30</v>
          </cell>
          <cell r="AH671">
            <v>30</v>
          </cell>
          <cell r="AI671">
            <v>30</v>
          </cell>
          <cell r="AJ671">
            <v>30</v>
          </cell>
        </row>
        <row r="672">
          <cell r="A672" t="str">
            <v>Налог как краткосрочный пассив</v>
          </cell>
          <cell r="B672" t="str">
            <v xml:space="preserve">Tax as short-term liabilities </v>
          </cell>
          <cell r="D672" t="str">
            <v>тыс.руб.</v>
          </cell>
          <cell r="E672" t="str">
            <v>liab,del_str</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L672">
            <v>0</v>
          </cell>
        </row>
        <row r="674">
          <cell r="A674" t="str">
            <v>Наименование налога</v>
          </cell>
          <cell r="B674" t="str">
            <v>Other tax</v>
          </cell>
          <cell r="D674" t="str">
            <v>тыс.руб.</v>
          </cell>
          <cell r="E674" t="str">
            <v>tax</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L674">
            <v>0</v>
          </cell>
        </row>
        <row r="675">
          <cell r="A675" t="str">
            <v xml:space="preserve"> - ставка</v>
          </cell>
          <cell r="B675" t="str">
            <v xml:space="preserve"> - tax rate</v>
          </cell>
          <cell r="D675" t="str">
            <v>%</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row>
        <row r="676">
          <cell r="A676" t="str">
            <v xml:space="preserve"> - период уплаты</v>
          </cell>
          <cell r="B676" t="str">
            <v xml:space="preserve"> - payment period</v>
          </cell>
          <cell r="D676" t="str">
            <v>дни</v>
          </cell>
          <cell r="F676">
            <v>90</v>
          </cell>
          <cell r="G676">
            <v>90</v>
          </cell>
          <cell r="H676">
            <v>90</v>
          </cell>
          <cell r="I676">
            <v>90</v>
          </cell>
          <cell r="J676">
            <v>90</v>
          </cell>
          <cell r="K676">
            <v>90</v>
          </cell>
          <cell r="L676">
            <v>90</v>
          </cell>
          <cell r="M676">
            <v>90</v>
          </cell>
          <cell r="N676">
            <v>90</v>
          </cell>
          <cell r="O676">
            <v>90</v>
          </cell>
          <cell r="P676">
            <v>90</v>
          </cell>
          <cell r="Q676">
            <v>90</v>
          </cell>
          <cell r="R676">
            <v>90</v>
          </cell>
          <cell r="S676">
            <v>90</v>
          </cell>
          <cell r="T676">
            <v>90</v>
          </cell>
          <cell r="U676">
            <v>90</v>
          </cell>
          <cell r="V676">
            <v>90</v>
          </cell>
          <cell r="W676">
            <v>90</v>
          </cell>
          <cell r="X676">
            <v>90</v>
          </cell>
          <cell r="Y676">
            <v>90</v>
          </cell>
          <cell r="Z676">
            <v>90</v>
          </cell>
          <cell r="AA676">
            <v>90</v>
          </cell>
          <cell r="AB676">
            <v>90</v>
          </cell>
          <cell r="AC676">
            <v>90</v>
          </cell>
          <cell r="AD676">
            <v>90</v>
          </cell>
          <cell r="AE676">
            <v>90</v>
          </cell>
          <cell r="AF676">
            <v>90</v>
          </cell>
          <cell r="AG676">
            <v>90</v>
          </cell>
          <cell r="AH676">
            <v>90</v>
          </cell>
          <cell r="AI676">
            <v>90</v>
          </cell>
          <cell r="AJ676">
            <v>90</v>
          </cell>
        </row>
        <row r="677">
          <cell r="A677" t="str">
            <v xml:space="preserve"> - налогооблагаемая база</v>
          </cell>
          <cell r="B677" t="str">
            <v xml:space="preserve"> - basis of tax payment</v>
          </cell>
          <cell r="D677" t="str">
            <v>тыс.руб.</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L677">
            <v>0</v>
          </cell>
        </row>
        <row r="678">
          <cell r="A678" t="str">
            <v>Налог как краткосрочный пассив</v>
          </cell>
          <cell r="B678" t="str">
            <v xml:space="preserve">Tax as short-term liabilities </v>
          </cell>
          <cell r="D678" t="str">
            <v>тыс.руб.</v>
          </cell>
          <cell r="E678" t="str">
            <v>liab,del_str</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L678">
            <v>0</v>
          </cell>
        </row>
        <row r="680">
          <cell r="A680" t="str">
            <v xml:space="preserve"> = Итого платежи по налогам, относимым на фин.результаты</v>
          </cell>
          <cell r="B680" t="str">
            <v xml:space="preserve"> = Total tax payments, refered on financial outcomes</v>
          </cell>
          <cell r="D680" t="str">
            <v>тыс.руб.</v>
          </cell>
          <cell r="F680">
            <v>0</v>
          </cell>
          <cell r="G680">
            <v>0</v>
          </cell>
          <cell r="H680">
            <v>5009.7416334314248</v>
          </cell>
          <cell r="I680">
            <v>5513.7179697908205</v>
          </cell>
          <cell r="J680">
            <v>5990.2333570696537</v>
          </cell>
          <cell r="K680">
            <v>6472.0653347389853</v>
          </cell>
          <cell r="L680">
            <v>6953.897312408315</v>
          </cell>
          <cell r="M680">
            <v>7321.6822856717281</v>
          </cell>
          <cell r="N680">
            <v>7682.7620207011441</v>
          </cell>
          <cell r="O680">
            <v>8043.841755730562</v>
          </cell>
          <cell r="P680">
            <v>8404.9214907599799</v>
          </cell>
          <cell r="Q680">
            <v>8766.0012257893941</v>
          </cell>
          <cell r="R680">
            <v>9173.6953563713578</v>
          </cell>
          <cell r="S680">
            <v>9584.1127221603019</v>
          </cell>
          <cell r="T680">
            <v>9994.5300879492443</v>
          </cell>
          <cell r="U680">
            <v>10404.947453738185</v>
          </cell>
          <cell r="V680">
            <v>10343.866781029632</v>
          </cell>
          <cell r="W680">
            <v>10256.102855029632</v>
          </cell>
          <cell r="X680">
            <v>10168.338929029633</v>
          </cell>
          <cell r="Y680">
            <v>10080.575003029633</v>
          </cell>
          <cell r="Z680">
            <v>9992.8110770296335</v>
          </cell>
          <cell r="AA680">
            <v>9905.047151029632</v>
          </cell>
          <cell r="AB680">
            <v>9817.2832250296324</v>
          </cell>
          <cell r="AC680">
            <v>9729.5192990296327</v>
          </cell>
          <cell r="AD680">
            <v>9641.7553730296331</v>
          </cell>
          <cell r="AE680">
            <v>9553.9914470296335</v>
          </cell>
          <cell r="AF680">
            <v>9466.227521029632</v>
          </cell>
          <cell r="AG680">
            <v>9378.4635950296324</v>
          </cell>
          <cell r="AH680">
            <v>9290.6996690296328</v>
          </cell>
          <cell r="AI680">
            <v>9245.6317070296318</v>
          </cell>
          <cell r="AJ680">
            <v>9244.4457080296324</v>
          </cell>
          <cell r="AL680">
            <v>255430.90934675554</v>
          </cell>
        </row>
        <row r="681">
          <cell r="A681" t="str">
            <v xml:space="preserve"> = Налоги как краткосрочный пассив</v>
          </cell>
          <cell r="B681" t="str">
            <v xml:space="preserve"> = Taxes as short-term liabilities </v>
          </cell>
          <cell r="D681" t="str">
            <v>тыс.руб.</v>
          </cell>
          <cell r="E681" t="str">
            <v>,del_str</v>
          </cell>
          <cell r="F681">
            <v>0</v>
          </cell>
          <cell r="G681">
            <v>0</v>
          </cell>
          <cell r="H681">
            <v>415.4446891119735</v>
          </cell>
          <cell r="I681">
            <v>443.9382160899433</v>
          </cell>
          <cell r="J681">
            <v>461.14719024709768</v>
          </cell>
          <cell r="K681">
            <v>479.02073820306424</v>
          </cell>
          <cell r="L681">
            <v>496.89428615903074</v>
          </cell>
          <cell r="M681">
            <v>509.45710574525106</v>
          </cell>
          <cell r="N681">
            <v>521.18177055222191</v>
          </cell>
          <cell r="O681">
            <v>532.90643535919276</v>
          </cell>
          <cell r="P681">
            <v>544.63110016616372</v>
          </cell>
          <cell r="Q681">
            <v>556.35576497313446</v>
          </cell>
          <cell r="R681">
            <v>570.24963252870941</v>
          </cell>
          <cell r="S681">
            <v>584.48390448515659</v>
          </cell>
          <cell r="T681">
            <v>598.71817644160365</v>
          </cell>
          <cell r="U681">
            <v>612.95244839805082</v>
          </cell>
          <cell r="V681">
            <v>605.31736430948172</v>
          </cell>
          <cell r="W681">
            <v>594.34687355948165</v>
          </cell>
          <cell r="X681">
            <v>583.3763828094817</v>
          </cell>
          <cell r="Y681">
            <v>572.40589205948163</v>
          </cell>
          <cell r="Z681">
            <v>561.43540130948168</v>
          </cell>
          <cell r="AA681">
            <v>550.46491055948172</v>
          </cell>
          <cell r="AB681">
            <v>539.49441980948177</v>
          </cell>
          <cell r="AC681">
            <v>528.5239290594817</v>
          </cell>
          <cell r="AD681">
            <v>517.55343830948175</v>
          </cell>
          <cell r="AE681">
            <v>506.58294755948179</v>
          </cell>
          <cell r="AF681">
            <v>495.61245680948178</v>
          </cell>
          <cell r="AG681">
            <v>484.64196605948177</v>
          </cell>
          <cell r="AH681">
            <v>473.67147530948182</v>
          </cell>
          <cell r="AI681">
            <v>468.0379800594817</v>
          </cell>
          <cell r="AJ681">
            <v>467.88973018448161</v>
          </cell>
          <cell r="AL681">
            <v>15276.736626227819</v>
          </cell>
        </row>
        <row r="683">
          <cell r="A683" t="str">
            <v>4. НАЛОГ НА ПРИБЫЛЬ</v>
          </cell>
          <cell r="B683" t="str">
            <v>4. PROFIT TAX</v>
          </cell>
        </row>
        <row r="685">
          <cell r="A685" t="str">
            <v>Сумма к выплате</v>
          </cell>
          <cell r="B685" t="str">
            <v>Profit tax (to be paid)</v>
          </cell>
          <cell r="D685" t="str">
            <v>тыс.руб.</v>
          </cell>
          <cell r="F685">
            <v>0</v>
          </cell>
          <cell r="G685">
            <v>0</v>
          </cell>
          <cell r="H685">
            <v>13112.076940831746</v>
          </cell>
          <cell r="I685">
            <v>15166.288146560781</v>
          </cell>
          <cell r="J685">
            <v>18686.477330932223</v>
          </cell>
          <cell r="K685">
            <v>22290.350533609937</v>
          </cell>
          <cell r="L685">
            <v>25889.975736287659</v>
          </cell>
          <cell r="M685">
            <v>29128.668797112037</v>
          </cell>
          <cell r="N685">
            <v>32363.763916712596</v>
          </cell>
          <cell r="O685">
            <v>35593.495621961134</v>
          </cell>
          <cell r="P685">
            <v>38817.703010427147</v>
          </cell>
          <cell r="Q685">
            <v>42036.220352607059</v>
          </cell>
          <cell r="R685">
            <v>45447.749013228924</v>
          </cell>
          <cell r="S685">
            <v>48852.587527296273</v>
          </cell>
          <cell r="T685">
            <v>52251.20837415562</v>
          </cell>
          <cell r="U685">
            <v>55643.425023790696</v>
          </cell>
          <cell r="V685">
            <v>55431.610624067478</v>
          </cell>
          <cell r="W685">
            <v>55219.405992298984</v>
          </cell>
          <cell r="X685">
            <v>55000.20332131024</v>
          </cell>
          <cell r="Y685">
            <v>54773.792669924645</v>
          </cell>
          <cell r="Z685">
            <v>54539.957798730276</v>
          </cell>
          <cell r="AA685">
            <v>54298.475981132884</v>
          </cell>
          <cell r="AB685">
            <v>54049.117808740368</v>
          </cell>
          <cell r="AC685">
            <v>53791.646990908863</v>
          </cell>
          <cell r="AD685">
            <v>53525.820148275219</v>
          </cell>
          <cell r="AE685">
            <v>53251.386600095364</v>
          </cell>
          <cell r="AF685">
            <v>52968.088145202921</v>
          </cell>
          <cell r="AG685">
            <v>52675.658836396498</v>
          </cell>
          <cell r="AH685">
            <v>52373.824748058687</v>
          </cell>
          <cell r="AI685">
            <v>53076.759841443527</v>
          </cell>
          <cell r="AJ685">
            <v>52762.946573103538</v>
          </cell>
          <cell r="AL685">
            <v>1283018.6864052031</v>
          </cell>
        </row>
        <row r="686">
          <cell r="A686" t="str">
            <v xml:space="preserve"> - ставка</v>
          </cell>
          <cell r="B686" t="str">
            <v xml:space="preserve"> - tax rate</v>
          </cell>
          <cell r="D686" t="str">
            <v>%</v>
          </cell>
          <cell r="F686">
            <v>0.24</v>
          </cell>
          <cell r="G686">
            <v>0.24</v>
          </cell>
          <cell r="H686">
            <v>0.24</v>
          </cell>
          <cell r="I686">
            <v>0.24</v>
          </cell>
          <cell r="J686">
            <v>0.24</v>
          </cell>
          <cell r="K686">
            <v>0.24</v>
          </cell>
          <cell r="L686">
            <v>0.24</v>
          </cell>
          <cell r="M686">
            <v>0.24</v>
          </cell>
          <cell r="N686">
            <v>0.24</v>
          </cell>
          <cell r="O686">
            <v>0.24</v>
          </cell>
          <cell r="P686">
            <v>0.24</v>
          </cell>
          <cell r="Q686">
            <v>0.24</v>
          </cell>
          <cell r="R686">
            <v>0.24</v>
          </cell>
          <cell r="S686">
            <v>0.24</v>
          </cell>
          <cell r="T686">
            <v>0.24</v>
          </cell>
          <cell r="U686">
            <v>0.24</v>
          </cell>
          <cell r="V686">
            <v>0.24</v>
          </cell>
          <cell r="W686">
            <v>0.24</v>
          </cell>
          <cell r="X686">
            <v>0.24</v>
          </cell>
          <cell r="Y686">
            <v>0.24</v>
          </cell>
          <cell r="Z686">
            <v>0.24</v>
          </cell>
          <cell r="AA686">
            <v>0.24</v>
          </cell>
          <cell r="AB686">
            <v>0.24</v>
          </cell>
          <cell r="AC686">
            <v>0.24</v>
          </cell>
          <cell r="AD686">
            <v>0.24</v>
          </cell>
          <cell r="AE686">
            <v>0.24</v>
          </cell>
          <cell r="AF686">
            <v>0.24</v>
          </cell>
          <cell r="AG686">
            <v>0.24</v>
          </cell>
          <cell r="AH686">
            <v>0.24</v>
          </cell>
          <cell r="AI686">
            <v>0.24</v>
          </cell>
          <cell r="AJ686">
            <v>0.24</v>
          </cell>
        </row>
        <row r="687">
          <cell r="A687" t="str">
            <v xml:space="preserve"> - период уплаты</v>
          </cell>
          <cell r="B687" t="str">
            <v xml:space="preserve"> - payment period</v>
          </cell>
          <cell r="D687" t="str">
            <v>дни</v>
          </cell>
          <cell r="F687">
            <v>90</v>
          </cell>
          <cell r="G687">
            <v>90</v>
          </cell>
          <cell r="H687">
            <v>90</v>
          </cell>
          <cell r="I687">
            <v>90</v>
          </cell>
          <cell r="J687">
            <v>90</v>
          </cell>
          <cell r="K687">
            <v>90</v>
          </cell>
          <cell r="L687">
            <v>90</v>
          </cell>
          <cell r="M687">
            <v>90</v>
          </cell>
          <cell r="N687">
            <v>90</v>
          </cell>
          <cell r="O687">
            <v>90</v>
          </cell>
          <cell r="P687">
            <v>90</v>
          </cell>
          <cell r="Q687">
            <v>90</v>
          </cell>
          <cell r="R687">
            <v>90</v>
          </cell>
          <cell r="S687">
            <v>90</v>
          </cell>
          <cell r="T687">
            <v>90</v>
          </cell>
          <cell r="U687">
            <v>90</v>
          </cell>
          <cell r="V687">
            <v>90</v>
          </cell>
          <cell r="W687">
            <v>90</v>
          </cell>
          <cell r="X687">
            <v>90</v>
          </cell>
          <cell r="Y687">
            <v>90</v>
          </cell>
          <cell r="Z687">
            <v>90</v>
          </cell>
          <cell r="AA687">
            <v>90</v>
          </cell>
          <cell r="AB687">
            <v>90</v>
          </cell>
          <cell r="AC687">
            <v>90</v>
          </cell>
          <cell r="AD687">
            <v>90</v>
          </cell>
          <cell r="AE687">
            <v>90</v>
          </cell>
          <cell r="AF687">
            <v>90</v>
          </cell>
          <cell r="AG687">
            <v>90</v>
          </cell>
          <cell r="AH687">
            <v>90</v>
          </cell>
          <cell r="AI687">
            <v>90</v>
          </cell>
          <cell r="AJ687">
            <v>90</v>
          </cell>
        </row>
        <row r="688">
          <cell r="A688" t="str">
            <v>Налогооблагаемая прибыль без учета льгот</v>
          </cell>
          <cell r="B688" t="str">
            <v>Taxable profit without allowances</v>
          </cell>
          <cell r="D688" t="str">
            <v>тыс.руб.</v>
          </cell>
          <cell r="F688">
            <v>0</v>
          </cell>
          <cell r="G688">
            <v>0</v>
          </cell>
          <cell r="H688">
            <v>54633.653920132281</v>
          </cell>
          <cell r="I688">
            <v>63192.867277336591</v>
          </cell>
          <cell r="J688">
            <v>77860.322212217594</v>
          </cell>
          <cell r="K688">
            <v>92876.460556708073</v>
          </cell>
          <cell r="L688">
            <v>107874.89890119858</v>
          </cell>
          <cell r="M688">
            <v>121369.45332130016</v>
          </cell>
          <cell r="N688">
            <v>134849.01631963582</v>
          </cell>
          <cell r="O688">
            <v>148306.2317581714</v>
          </cell>
          <cell r="P688">
            <v>161740.42921011313</v>
          </cell>
          <cell r="Q688">
            <v>175150.91813586274</v>
          </cell>
          <cell r="R688">
            <v>189365.62088845385</v>
          </cell>
          <cell r="S688">
            <v>203552.44803040114</v>
          </cell>
          <cell r="T688">
            <v>217713.36822564842</v>
          </cell>
          <cell r="U688">
            <v>231847.60426579457</v>
          </cell>
          <cell r="V688">
            <v>230965.04426694784</v>
          </cell>
          <cell r="W688">
            <v>230080.85830124578</v>
          </cell>
          <cell r="X688">
            <v>229167.51383879269</v>
          </cell>
          <cell r="Y688">
            <v>228224.13612468602</v>
          </cell>
          <cell r="Z688">
            <v>227249.82416137616</v>
          </cell>
          <cell r="AA688">
            <v>226243.64992138703</v>
          </cell>
          <cell r="AB688">
            <v>225204.65753641821</v>
          </cell>
          <cell r="AC688">
            <v>224131.86246212028</v>
          </cell>
          <cell r="AD688">
            <v>223024.25061781344</v>
          </cell>
          <cell r="AE688">
            <v>221880.77750039735</v>
          </cell>
          <cell r="AF688">
            <v>220700.36727167884</v>
          </cell>
          <cell r="AG688">
            <v>219481.91181831874</v>
          </cell>
          <cell r="AH688">
            <v>218224.26978357788</v>
          </cell>
          <cell r="AI688">
            <v>221153.16600601471</v>
          </cell>
          <cell r="AJ688">
            <v>219845.61072126476</v>
          </cell>
          <cell r="AL688">
            <v>5345911.1933550136</v>
          </cell>
        </row>
        <row r="689">
          <cell r="A689" t="str">
            <v xml:space="preserve"> - прямые вычеты из прибыли</v>
          </cell>
          <cell r="B689" t="str">
            <v xml:space="preserve"> - direct income deductions </v>
          </cell>
          <cell r="D689" t="str">
            <v>тыс.руб.</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L689">
            <v>0</v>
          </cell>
        </row>
        <row r="690">
          <cell r="A690" t="str">
            <v xml:space="preserve"> - реинвестируемая прибыль</v>
          </cell>
          <cell r="B690" t="str">
            <v xml:space="preserve"> - reinvestment profit </v>
          </cell>
          <cell r="D690" t="str">
            <v>тыс.руб.</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L690">
            <v>0</v>
          </cell>
        </row>
        <row r="691">
          <cell r="A691" t="str">
            <v>Налогооблагаемая прибыль с учетом льгот</v>
          </cell>
          <cell r="B691" t="str">
            <v>Taxable profit with allowance</v>
          </cell>
          <cell r="D691" t="str">
            <v>тыс.руб.</v>
          </cell>
          <cell r="F691">
            <v>0</v>
          </cell>
          <cell r="G691">
            <v>0</v>
          </cell>
          <cell r="H691">
            <v>54633.653920132281</v>
          </cell>
          <cell r="I691">
            <v>63192.867277336591</v>
          </cell>
          <cell r="J691">
            <v>77860.322212217594</v>
          </cell>
          <cell r="K691">
            <v>92876.460556708073</v>
          </cell>
          <cell r="L691">
            <v>107874.89890119858</v>
          </cell>
          <cell r="M691">
            <v>121369.45332130016</v>
          </cell>
          <cell r="N691">
            <v>134849.01631963582</v>
          </cell>
          <cell r="O691">
            <v>148306.2317581714</v>
          </cell>
          <cell r="P691">
            <v>161740.42921011313</v>
          </cell>
          <cell r="Q691">
            <v>175150.91813586274</v>
          </cell>
          <cell r="R691">
            <v>189365.62088845385</v>
          </cell>
          <cell r="S691">
            <v>203552.44803040114</v>
          </cell>
          <cell r="T691">
            <v>217713.36822564842</v>
          </cell>
          <cell r="U691">
            <v>231847.60426579457</v>
          </cell>
          <cell r="V691">
            <v>230965.04426694784</v>
          </cell>
          <cell r="W691">
            <v>230080.85830124578</v>
          </cell>
          <cell r="X691">
            <v>229167.51383879269</v>
          </cell>
          <cell r="Y691">
            <v>228224.13612468602</v>
          </cell>
          <cell r="Z691">
            <v>227249.82416137616</v>
          </cell>
          <cell r="AA691">
            <v>226243.64992138703</v>
          </cell>
          <cell r="AB691">
            <v>225204.65753641821</v>
          </cell>
          <cell r="AC691">
            <v>224131.86246212028</v>
          </cell>
          <cell r="AD691">
            <v>223024.25061781344</v>
          </cell>
          <cell r="AE691">
            <v>221880.77750039735</v>
          </cell>
          <cell r="AF691">
            <v>220700.36727167884</v>
          </cell>
          <cell r="AG691">
            <v>219481.91181831874</v>
          </cell>
          <cell r="AH691">
            <v>218224.26978357788</v>
          </cell>
          <cell r="AI691">
            <v>221153.16600601471</v>
          </cell>
          <cell r="AJ691">
            <v>219845.61072126476</v>
          </cell>
          <cell r="AL691">
            <v>5345911.1933550136</v>
          </cell>
        </row>
        <row r="692">
          <cell r="E692" t="str">
            <v>,del_str</v>
          </cell>
        </row>
        <row r="693">
          <cell r="A693" t="str">
            <v>Учет реинвестирования прибыли</v>
          </cell>
          <cell r="B693" t="str">
            <v>The account  of the reinvestment profit</v>
          </cell>
          <cell r="C693">
            <v>1</v>
          </cell>
          <cell r="D693" t="str">
            <v>Да</v>
          </cell>
          <cell r="E693" t="str">
            <v>,del_str</v>
          </cell>
        </row>
        <row r="694">
          <cell r="A694" t="str">
            <v xml:space="preserve"> - потребность в финансировании ПА и возврат инв.кредитов</v>
          </cell>
          <cell r="B694" t="str">
            <v xml:space="preserve"> - need for financing Fixed Assets and  investment loans repayment </v>
          </cell>
          <cell r="D694" t="str">
            <v>тыс.руб.</v>
          </cell>
          <cell r="E694" t="str">
            <v>,del_str</v>
          </cell>
          <cell r="F694">
            <v>0</v>
          </cell>
          <cell r="G694">
            <v>118599.9</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L694">
            <v>118599.9</v>
          </cell>
        </row>
        <row r="695">
          <cell r="A695" t="str">
            <v xml:space="preserve"> - накопленный амортизационный фонд</v>
          </cell>
          <cell r="B695" t="str">
            <v xml:space="preserve"> - the accumulated fund of depriciation charges</v>
          </cell>
          <cell r="D695" t="str">
            <v>тыс.руб.</v>
          </cell>
          <cell r="E695" t="str">
            <v>,del_str</v>
          </cell>
          <cell r="F695">
            <v>0</v>
          </cell>
          <cell r="G695">
            <v>0</v>
          </cell>
          <cell r="H695">
            <v>4388.1962999999996</v>
          </cell>
          <cell r="I695">
            <v>8776.3925999999992</v>
          </cell>
          <cell r="J695">
            <v>13164.588899999999</v>
          </cell>
          <cell r="K695">
            <v>17552.785199999998</v>
          </cell>
          <cell r="L695">
            <v>21940.981499999998</v>
          </cell>
          <cell r="M695">
            <v>26329.177799999998</v>
          </cell>
          <cell r="N695">
            <v>30717.374099999997</v>
          </cell>
          <cell r="O695">
            <v>35105.570399999997</v>
          </cell>
          <cell r="P695">
            <v>39493.766699999993</v>
          </cell>
          <cell r="Q695">
            <v>43881.962999999989</v>
          </cell>
          <cell r="R695">
            <v>48270.159299999985</v>
          </cell>
          <cell r="S695">
            <v>52658.355599999981</v>
          </cell>
          <cell r="T695">
            <v>57046.551899999977</v>
          </cell>
          <cell r="U695">
            <v>61434.748199999973</v>
          </cell>
          <cell r="V695">
            <v>65822.944499999969</v>
          </cell>
          <cell r="W695">
            <v>70211.140799999965</v>
          </cell>
          <cell r="X695">
            <v>74599.337099999961</v>
          </cell>
          <cell r="Y695">
            <v>78987.533399999957</v>
          </cell>
          <cell r="Z695">
            <v>83375.729699999953</v>
          </cell>
          <cell r="AA695">
            <v>87763.925999999949</v>
          </cell>
          <cell r="AB695">
            <v>92152.122299999945</v>
          </cell>
          <cell r="AC695">
            <v>96540.31859999994</v>
          </cell>
          <cell r="AD695">
            <v>100928.51489999994</v>
          </cell>
          <cell r="AE695">
            <v>105316.71119999993</v>
          </cell>
          <cell r="AF695">
            <v>109704.90749999993</v>
          </cell>
          <cell r="AG695">
            <v>114093.10379999992</v>
          </cell>
          <cell r="AH695">
            <v>118481.30009999992</v>
          </cell>
          <cell r="AI695">
            <v>118599.9</v>
          </cell>
          <cell r="AJ695">
            <v>118599.9</v>
          </cell>
          <cell r="AL695">
            <v>118599.9</v>
          </cell>
        </row>
        <row r="696">
          <cell r="A696" t="str">
            <v xml:space="preserve"> - использование амортизационный фонд</v>
          </cell>
          <cell r="B696" t="str">
            <v xml:space="preserve"> - use the fund of depriciation charges</v>
          </cell>
          <cell r="D696" t="str">
            <v>тыс.руб.</v>
          </cell>
          <cell r="E696" t="str">
            <v>,del_str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L696">
            <v>0</v>
          </cell>
        </row>
        <row r="697">
          <cell r="A697" t="str">
            <v xml:space="preserve"> - потребность в финансировании за счет прибыли</v>
          </cell>
          <cell r="B697" t="str">
            <v xml:space="preserve"> - need for financing at the expense of the profit </v>
          </cell>
          <cell r="D697" t="str">
            <v>тыс.руб.</v>
          </cell>
          <cell r="E697" t="str">
            <v>,del_str</v>
          </cell>
          <cell r="F697">
            <v>0</v>
          </cell>
          <cell r="G697">
            <v>118599.9</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L697">
            <v>118599.9</v>
          </cell>
        </row>
        <row r="698">
          <cell r="A698" t="str">
            <v xml:space="preserve"> - максимальная величина реинвестируемой прибыли</v>
          </cell>
          <cell r="B698" t="str">
            <v xml:space="preserve"> - maximum size of the reinvestment profit </v>
          </cell>
          <cell r="D698" t="str">
            <v>тыс.руб.</v>
          </cell>
          <cell r="E698" t="str">
            <v>,del_str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row>
        <row r="699">
          <cell r="A699" t="str">
            <v>Налог как краткосрочный пассив</v>
          </cell>
          <cell r="B699" t="str">
            <v xml:space="preserve">Tax as short-term liabilities </v>
          </cell>
          <cell r="D699" t="str">
            <v>тыс.руб.</v>
          </cell>
          <cell r="E699" t="str">
            <v>liab,del_str</v>
          </cell>
          <cell r="F699">
            <v>0</v>
          </cell>
          <cell r="G699">
            <v>0</v>
          </cell>
          <cell r="H699">
            <v>1639.0096176039683</v>
          </cell>
          <cell r="I699">
            <v>1895.7860183200976</v>
          </cell>
          <cell r="J699">
            <v>2335.8096663665278</v>
          </cell>
          <cell r="K699">
            <v>2786.2938167012421</v>
          </cell>
          <cell r="L699">
            <v>3236.2469670359574</v>
          </cell>
          <cell r="M699">
            <v>3641.0835996390047</v>
          </cell>
          <cell r="N699">
            <v>4045.4704895890745</v>
          </cell>
          <cell r="O699">
            <v>4449.1869527451418</v>
          </cell>
          <cell r="P699">
            <v>4852.2128763033934</v>
          </cell>
          <cell r="Q699">
            <v>5254.5275440758824</v>
          </cell>
          <cell r="R699">
            <v>5680.9686266536155</v>
          </cell>
          <cell r="S699">
            <v>6106.573440912035</v>
          </cell>
          <cell r="T699">
            <v>6531.4010467694525</v>
          </cell>
          <cell r="U699">
            <v>6955.428127973837</v>
          </cell>
          <cell r="V699">
            <v>6928.9513280084348</v>
          </cell>
          <cell r="W699">
            <v>6902.425749037373</v>
          </cell>
          <cell r="X699">
            <v>6875.0254151637791</v>
          </cell>
          <cell r="Y699">
            <v>6846.7240837405807</v>
          </cell>
          <cell r="Z699">
            <v>6817.4947248412836</v>
          </cell>
          <cell r="AA699">
            <v>6787.3094976416105</v>
          </cell>
          <cell r="AB699">
            <v>6756.139726092546</v>
          </cell>
          <cell r="AC699">
            <v>6723.9558738636069</v>
          </cell>
          <cell r="AD699">
            <v>6690.7275185344033</v>
          </cell>
          <cell r="AE699">
            <v>6656.4233250119205</v>
          </cell>
          <cell r="AF699">
            <v>6621.0110181503642</v>
          </cell>
          <cell r="AG699">
            <v>6584.4573545495614</v>
          </cell>
          <cell r="AH699">
            <v>6546.7280935073359</v>
          </cell>
          <cell r="AI699">
            <v>6634.5949801804409</v>
          </cell>
          <cell r="AJ699">
            <v>6595.3683216379422</v>
          </cell>
          <cell r="AL699">
            <v>160377.33580065038</v>
          </cell>
        </row>
        <row r="703">
          <cell r="A703" t="str">
            <v>Цт=максимальные Постоянные цены</v>
          </cell>
          <cell r="B703" t="str">
            <v>Цт=максимальные Постоянные цены</v>
          </cell>
          <cell r="AL703" t="str">
            <v>АЛЬТ-Инвест™ 3.0</v>
          </cell>
        </row>
        <row r="704">
          <cell r="A704" t="str">
            <v>ОТЧЕТ О ПРИБЫЛИ</v>
          </cell>
          <cell r="B704" t="str">
            <v>PROFIT STATEMENT</v>
          </cell>
          <cell r="F704" t="str">
            <v>"0"</v>
          </cell>
          <cell r="G704" t="str">
            <v>1 год</v>
          </cell>
          <cell r="H704" t="str">
            <v>2 год</v>
          </cell>
          <cell r="I704" t="str">
            <v>3 год</v>
          </cell>
          <cell r="J704" t="str">
            <v>4 год</v>
          </cell>
          <cell r="K704" t="str">
            <v>5 год</v>
          </cell>
          <cell r="L704" t="str">
            <v>6 год</v>
          </cell>
          <cell r="M704" t="str">
            <v>7 год</v>
          </cell>
          <cell r="N704" t="str">
            <v>8 год</v>
          </cell>
          <cell r="O704" t="str">
            <v>9 год</v>
          </cell>
          <cell r="P704" t="str">
            <v>10 год</v>
          </cell>
          <cell r="Q704" t="str">
            <v>11 год</v>
          </cell>
          <cell r="R704" t="str">
            <v>12 год</v>
          </cell>
          <cell r="S704" t="str">
            <v>13 год</v>
          </cell>
          <cell r="T704" t="str">
            <v>14 год</v>
          </cell>
          <cell r="U704" t="str">
            <v>15 год</v>
          </cell>
          <cell r="V704" t="str">
            <v>16 год</v>
          </cell>
          <cell r="W704" t="str">
            <v>17 год</v>
          </cell>
          <cell r="X704" t="str">
            <v>18 год</v>
          </cell>
          <cell r="Y704" t="str">
            <v>19 год</v>
          </cell>
          <cell r="Z704" t="str">
            <v>20 год</v>
          </cell>
          <cell r="AA704" t="str">
            <v>21 год</v>
          </cell>
          <cell r="AB704" t="str">
            <v>22 год</v>
          </cell>
          <cell r="AC704" t="str">
            <v>23 год</v>
          </cell>
          <cell r="AD704" t="str">
            <v>24 год</v>
          </cell>
          <cell r="AE704" t="str">
            <v>25 год</v>
          </cell>
          <cell r="AF704" t="str">
            <v>26 год</v>
          </cell>
          <cell r="AG704" t="str">
            <v>27 год</v>
          </cell>
          <cell r="AH704" t="str">
            <v>28 год</v>
          </cell>
          <cell r="AI704" t="str">
            <v>29 год</v>
          </cell>
          <cell r="AJ704" t="str">
            <v>30 год</v>
          </cell>
          <cell r="AL704" t="str">
            <v>ВСЕГО</v>
          </cell>
        </row>
        <row r="706">
          <cell r="A706" t="str">
            <v>Выручка от реализации</v>
          </cell>
          <cell r="B706" t="str">
            <v>Sales revenue</v>
          </cell>
          <cell r="D706" t="str">
            <v>тыс.руб.</v>
          </cell>
          <cell r="F706">
            <v>0</v>
          </cell>
          <cell r="G706">
            <v>0</v>
          </cell>
          <cell r="H706">
            <v>168618.41205356369</v>
          </cell>
          <cell r="I706">
            <v>196221.2241071274</v>
          </cell>
          <cell r="J706">
            <v>230105.58350928724</v>
          </cell>
          <cell r="K706">
            <v>263989.94291144708</v>
          </cell>
          <cell r="L706">
            <v>297874.3023136069</v>
          </cell>
          <cell r="M706">
            <v>324602.54397097189</v>
          </cell>
          <cell r="N706">
            <v>351330.78562833695</v>
          </cell>
          <cell r="O706">
            <v>378059.02728570194</v>
          </cell>
          <cell r="P706">
            <v>404787.26894306706</v>
          </cell>
          <cell r="Q706">
            <v>431515.51060043194</v>
          </cell>
          <cell r="R706">
            <v>461169.82961416838</v>
          </cell>
          <cell r="S706">
            <v>490824.14862790494</v>
          </cell>
          <cell r="T706">
            <v>520478.4676416415</v>
          </cell>
          <cell r="U706">
            <v>550132.78665537795</v>
          </cell>
          <cell r="V706">
            <v>550132.78665537795</v>
          </cell>
          <cell r="W706">
            <v>550132.78665537795</v>
          </cell>
          <cell r="X706">
            <v>550132.78665537795</v>
          </cell>
          <cell r="Y706">
            <v>550132.78665537795</v>
          </cell>
          <cell r="Z706">
            <v>550132.78665537795</v>
          </cell>
          <cell r="AA706">
            <v>550132.78665537795</v>
          </cell>
          <cell r="AB706">
            <v>550132.78665537795</v>
          </cell>
          <cell r="AC706">
            <v>550132.78665537795</v>
          </cell>
          <cell r="AD706">
            <v>550132.78665537795</v>
          </cell>
          <cell r="AE706">
            <v>550132.78665537795</v>
          </cell>
          <cell r="AF706">
            <v>550132.78665537795</v>
          </cell>
          <cell r="AG706">
            <v>550132.78665537795</v>
          </cell>
          <cell r="AH706">
            <v>550132.78665537795</v>
          </cell>
          <cell r="AI706">
            <v>550132.78665537795</v>
          </cell>
          <cell r="AJ706">
            <v>550132.78665537795</v>
          </cell>
          <cell r="AL706">
            <v>13321701.633693298</v>
          </cell>
        </row>
        <row r="707">
          <cell r="A707" t="str">
            <v xml:space="preserve"> - полная себестоимость</v>
          </cell>
          <cell r="B707" t="str">
            <v xml:space="preserve"> - costs of product sold (cost price)</v>
          </cell>
          <cell r="D707" t="str">
            <v>тыс.руб.</v>
          </cell>
          <cell r="F707">
            <v>0</v>
          </cell>
          <cell r="G707">
            <v>0</v>
          </cell>
          <cell r="H707">
            <v>-108975.01649999998</v>
          </cell>
          <cell r="I707">
            <v>-127514.63885999999</v>
          </cell>
          <cell r="J707">
            <v>-146255.02794</v>
          </cell>
          <cell r="K707">
            <v>-164641.41702000002</v>
          </cell>
          <cell r="L707">
            <v>-183045.5061</v>
          </cell>
          <cell r="M707">
            <v>-195911.408364</v>
          </cell>
          <cell r="N707">
            <v>-208799.00728799999</v>
          </cell>
          <cell r="O707">
            <v>-221708.95377179998</v>
          </cell>
          <cell r="P707">
            <v>-234641.91824219396</v>
          </cell>
          <cell r="Q707">
            <v>-247598.5912387798</v>
          </cell>
          <cell r="R707">
            <v>-262630.51336934319</v>
          </cell>
          <cell r="S707">
            <v>-277687.58787534351</v>
          </cell>
          <cell r="T707">
            <v>-292770.56932804384</v>
          </cell>
          <cell r="U707">
            <v>-307880.23493584519</v>
          </cell>
          <cell r="V707">
            <v>-308823.87560740049</v>
          </cell>
          <cell r="W707">
            <v>-309795.82549910253</v>
          </cell>
          <cell r="X707">
            <v>-310796.93388755561</v>
          </cell>
          <cell r="Y707">
            <v>-311828.07552766229</v>
          </cell>
          <cell r="Z707">
            <v>-312890.15141697216</v>
          </cell>
          <cell r="AA707">
            <v>-313984.08958296129</v>
          </cell>
          <cell r="AB707">
            <v>-315110.84589393012</v>
          </cell>
          <cell r="AC707">
            <v>-316271.40489422804</v>
          </cell>
          <cell r="AD707">
            <v>-317466.78066453489</v>
          </cell>
          <cell r="AE707">
            <v>-318698.01770795096</v>
          </cell>
          <cell r="AF707">
            <v>-319966.19186266948</v>
          </cell>
          <cell r="AG707">
            <v>-321272.41124202957</v>
          </cell>
          <cell r="AH707">
            <v>-322617.81720277044</v>
          </cell>
          <cell r="AI707">
            <v>-319733.98894233361</v>
          </cell>
          <cell r="AJ707">
            <v>-321042.73022608354</v>
          </cell>
          <cell r="AL707">
            <v>-7720359.5309915347</v>
          </cell>
        </row>
        <row r="708">
          <cell r="A708" t="str">
            <v xml:space="preserve"> = Прибыль от основной деятельности</v>
          </cell>
          <cell r="B708" t="str">
            <v xml:space="preserve"> = Profit on realization</v>
          </cell>
          <cell r="D708" t="str">
            <v>тыс.руб.</v>
          </cell>
          <cell r="F708">
            <v>0</v>
          </cell>
          <cell r="G708">
            <v>0</v>
          </cell>
          <cell r="H708">
            <v>59643.395553563707</v>
          </cell>
          <cell r="I708">
            <v>68706.585247127412</v>
          </cell>
          <cell r="J708">
            <v>83850.555569287244</v>
          </cell>
          <cell r="K708">
            <v>99348.525891447061</v>
          </cell>
          <cell r="L708">
            <v>114828.7962136069</v>
          </cell>
          <cell r="M708">
            <v>128691.13560697189</v>
          </cell>
          <cell r="N708">
            <v>142531.77834033695</v>
          </cell>
          <cell r="O708">
            <v>156350.07351390197</v>
          </cell>
          <cell r="P708">
            <v>170145.3507008731</v>
          </cell>
          <cell r="Q708">
            <v>183916.91936165214</v>
          </cell>
          <cell r="R708">
            <v>198539.3162448252</v>
          </cell>
          <cell r="S708">
            <v>213136.56075256143</v>
          </cell>
          <cell r="T708">
            <v>227707.89831359766</v>
          </cell>
          <cell r="U708">
            <v>242252.55171953276</v>
          </cell>
          <cell r="V708">
            <v>241308.91104797745</v>
          </cell>
          <cell r="W708">
            <v>240336.96115627541</v>
          </cell>
          <cell r="X708">
            <v>239335.85276782233</v>
          </cell>
          <cell r="Y708">
            <v>238304.71112771565</v>
          </cell>
          <cell r="Z708">
            <v>237242.63523840578</v>
          </cell>
          <cell r="AA708">
            <v>236148.69707241666</v>
          </cell>
          <cell r="AB708">
            <v>235021.94076144783</v>
          </cell>
          <cell r="AC708">
            <v>233861.38176114991</v>
          </cell>
          <cell r="AD708">
            <v>232666.00599084306</v>
          </cell>
          <cell r="AE708">
            <v>231434.76894742699</v>
          </cell>
          <cell r="AF708">
            <v>230166.59479270846</v>
          </cell>
          <cell r="AG708">
            <v>228860.37541334837</v>
          </cell>
          <cell r="AH708">
            <v>227514.9694526075</v>
          </cell>
          <cell r="AI708">
            <v>230398.79771304433</v>
          </cell>
          <cell r="AJ708">
            <v>229090.0564292944</v>
          </cell>
          <cell r="AL708">
            <v>5601342.1027017701</v>
          </cell>
        </row>
        <row r="710">
          <cell r="A710" t="str">
            <v xml:space="preserve"> - доходы/расходы от прочей реализации</v>
          </cell>
          <cell r="B710" t="str">
            <v xml:space="preserve"> - incomes/consumptions of other realization </v>
          </cell>
          <cell r="D710" t="str">
            <v>тыс.руб.</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L710">
            <v>0</v>
          </cell>
        </row>
        <row r="711">
          <cell r="A711" t="str">
            <v xml:space="preserve"> - внереализационные доходы/расходы</v>
          </cell>
          <cell r="B711" t="str">
            <v xml:space="preserve"> - non-trade incomes/consumptions </v>
          </cell>
          <cell r="D711" t="str">
            <v>тыс.руб.</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L711">
            <v>0</v>
          </cell>
        </row>
        <row r="712">
          <cell r="A712" t="str">
            <v xml:space="preserve"> - курсовая разница</v>
          </cell>
          <cell r="B712" t="str">
            <v xml:space="preserve"> - difference in exchange </v>
          </cell>
          <cell r="D712" t="str">
            <v>тыс.руб.</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L712">
            <v>0</v>
          </cell>
        </row>
        <row r="713">
          <cell r="A713" t="str">
            <v xml:space="preserve"> = Балансовая прибыль</v>
          </cell>
          <cell r="B713" t="str">
            <v xml:space="preserve"> = Gross profit/loss</v>
          </cell>
          <cell r="D713" t="str">
            <v>тыс.руб.</v>
          </cell>
          <cell r="F713">
            <v>0</v>
          </cell>
          <cell r="G713">
            <v>0</v>
          </cell>
          <cell r="H713">
            <v>59643.395553563707</v>
          </cell>
          <cell r="I713">
            <v>68706.585247127412</v>
          </cell>
          <cell r="J713">
            <v>83850.555569287244</v>
          </cell>
          <cell r="K713">
            <v>99348.525891447061</v>
          </cell>
          <cell r="L713">
            <v>114828.7962136069</v>
          </cell>
          <cell r="M713">
            <v>128691.13560697189</v>
          </cell>
          <cell r="N713">
            <v>142531.77834033695</v>
          </cell>
          <cell r="O713">
            <v>156350.07351390197</v>
          </cell>
          <cell r="P713">
            <v>170145.3507008731</v>
          </cell>
          <cell r="Q713">
            <v>183916.91936165214</v>
          </cell>
          <cell r="R713">
            <v>198539.3162448252</v>
          </cell>
          <cell r="S713">
            <v>213136.56075256143</v>
          </cell>
          <cell r="T713">
            <v>227707.89831359766</v>
          </cell>
          <cell r="U713">
            <v>242252.55171953276</v>
          </cell>
          <cell r="V713">
            <v>241308.91104797745</v>
          </cell>
          <cell r="W713">
            <v>240336.96115627541</v>
          </cell>
          <cell r="X713">
            <v>239335.85276782233</v>
          </cell>
          <cell r="Y713">
            <v>238304.71112771565</v>
          </cell>
          <cell r="Z713">
            <v>237242.63523840578</v>
          </cell>
          <cell r="AA713">
            <v>236148.69707241666</v>
          </cell>
          <cell r="AB713">
            <v>235021.94076144783</v>
          </cell>
          <cell r="AC713">
            <v>233861.38176114991</v>
          </cell>
          <cell r="AD713">
            <v>232666.00599084306</v>
          </cell>
          <cell r="AE713">
            <v>231434.76894742699</v>
          </cell>
          <cell r="AF713">
            <v>230166.59479270846</v>
          </cell>
          <cell r="AG713">
            <v>228860.37541334837</v>
          </cell>
          <cell r="AH713">
            <v>227514.9694526075</v>
          </cell>
          <cell r="AI713">
            <v>230398.79771304433</v>
          </cell>
          <cell r="AJ713">
            <v>229090.0564292944</v>
          </cell>
          <cell r="AL713">
            <v>5601342.1027017701</v>
          </cell>
        </row>
        <row r="714">
          <cell r="A714" t="str">
            <v xml:space="preserve"> - налоги, относимые на финансовые результаты</v>
          </cell>
          <cell r="B714" t="str">
            <v xml:space="preserve"> - tax payments, refered on financial outcomes</v>
          </cell>
          <cell r="D714" t="str">
            <v>тыс.руб.</v>
          </cell>
          <cell r="F714">
            <v>0</v>
          </cell>
          <cell r="G714">
            <v>0</v>
          </cell>
          <cell r="H714">
            <v>-5009.7416334314248</v>
          </cell>
          <cell r="I714">
            <v>-5513.7179697908205</v>
          </cell>
          <cell r="J714">
            <v>-5990.2333570696537</v>
          </cell>
          <cell r="K714">
            <v>-6472.0653347389853</v>
          </cell>
          <cell r="L714">
            <v>-6953.897312408315</v>
          </cell>
          <cell r="M714">
            <v>-7321.6822856717281</v>
          </cell>
          <cell r="N714">
            <v>-7682.7620207011441</v>
          </cell>
          <cell r="O714">
            <v>-8043.841755730562</v>
          </cell>
          <cell r="P714">
            <v>-8404.9214907599799</v>
          </cell>
          <cell r="Q714">
            <v>-8766.0012257893941</v>
          </cell>
          <cell r="R714">
            <v>-9173.6953563713578</v>
          </cell>
          <cell r="S714">
            <v>-9584.1127221603019</v>
          </cell>
          <cell r="T714">
            <v>-9994.5300879492443</v>
          </cell>
          <cell r="U714">
            <v>-10404.947453738185</v>
          </cell>
          <cell r="V714">
            <v>-10343.866781029632</v>
          </cell>
          <cell r="W714">
            <v>-10256.102855029632</v>
          </cell>
          <cell r="X714">
            <v>-10168.338929029633</v>
          </cell>
          <cell r="Y714">
            <v>-10080.575003029633</v>
          </cell>
          <cell r="Z714">
            <v>-9992.8110770296335</v>
          </cell>
          <cell r="AA714">
            <v>-9905.047151029632</v>
          </cell>
          <cell r="AB714">
            <v>-9817.2832250296324</v>
          </cell>
          <cell r="AC714">
            <v>-9729.5192990296327</v>
          </cell>
          <cell r="AD714">
            <v>-9641.7553730296331</v>
          </cell>
          <cell r="AE714">
            <v>-9553.9914470296335</v>
          </cell>
          <cell r="AF714">
            <v>-9466.227521029632</v>
          </cell>
          <cell r="AG714">
            <v>-9378.4635950296324</v>
          </cell>
          <cell r="AH714">
            <v>-9290.6996690296328</v>
          </cell>
          <cell r="AI714">
            <v>-9245.6317070296318</v>
          </cell>
          <cell r="AJ714">
            <v>-9244.4457080296324</v>
          </cell>
          <cell r="AL714">
            <v>-255430.90934675554</v>
          </cell>
        </row>
        <row r="716">
          <cell r="A716" t="str">
            <v>Налогооблагаемая прибыль без  учета льгот</v>
          </cell>
          <cell r="B716" t="str">
            <v>Taxable profit (without allowances)</v>
          </cell>
          <cell r="D716" t="str">
            <v>тыс.руб.</v>
          </cell>
          <cell r="F716">
            <v>0</v>
          </cell>
          <cell r="G716">
            <v>0</v>
          </cell>
          <cell r="H716">
            <v>54633.653920132281</v>
          </cell>
          <cell r="I716">
            <v>63192.867277336591</v>
          </cell>
          <cell r="J716">
            <v>77860.322212217594</v>
          </cell>
          <cell r="K716">
            <v>92876.460556708073</v>
          </cell>
          <cell r="L716">
            <v>107874.89890119858</v>
          </cell>
          <cell r="M716">
            <v>121369.45332130016</v>
          </cell>
          <cell r="N716">
            <v>134849.01631963582</v>
          </cell>
          <cell r="O716">
            <v>148306.2317581714</v>
          </cell>
          <cell r="P716">
            <v>161740.42921011313</v>
          </cell>
          <cell r="Q716">
            <v>175150.91813586274</v>
          </cell>
          <cell r="R716">
            <v>189365.62088845385</v>
          </cell>
          <cell r="S716">
            <v>203552.44803040114</v>
          </cell>
          <cell r="T716">
            <v>217713.36822564842</v>
          </cell>
          <cell r="U716">
            <v>231847.60426579457</v>
          </cell>
          <cell r="V716">
            <v>230965.04426694784</v>
          </cell>
          <cell r="W716">
            <v>230080.85830124578</v>
          </cell>
          <cell r="X716">
            <v>229167.51383879269</v>
          </cell>
          <cell r="Y716">
            <v>228224.13612468602</v>
          </cell>
          <cell r="Z716">
            <v>227249.82416137616</v>
          </cell>
          <cell r="AA716">
            <v>226243.64992138703</v>
          </cell>
          <cell r="AB716">
            <v>225204.65753641821</v>
          </cell>
          <cell r="AC716">
            <v>224131.86246212028</v>
          </cell>
          <cell r="AD716">
            <v>223024.25061781344</v>
          </cell>
          <cell r="AE716">
            <v>221880.77750039735</v>
          </cell>
          <cell r="AF716">
            <v>220700.36727167884</v>
          </cell>
          <cell r="AG716">
            <v>219481.91181831874</v>
          </cell>
          <cell r="AH716">
            <v>218224.26978357788</v>
          </cell>
          <cell r="AI716">
            <v>221153.16600601471</v>
          </cell>
          <cell r="AJ716">
            <v>219845.61072126476</v>
          </cell>
          <cell r="AL716">
            <v>5345911.1933550136</v>
          </cell>
        </row>
        <row r="717">
          <cell r="A717" t="str">
            <v>Налогооблагаемая прибыль с учетом льгот</v>
          </cell>
          <cell r="B717" t="str">
            <v>Taxable profit (with allowances)</v>
          </cell>
          <cell r="D717" t="str">
            <v>тыс.руб.</v>
          </cell>
          <cell r="F717">
            <v>0</v>
          </cell>
          <cell r="G717">
            <v>0</v>
          </cell>
          <cell r="H717">
            <v>54633.653920132281</v>
          </cell>
          <cell r="I717">
            <v>63192.867277336591</v>
          </cell>
          <cell r="J717">
            <v>77860.322212217594</v>
          </cell>
          <cell r="K717">
            <v>92876.460556708073</v>
          </cell>
          <cell r="L717">
            <v>107874.89890119858</v>
          </cell>
          <cell r="M717">
            <v>121369.45332130016</v>
          </cell>
          <cell r="N717">
            <v>134849.01631963582</v>
          </cell>
          <cell r="O717">
            <v>148306.2317581714</v>
          </cell>
          <cell r="P717">
            <v>161740.42921011313</v>
          </cell>
          <cell r="Q717">
            <v>175150.91813586274</v>
          </cell>
          <cell r="R717">
            <v>189365.62088845385</v>
          </cell>
          <cell r="S717">
            <v>203552.44803040114</v>
          </cell>
          <cell r="T717">
            <v>217713.36822564842</v>
          </cell>
          <cell r="U717">
            <v>231847.60426579457</v>
          </cell>
          <cell r="V717">
            <v>230965.04426694784</v>
          </cell>
          <cell r="W717">
            <v>230080.85830124578</v>
          </cell>
          <cell r="X717">
            <v>229167.51383879269</v>
          </cell>
          <cell r="Y717">
            <v>228224.13612468602</v>
          </cell>
          <cell r="Z717">
            <v>227249.82416137616</v>
          </cell>
          <cell r="AA717">
            <v>226243.64992138703</v>
          </cell>
          <cell r="AB717">
            <v>225204.65753641821</v>
          </cell>
          <cell r="AC717">
            <v>224131.86246212028</v>
          </cell>
          <cell r="AD717">
            <v>223024.25061781344</v>
          </cell>
          <cell r="AE717">
            <v>221880.77750039735</v>
          </cell>
          <cell r="AF717">
            <v>220700.36727167884</v>
          </cell>
          <cell r="AG717">
            <v>219481.91181831874</v>
          </cell>
          <cell r="AH717">
            <v>218224.26978357788</v>
          </cell>
          <cell r="AI717">
            <v>221153.16600601471</v>
          </cell>
          <cell r="AJ717">
            <v>219845.61072126476</v>
          </cell>
          <cell r="AL717">
            <v>5345911.1933550136</v>
          </cell>
        </row>
        <row r="718">
          <cell r="A718" t="str">
            <v xml:space="preserve"> - налог на прибыль</v>
          </cell>
          <cell r="B718" t="str">
            <v xml:space="preserve"> - profit tax</v>
          </cell>
          <cell r="D718" t="str">
            <v>тыс.руб.</v>
          </cell>
          <cell r="F718">
            <v>0</v>
          </cell>
          <cell r="G718">
            <v>0</v>
          </cell>
          <cell r="H718">
            <v>-13112.076940831746</v>
          </cell>
          <cell r="I718">
            <v>-15166.288146560781</v>
          </cell>
          <cell r="J718">
            <v>-18686.477330932223</v>
          </cell>
          <cell r="K718">
            <v>-22290.350533609937</v>
          </cell>
          <cell r="L718">
            <v>-25889.975736287659</v>
          </cell>
          <cell r="M718">
            <v>-29128.668797112037</v>
          </cell>
          <cell r="N718">
            <v>-32363.763916712596</v>
          </cell>
          <cell r="O718">
            <v>-35593.495621961134</v>
          </cell>
          <cell r="P718">
            <v>-38817.703010427147</v>
          </cell>
          <cell r="Q718">
            <v>-42036.220352607059</v>
          </cell>
          <cell r="R718">
            <v>-45447.749013228924</v>
          </cell>
          <cell r="S718">
            <v>-48852.587527296273</v>
          </cell>
          <cell r="T718">
            <v>-52251.20837415562</v>
          </cell>
          <cell r="U718">
            <v>-55643.425023790696</v>
          </cell>
          <cell r="V718">
            <v>-55431.610624067478</v>
          </cell>
          <cell r="W718">
            <v>-55219.405992298984</v>
          </cell>
          <cell r="X718">
            <v>-55000.20332131024</v>
          </cell>
          <cell r="Y718">
            <v>-54773.792669924645</v>
          </cell>
          <cell r="Z718">
            <v>-54539.957798730276</v>
          </cell>
          <cell r="AA718">
            <v>-54298.475981132884</v>
          </cell>
          <cell r="AB718">
            <v>-54049.117808740368</v>
          </cell>
          <cell r="AC718">
            <v>-53791.646990908863</v>
          </cell>
          <cell r="AD718">
            <v>-53525.820148275219</v>
          </cell>
          <cell r="AE718">
            <v>-53251.386600095364</v>
          </cell>
          <cell r="AF718">
            <v>-52968.088145202921</v>
          </cell>
          <cell r="AG718">
            <v>-52675.658836396498</v>
          </cell>
          <cell r="AH718">
            <v>-52373.824748058687</v>
          </cell>
          <cell r="AI718">
            <v>-53076.759841443527</v>
          </cell>
          <cell r="AJ718">
            <v>-52762.946573103538</v>
          </cell>
          <cell r="AL718">
            <v>-1283018.6864052031</v>
          </cell>
        </row>
        <row r="719">
          <cell r="A719" t="str">
            <v xml:space="preserve"> - проценты не включаемые в себестоимость</v>
          </cell>
          <cell r="B719" t="str">
            <v xml:space="preserve"> - interest not included in tax-free costs</v>
          </cell>
          <cell r="D719" t="str">
            <v>тыс.руб.</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L719">
            <v>0</v>
          </cell>
        </row>
        <row r="720">
          <cell r="A720" t="str">
            <v xml:space="preserve"> = Чистая прибыль</v>
          </cell>
          <cell r="B720" t="str">
            <v xml:space="preserve"> = Net profit/loss</v>
          </cell>
          <cell r="D720" t="str">
            <v>тыс.руб.</v>
          </cell>
          <cell r="F720">
            <v>0</v>
          </cell>
          <cell r="G720">
            <v>0</v>
          </cell>
          <cell r="H720">
            <v>41521.576979300531</v>
          </cell>
          <cell r="I720">
            <v>48026.579130775812</v>
          </cell>
          <cell r="J720">
            <v>59173.844881285375</v>
          </cell>
          <cell r="K720">
            <v>70586.110023098139</v>
          </cell>
          <cell r="L720">
            <v>81984.923164910928</v>
          </cell>
          <cell r="M720">
            <v>92240.784524188115</v>
          </cell>
          <cell r="N720">
            <v>102485.25240292322</v>
          </cell>
          <cell r="O720">
            <v>112712.73613621027</v>
          </cell>
          <cell r="P720">
            <v>122922.72619968597</v>
          </cell>
          <cell r="Q720">
            <v>133114.69778325569</v>
          </cell>
          <cell r="R720">
            <v>143917.87187522493</v>
          </cell>
          <cell r="S720">
            <v>154699.86050310486</v>
          </cell>
          <cell r="T720">
            <v>165462.15985149279</v>
          </cell>
          <cell r="U720">
            <v>176204.17924200388</v>
          </cell>
          <cell r="V720">
            <v>175533.43364288035</v>
          </cell>
          <cell r="W720">
            <v>174861.45230894681</v>
          </cell>
          <cell r="X720">
            <v>174167.31051748246</v>
          </cell>
          <cell r="Y720">
            <v>173450.34345476137</v>
          </cell>
          <cell r="Z720">
            <v>172709.86636264587</v>
          </cell>
          <cell r="AA720">
            <v>171945.17394025414</v>
          </cell>
          <cell r="AB720">
            <v>171155.53972767782</v>
          </cell>
          <cell r="AC720">
            <v>170340.21547121141</v>
          </cell>
          <cell r="AD720">
            <v>169498.4304695382</v>
          </cell>
          <cell r="AE720">
            <v>168629.39090030198</v>
          </cell>
          <cell r="AF720">
            <v>167732.27912647591</v>
          </cell>
          <cell r="AG720">
            <v>166806.25298192224</v>
          </cell>
          <cell r="AH720">
            <v>165850.44503551919</v>
          </cell>
          <cell r="AI720">
            <v>168076.40616457118</v>
          </cell>
          <cell r="AJ720">
            <v>167082.66414816122</v>
          </cell>
          <cell r="AL720">
            <v>4062892.5069498098</v>
          </cell>
        </row>
        <row r="722">
          <cell r="A722" t="str">
            <v xml:space="preserve"> - дивиденды, выплаченные</v>
          </cell>
          <cell r="B722" t="str">
            <v xml:space="preserve"> - dividends payable</v>
          </cell>
          <cell r="D722" t="str">
            <v>тыс.руб.</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L722">
            <v>0</v>
          </cell>
        </row>
        <row r="723">
          <cell r="A723" t="str">
            <v xml:space="preserve"> - прочие платежи из чистой прибыли</v>
          </cell>
          <cell r="B723" t="str">
            <v xml:space="preserve"> - other payments from a net profit</v>
          </cell>
          <cell r="D723" t="str">
            <v>тыс.руб.</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L723">
            <v>0</v>
          </cell>
        </row>
        <row r="724">
          <cell r="A724" t="str">
            <v xml:space="preserve"> = Нераспределенная прибыль</v>
          </cell>
          <cell r="B724" t="str">
            <v xml:space="preserve"> = Retained (undistributed) profit/loss</v>
          </cell>
          <cell r="D724" t="str">
            <v>тыс.руб.</v>
          </cell>
          <cell r="F724">
            <v>0</v>
          </cell>
          <cell r="G724">
            <v>0</v>
          </cell>
          <cell r="H724">
            <v>41521.576979300531</v>
          </cell>
          <cell r="I724">
            <v>48026.579130775812</v>
          </cell>
          <cell r="J724">
            <v>59173.844881285375</v>
          </cell>
          <cell r="K724">
            <v>70586.110023098139</v>
          </cell>
          <cell r="L724">
            <v>81984.923164910928</v>
          </cell>
          <cell r="M724">
            <v>92240.784524188115</v>
          </cell>
          <cell r="N724">
            <v>102485.25240292322</v>
          </cell>
          <cell r="O724">
            <v>112712.73613621027</v>
          </cell>
          <cell r="P724">
            <v>122922.72619968597</v>
          </cell>
          <cell r="Q724">
            <v>133114.69778325569</v>
          </cell>
          <cell r="R724">
            <v>143917.87187522493</v>
          </cell>
          <cell r="S724">
            <v>154699.86050310486</v>
          </cell>
          <cell r="T724">
            <v>165462.15985149279</v>
          </cell>
          <cell r="U724">
            <v>176204.17924200388</v>
          </cell>
          <cell r="V724">
            <v>175533.43364288035</v>
          </cell>
          <cell r="W724">
            <v>174861.45230894681</v>
          </cell>
          <cell r="X724">
            <v>174167.31051748246</v>
          </cell>
          <cell r="Y724">
            <v>173450.34345476137</v>
          </cell>
          <cell r="Z724">
            <v>172709.86636264587</v>
          </cell>
          <cell r="AA724">
            <v>171945.17394025414</v>
          </cell>
          <cell r="AB724">
            <v>171155.53972767782</v>
          </cell>
          <cell r="AC724">
            <v>170340.21547121141</v>
          </cell>
          <cell r="AD724">
            <v>169498.4304695382</v>
          </cell>
          <cell r="AE724">
            <v>168629.39090030198</v>
          </cell>
          <cell r="AF724">
            <v>167732.27912647591</v>
          </cell>
          <cell r="AG724">
            <v>166806.25298192224</v>
          </cell>
          <cell r="AH724">
            <v>165850.44503551919</v>
          </cell>
          <cell r="AI724">
            <v>168076.40616457118</v>
          </cell>
          <cell r="AJ724">
            <v>167082.66414816122</v>
          </cell>
          <cell r="AL724">
            <v>4062892.5069498098</v>
          </cell>
        </row>
        <row r="725">
          <cell r="A725" t="str">
            <v xml:space="preserve">    То же, нарастающим итогом </v>
          </cell>
          <cell r="B725" t="str">
            <v xml:space="preserve">    Accumulated retained profit</v>
          </cell>
          <cell r="D725" t="str">
            <v>тыс.руб.</v>
          </cell>
          <cell r="E725" t="str">
            <v>,on_end</v>
          </cell>
          <cell r="F725">
            <v>0</v>
          </cell>
          <cell r="G725">
            <v>0</v>
          </cell>
          <cell r="H725">
            <v>41521.576979300531</v>
          </cell>
          <cell r="I725">
            <v>89548.15611007635</v>
          </cell>
          <cell r="J725">
            <v>148722.00099136174</v>
          </cell>
          <cell r="K725">
            <v>219308.11101445986</v>
          </cell>
          <cell r="L725">
            <v>301293.03417937079</v>
          </cell>
          <cell r="M725">
            <v>393533.81870355888</v>
          </cell>
          <cell r="N725">
            <v>496019.07110648206</v>
          </cell>
          <cell r="O725">
            <v>608731.80724269233</v>
          </cell>
          <cell r="P725">
            <v>731654.53344237828</v>
          </cell>
          <cell r="Q725">
            <v>864769.23122563399</v>
          </cell>
          <cell r="R725">
            <v>1008687.1031008589</v>
          </cell>
          <cell r="S725">
            <v>1163386.9636039636</v>
          </cell>
          <cell r="T725">
            <v>1328849.1234554565</v>
          </cell>
          <cell r="U725">
            <v>1505053.3026974604</v>
          </cell>
          <cell r="V725">
            <v>1680586.7363403407</v>
          </cell>
          <cell r="W725">
            <v>1855448.1886492874</v>
          </cell>
          <cell r="X725">
            <v>2029615.4991667699</v>
          </cell>
          <cell r="Y725">
            <v>2203065.8426215313</v>
          </cell>
          <cell r="Z725">
            <v>2375775.7089841771</v>
          </cell>
          <cell r="AA725">
            <v>2547720.882924431</v>
          </cell>
          <cell r="AB725">
            <v>2718876.4226521086</v>
          </cell>
          <cell r="AC725">
            <v>2889216.6381233199</v>
          </cell>
          <cell r="AD725">
            <v>3058715.068592858</v>
          </cell>
          <cell r="AE725">
            <v>3227344.4594931602</v>
          </cell>
          <cell r="AF725">
            <v>3395076.7386196363</v>
          </cell>
          <cell r="AG725">
            <v>3561882.9916015584</v>
          </cell>
          <cell r="AH725">
            <v>3727733.4366370775</v>
          </cell>
          <cell r="AI725">
            <v>3895809.8428016487</v>
          </cell>
          <cell r="AJ725">
            <v>4062892.5069498098</v>
          </cell>
          <cell r="AL725">
            <v>4062892.5069498098</v>
          </cell>
        </row>
        <row r="729">
          <cell r="A729" t="str">
            <v>Цт=максимальные Постоянные цены</v>
          </cell>
          <cell r="B729" t="str">
            <v>Цт=максимальные Постоянные цены</v>
          </cell>
          <cell r="AL729" t="str">
            <v>АЛЬТ-Инвест™ 3.0</v>
          </cell>
        </row>
        <row r="730">
          <cell r="A730" t="str">
            <v>ПРИЛОЖЕНИЕ К ОТЧЕТУ О ПРИБЫЛИ</v>
          </cell>
          <cell r="B730" t="str">
            <v>SUPPLEMENT TO PROFIT STATEMENT</v>
          </cell>
          <cell r="F730" t="str">
            <v>"0"</v>
          </cell>
          <cell r="G730" t="str">
            <v>1 год</v>
          </cell>
          <cell r="H730" t="str">
            <v>2 год</v>
          </cell>
          <cell r="I730" t="str">
            <v>3 год</v>
          </cell>
          <cell r="J730" t="str">
            <v>4 год</v>
          </cell>
          <cell r="K730" t="str">
            <v>5 год</v>
          </cell>
          <cell r="L730" t="str">
            <v>6 год</v>
          </cell>
          <cell r="M730" t="str">
            <v>7 год</v>
          </cell>
          <cell r="N730" t="str">
            <v>8 год</v>
          </cell>
          <cell r="O730" t="str">
            <v>9 год</v>
          </cell>
          <cell r="P730" t="str">
            <v>10 год</v>
          </cell>
          <cell r="Q730" t="str">
            <v>11 год</v>
          </cell>
          <cell r="R730" t="str">
            <v>12 год</v>
          </cell>
          <cell r="S730" t="str">
            <v>13 год</v>
          </cell>
          <cell r="T730" t="str">
            <v>14 год</v>
          </cell>
          <cell r="U730" t="str">
            <v>15 год</v>
          </cell>
          <cell r="V730" t="str">
            <v>16 год</v>
          </cell>
          <cell r="W730" t="str">
            <v>17 год</v>
          </cell>
          <cell r="X730" t="str">
            <v>18 год</v>
          </cell>
          <cell r="Y730" t="str">
            <v>19 год</v>
          </cell>
          <cell r="Z730" t="str">
            <v>20 год</v>
          </cell>
          <cell r="AA730" t="str">
            <v>21 год</v>
          </cell>
          <cell r="AB730" t="str">
            <v>22 год</v>
          </cell>
          <cell r="AC730" t="str">
            <v>23 год</v>
          </cell>
          <cell r="AD730" t="str">
            <v>24 год</v>
          </cell>
          <cell r="AE730" t="str">
            <v>25 год</v>
          </cell>
          <cell r="AF730" t="str">
            <v>26 год</v>
          </cell>
          <cell r="AG730" t="str">
            <v>27 год</v>
          </cell>
          <cell r="AH730" t="str">
            <v>28 год</v>
          </cell>
          <cell r="AI730" t="str">
            <v>29 год</v>
          </cell>
          <cell r="AJ730" t="str">
            <v>30 год</v>
          </cell>
          <cell r="AL730" t="str">
            <v>ВСЕГО</v>
          </cell>
        </row>
        <row r="731">
          <cell r="A731" t="str">
            <v>1. ДОХОДЫ/РАСХОДЫ ОТ ПРОЧЕЙ РЕАЛИЗАЦИИ</v>
          </cell>
          <cell r="B731" t="str">
            <v>1. INCOMES/CONSUMPTIONS OF OTHER REALIZATION</v>
          </cell>
        </row>
        <row r="733">
          <cell r="A733" t="str">
            <v xml:space="preserve"> - доход/убыток от реализации постоянных активов</v>
          </cell>
          <cell r="B733" t="str">
            <v xml:space="preserve"> - fixed assets sale profit/loss</v>
          </cell>
          <cell r="D733" t="str">
            <v>тыс.руб.</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L733">
            <v>0</v>
          </cell>
        </row>
        <row r="734">
          <cell r="A734" t="str">
            <v xml:space="preserve"> - прочие доходы(+)/расходы(-)</v>
          </cell>
          <cell r="B734" t="str">
            <v xml:space="preserve"> - other incomes(+)/consumptions(-)</v>
          </cell>
          <cell r="D734" t="str">
            <v>тыс.руб.</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L734">
            <v>0</v>
          </cell>
        </row>
        <row r="735">
          <cell r="A735" t="str">
            <v xml:space="preserve"> = Итого доходы/расходы от прочей реализации</v>
          </cell>
          <cell r="B735" t="str">
            <v xml:space="preserve"> = Total incomes/consumptions of other realization </v>
          </cell>
          <cell r="D735" t="str">
            <v>тыс.руб.</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L735">
            <v>0</v>
          </cell>
        </row>
        <row r="736">
          <cell r="A736" t="str">
            <v>НДС к прочим доходам/расходам от прочей реализации</v>
          </cell>
          <cell r="B736" t="str">
            <v xml:space="preserve">VAT to incomes/consumptions of other realization </v>
          </cell>
          <cell r="C736">
            <v>0.18</v>
          </cell>
          <cell r="D736" t="str">
            <v>тыс.руб.</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L736">
            <v>0</v>
          </cell>
        </row>
        <row r="738">
          <cell r="A738" t="str">
            <v>2. ВНЕРЕАЛИЗАЦИОННЫЕ ДОХОДЫ/РАСХОДЫ</v>
          </cell>
          <cell r="B738" t="str">
            <v>2. NON-TRADE INCOMES/CONSUMPTIONS</v>
          </cell>
        </row>
        <row r="740">
          <cell r="A740" t="str">
            <v>Ставка дохода по депозитам</v>
          </cell>
          <cell r="B740" t="str">
            <v>Interest rate for deposit account</v>
          </cell>
        </row>
        <row r="741">
          <cell r="A741" t="str">
            <v xml:space="preserve"> - годовая номинальная</v>
          </cell>
          <cell r="B741" t="str">
            <v xml:space="preserve"> - nominal yearly</v>
          </cell>
          <cell r="D741" t="str">
            <v>%</v>
          </cell>
          <cell r="E741" t="str">
            <v>on_end</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row>
        <row r="742">
          <cell r="A742" t="str">
            <v xml:space="preserve"> - годовая реальная</v>
          </cell>
          <cell r="B742" t="str">
            <v xml:space="preserve"> - real yearly</v>
          </cell>
          <cell r="D742" t="str">
            <v>%</v>
          </cell>
          <cell r="E742" t="str">
            <v>on_end</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row>
        <row r="743">
          <cell r="A743" t="str">
            <v xml:space="preserve"> - расчетная на интервал планирования</v>
          </cell>
          <cell r="B743" t="str">
            <v xml:space="preserve"> - used in calculations per PI</v>
          </cell>
          <cell r="D743" t="str">
            <v>%</v>
          </cell>
          <cell r="E743" t="str">
            <v>on_end</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row>
        <row r="744">
          <cell r="A744" t="str">
            <v>Доход к получению</v>
          </cell>
          <cell r="B744" t="str">
            <v>Calculated income</v>
          </cell>
          <cell r="D744" t="str">
            <v>тыс.руб.</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L744">
            <v>0</v>
          </cell>
        </row>
        <row r="746">
          <cell r="A746" t="str">
            <v xml:space="preserve"> - прочие доходы(+)/расходы(-)</v>
          </cell>
          <cell r="B746" t="str">
            <v xml:space="preserve"> - other incomes(+)/consumptions(-)</v>
          </cell>
          <cell r="D746" t="str">
            <v>тыс.руб.</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L746">
            <v>0</v>
          </cell>
        </row>
        <row r="747">
          <cell r="A747" t="str">
            <v xml:space="preserve"> = Итого внереализационные доходы/расходы</v>
          </cell>
          <cell r="B747" t="str">
            <v xml:space="preserve"> = Total non-trade incomes/consumptions </v>
          </cell>
          <cell r="D747" t="str">
            <v>тыс.руб.</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L747">
            <v>0</v>
          </cell>
        </row>
        <row r="749">
          <cell r="A749" t="str">
            <v>3. КУРСОВАЯ  РАЗНИЦА</v>
          </cell>
          <cell r="B749" t="str">
            <v xml:space="preserve">3. DIFFERENCE IN EXCHANGE </v>
          </cell>
        </row>
        <row r="751">
          <cell r="A751" t="str">
            <v xml:space="preserve"> - оборотные активы</v>
          </cell>
          <cell r="B751" t="str">
            <v xml:space="preserve"> - current assets</v>
          </cell>
          <cell r="D751" t="str">
            <v>тыс.руб.</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L751">
            <v>0</v>
          </cell>
        </row>
        <row r="752">
          <cell r="A752" t="str">
            <v xml:space="preserve"> - краткосрочные пассивы</v>
          </cell>
          <cell r="B752" t="str">
            <v xml:space="preserve"> - current liabilities</v>
          </cell>
          <cell r="D752" t="str">
            <v>тыс.руб.</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L752">
            <v>0</v>
          </cell>
        </row>
        <row r="753">
          <cell r="A753" t="str">
            <v xml:space="preserve"> - долгосрочные пассивы (кредиты)</v>
          </cell>
          <cell r="B753" t="str">
            <v xml:space="preserve"> - long-term liabilities (loans)</v>
          </cell>
          <cell r="D753" t="str">
            <v>тыс.руб.</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L753">
            <v>0</v>
          </cell>
        </row>
        <row r="754">
          <cell r="A754" t="str">
            <v xml:space="preserve"> - свободная иностранная валюта</v>
          </cell>
          <cell r="B754" t="str">
            <v xml:space="preserve"> - free cash in foreign currency</v>
          </cell>
          <cell r="D754" t="str">
            <v>тыс.руб.</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L754">
            <v>0</v>
          </cell>
        </row>
        <row r="755">
          <cell r="A755" t="str">
            <v xml:space="preserve"> = Итого курсовая разница</v>
          </cell>
          <cell r="B755" t="str">
            <v xml:space="preserve"> = Total difference in exchange</v>
          </cell>
          <cell r="D755" t="str">
            <v>тыс.руб.</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L755">
            <v>0</v>
          </cell>
        </row>
        <row r="757">
          <cell r="A757" t="str">
            <v>4. ДИВИДЕНДЫ</v>
          </cell>
          <cell r="B757" t="str">
            <v>4. DIVIDENDS</v>
          </cell>
        </row>
        <row r="759">
          <cell r="A759" t="str">
            <v>Ставка дивидендов по привилегированным акциям</v>
          </cell>
          <cell r="B759" t="str">
            <v>Dividends rate for preferred shares</v>
          </cell>
        </row>
        <row r="760">
          <cell r="A760" t="str">
            <v xml:space="preserve"> - годовая номинальная</v>
          </cell>
          <cell r="B760" t="str">
            <v xml:space="preserve"> - nominal per year</v>
          </cell>
          <cell r="D760" t="str">
            <v>%</v>
          </cell>
          <cell r="E760" t="str">
            <v>,on_end</v>
          </cell>
          <cell r="G760">
            <v>0</v>
          </cell>
          <cell r="H760">
            <v>0</v>
          </cell>
          <cell r="I760">
            <v>0</v>
          </cell>
          <cell r="J760">
            <v>0</v>
          </cell>
          <cell r="K760">
            <v>0.1</v>
          </cell>
          <cell r="L760">
            <v>0.1</v>
          </cell>
          <cell r="M760">
            <v>0.1</v>
          </cell>
          <cell r="N760">
            <v>0.1</v>
          </cell>
          <cell r="O760">
            <v>0.1</v>
          </cell>
          <cell r="P760">
            <v>0.1</v>
          </cell>
          <cell r="Q760">
            <v>0.1</v>
          </cell>
          <cell r="R760">
            <v>0.1</v>
          </cell>
          <cell r="S760">
            <v>0.1</v>
          </cell>
          <cell r="T760">
            <v>0.1</v>
          </cell>
          <cell r="U760">
            <v>0.1</v>
          </cell>
          <cell r="V760">
            <v>0.1</v>
          </cell>
          <cell r="W760">
            <v>0.1</v>
          </cell>
          <cell r="X760">
            <v>0.1</v>
          </cell>
          <cell r="Y760">
            <v>0.1</v>
          </cell>
          <cell r="Z760">
            <v>0.1</v>
          </cell>
          <cell r="AA760">
            <v>0.1</v>
          </cell>
          <cell r="AB760">
            <v>0.1</v>
          </cell>
          <cell r="AC760">
            <v>0.1</v>
          </cell>
          <cell r="AD760">
            <v>0.1</v>
          </cell>
          <cell r="AE760">
            <v>0.1</v>
          </cell>
          <cell r="AF760">
            <v>0.1</v>
          </cell>
          <cell r="AG760">
            <v>0.1</v>
          </cell>
          <cell r="AH760">
            <v>0.1</v>
          </cell>
          <cell r="AI760">
            <v>0.1</v>
          </cell>
          <cell r="AJ760">
            <v>0.1</v>
          </cell>
        </row>
        <row r="761">
          <cell r="A761" t="str">
            <v xml:space="preserve"> - годовая реальная</v>
          </cell>
          <cell r="B761" t="str">
            <v xml:space="preserve"> - real per year</v>
          </cell>
          <cell r="D761" t="str">
            <v>%</v>
          </cell>
          <cell r="E761" t="str">
            <v>,on_end</v>
          </cell>
          <cell r="G761">
            <v>0</v>
          </cell>
          <cell r="H761">
            <v>0</v>
          </cell>
          <cell r="I761">
            <v>0</v>
          </cell>
          <cell r="J761">
            <v>0</v>
          </cell>
          <cell r="K761">
            <v>0.1</v>
          </cell>
          <cell r="L761">
            <v>0.1</v>
          </cell>
          <cell r="M761">
            <v>0.1</v>
          </cell>
          <cell r="N761">
            <v>0.1</v>
          </cell>
          <cell r="O761">
            <v>0.1</v>
          </cell>
          <cell r="P761">
            <v>0.1</v>
          </cell>
          <cell r="Q761">
            <v>0.1</v>
          </cell>
          <cell r="R761">
            <v>0.1</v>
          </cell>
          <cell r="S761">
            <v>0.1</v>
          </cell>
          <cell r="T761">
            <v>0.1</v>
          </cell>
          <cell r="U761">
            <v>0.1</v>
          </cell>
          <cell r="V761">
            <v>0.1</v>
          </cell>
          <cell r="W761">
            <v>0.1</v>
          </cell>
          <cell r="X761">
            <v>0.1</v>
          </cell>
          <cell r="Y761">
            <v>0.1</v>
          </cell>
          <cell r="Z761">
            <v>0.1</v>
          </cell>
          <cell r="AA761">
            <v>0.1</v>
          </cell>
          <cell r="AB761">
            <v>0.1</v>
          </cell>
          <cell r="AC761">
            <v>0.1</v>
          </cell>
          <cell r="AD761">
            <v>0.1</v>
          </cell>
          <cell r="AE761">
            <v>0.1</v>
          </cell>
          <cell r="AF761">
            <v>0.1</v>
          </cell>
          <cell r="AG761">
            <v>0.1</v>
          </cell>
          <cell r="AH761">
            <v>0.1</v>
          </cell>
          <cell r="AI761">
            <v>0.1</v>
          </cell>
          <cell r="AJ761">
            <v>0.1</v>
          </cell>
        </row>
        <row r="762">
          <cell r="A762" t="str">
            <v xml:space="preserve"> - расчетная на интервал планирования</v>
          </cell>
          <cell r="B762" t="str">
            <v xml:space="preserve"> - calculated per PI</v>
          </cell>
          <cell r="D762" t="str">
            <v>%</v>
          </cell>
          <cell r="E762" t="str">
            <v>,on_end</v>
          </cell>
          <cell r="G762">
            <v>0</v>
          </cell>
          <cell r="H762">
            <v>0</v>
          </cell>
          <cell r="I762">
            <v>0</v>
          </cell>
          <cell r="J762">
            <v>0</v>
          </cell>
          <cell r="K762">
            <v>0.1</v>
          </cell>
          <cell r="L762">
            <v>0.1</v>
          </cell>
          <cell r="M762">
            <v>0.1</v>
          </cell>
          <cell r="N762">
            <v>0.1</v>
          </cell>
          <cell r="O762">
            <v>0.1</v>
          </cell>
          <cell r="P762">
            <v>0.1</v>
          </cell>
          <cell r="Q762">
            <v>0.1</v>
          </cell>
          <cell r="R762">
            <v>0.1</v>
          </cell>
          <cell r="S762">
            <v>0.1</v>
          </cell>
          <cell r="T762">
            <v>0.1</v>
          </cell>
          <cell r="U762">
            <v>0.1</v>
          </cell>
          <cell r="V762">
            <v>0.1</v>
          </cell>
          <cell r="W762">
            <v>0.1</v>
          </cell>
          <cell r="X762">
            <v>0.1</v>
          </cell>
          <cell r="Y762">
            <v>0.1</v>
          </cell>
          <cell r="Z762">
            <v>0.1</v>
          </cell>
          <cell r="AA762">
            <v>0.1</v>
          </cell>
          <cell r="AB762">
            <v>0.1</v>
          </cell>
          <cell r="AC762">
            <v>0.1</v>
          </cell>
          <cell r="AD762">
            <v>0.1</v>
          </cell>
          <cell r="AE762">
            <v>0.1</v>
          </cell>
          <cell r="AF762">
            <v>0.1</v>
          </cell>
          <cell r="AG762">
            <v>0.1</v>
          </cell>
          <cell r="AH762">
            <v>0.1</v>
          </cell>
          <cell r="AI762">
            <v>0.1</v>
          </cell>
          <cell r="AJ762">
            <v>0.1</v>
          </cell>
        </row>
        <row r="763">
          <cell r="A763" t="str">
            <v>Дивиденды выплаченные, по привелигированным акциям (-)</v>
          </cell>
          <cell r="B763" t="str">
            <v>Dividends paid for preferred shares (-)</v>
          </cell>
          <cell r="D763" t="str">
            <v>тыс.руб.</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L763">
            <v>0</v>
          </cell>
        </row>
        <row r="765">
          <cell r="A765" t="str">
            <v>Дивиденды, выплаченные по простым акциям (-)</v>
          </cell>
          <cell r="B765" t="str">
            <v>Dividends paid for ordinary shares (-)</v>
          </cell>
          <cell r="D765" t="str">
            <v>тыс.руб.</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row>
        <row r="767">
          <cell r="A767" t="str">
            <v>5. ПРОЧИЕ РАСХОДЫ ИЗ ЧИСТОЙ ПРИБЫЛИ</v>
          </cell>
          <cell r="B767" t="str">
            <v>5. OTHER PAYMENTS FROM NET PROFIT</v>
          </cell>
        </row>
        <row r="769">
          <cell r="A769" t="str">
            <v xml:space="preserve"> - Расходы по конвертации</v>
          </cell>
          <cell r="B769" t="str">
            <v xml:space="preserve"> - Foreign currency exchange expenditures</v>
          </cell>
          <cell r="D769" t="str">
            <v>тыс.руб.</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L769">
            <v>0</v>
          </cell>
        </row>
        <row r="770">
          <cell r="A770" t="str">
            <v xml:space="preserve"> - прочие расходы(-)</v>
          </cell>
          <cell r="B770" t="str">
            <v xml:space="preserve"> - other payments (-)</v>
          </cell>
          <cell r="D770" t="str">
            <v>тыс.руб.</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L770">
            <v>0</v>
          </cell>
        </row>
        <row r="771">
          <cell r="A771" t="str">
            <v xml:space="preserve"> = Итого прочие расходы из чистой прибыли</v>
          </cell>
          <cell r="B771" t="str">
            <v xml:space="preserve"> = Total other payments from net profit</v>
          </cell>
          <cell r="D771" t="str">
            <v>тыс.руб.</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L771">
            <v>0</v>
          </cell>
        </row>
        <row r="772">
          <cell r="A772" t="str">
            <v>НДС к прочим расходам из чистой прибыли</v>
          </cell>
          <cell r="B772" t="str">
            <v>VAT to other payments from net profit</v>
          </cell>
          <cell r="C772">
            <v>0.18</v>
          </cell>
          <cell r="D772" t="str">
            <v>тыс.руб.</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L772">
            <v>0</v>
          </cell>
        </row>
        <row r="776">
          <cell r="A776" t="str">
            <v>Цт=максимальные Постоянные цены</v>
          </cell>
          <cell r="B776" t="str">
            <v>Цт=максимальные Постоянные цены</v>
          </cell>
          <cell r="AL776" t="str">
            <v>АЛЬТ-Инвест™ 3.0</v>
          </cell>
        </row>
        <row r="777">
          <cell r="A777" t="str">
            <v>ОТЧЕТ О ДВИЖЕНИИ ДЕНЕЖНЫХ СРЕДСТВ (МЕСТНАЯ ВАЛЮТА)</v>
          </cell>
          <cell r="B777" t="str">
            <v>FINANCIAL CASH FLOW STATEMENT (LOCAL CURRENCY)</v>
          </cell>
          <cell r="F777" t="str">
            <v>"0"</v>
          </cell>
          <cell r="G777" t="str">
            <v>1 год</v>
          </cell>
          <cell r="H777" t="str">
            <v>2 год</v>
          </cell>
          <cell r="I777" t="str">
            <v>3 год</v>
          </cell>
          <cell r="J777" t="str">
            <v>4 год</v>
          </cell>
          <cell r="K777" t="str">
            <v>5 год</v>
          </cell>
          <cell r="L777" t="str">
            <v>6 год</v>
          </cell>
          <cell r="M777" t="str">
            <v>7 год</v>
          </cell>
          <cell r="N777" t="str">
            <v>8 год</v>
          </cell>
          <cell r="O777" t="str">
            <v>9 год</v>
          </cell>
          <cell r="P777" t="str">
            <v>10 год</v>
          </cell>
          <cell r="Q777" t="str">
            <v>11 год</v>
          </cell>
          <cell r="R777" t="str">
            <v>12 год</v>
          </cell>
          <cell r="S777" t="str">
            <v>13 год</v>
          </cell>
          <cell r="T777" t="str">
            <v>14 год</v>
          </cell>
          <cell r="U777" t="str">
            <v>15 год</v>
          </cell>
          <cell r="V777" t="str">
            <v>16 год</v>
          </cell>
          <cell r="W777" t="str">
            <v>17 год</v>
          </cell>
          <cell r="X777" t="str">
            <v>18 год</v>
          </cell>
          <cell r="Y777" t="str">
            <v>19 год</v>
          </cell>
          <cell r="Z777" t="str">
            <v>20 год</v>
          </cell>
          <cell r="AA777" t="str">
            <v>21 год</v>
          </cell>
          <cell r="AB777" t="str">
            <v>22 год</v>
          </cell>
          <cell r="AC777" t="str">
            <v>23 год</v>
          </cell>
          <cell r="AD777" t="str">
            <v>24 год</v>
          </cell>
          <cell r="AE777" t="str">
            <v>25 год</v>
          </cell>
          <cell r="AF777" t="str">
            <v>26 год</v>
          </cell>
          <cell r="AG777" t="str">
            <v>27 год</v>
          </cell>
          <cell r="AH777" t="str">
            <v>28 год</v>
          </cell>
          <cell r="AI777" t="str">
            <v>29 год</v>
          </cell>
          <cell r="AJ777" t="str">
            <v>30 год</v>
          </cell>
          <cell r="AL777" t="str">
            <v>ВСЕГО</v>
          </cell>
        </row>
        <row r="779">
          <cell r="A779" t="str">
            <v>1. ПРИТОК ДЕНЕЖНЫХ СРЕДСТВ</v>
          </cell>
          <cell r="B779" t="str">
            <v>1. CASH INFLOWS</v>
          </cell>
        </row>
        <row r="780">
          <cell r="A780" t="str">
            <v xml:space="preserve"> - выручка от реализации</v>
          </cell>
          <cell r="B780" t="str">
            <v xml:space="preserve"> - sales revenues</v>
          </cell>
          <cell r="D780" t="str">
            <v>тыс.руб.</v>
          </cell>
          <cell r="F780">
            <v>0</v>
          </cell>
          <cell r="G780">
            <v>0</v>
          </cell>
          <cell r="H780">
            <v>168618.41205356369</v>
          </cell>
          <cell r="I780">
            <v>196221.2241071274</v>
          </cell>
          <cell r="J780">
            <v>230105.58350928724</v>
          </cell>
          <cell r="K780">
            <v>263989.94291144708</v>
          </cell>
          <cell r="L780">
            <v>297874.3023136069</v>
          </cell>
          <cell r="M780">
            <v>324602.54397097189</v>
          </cell>
          <cell r="N780">
            <v>351330.78562833695</v>
          </cell>
          <cell r="O780">
            <v>378059.02728570194</v>
          </cell>
          <cell r="P780">
            <v>404787.26894306706</v>
          </cell>
          <cell r="Q780">
            <v>431515.51060043194</v>
          </cell>
          <cell r="R780">
            <v>461169.82961416838</v>
          </cell>
          <cell r="S780">
            <v>490824.14862790494</v>
          </cell>
          <cell r="T780">
            <v>520478.4676416415</v>
          </cell>
          <cell r="U780">
            <v>550132.78665537795</v>
          </cell>
          <cell r="V780">
            <v>550132.78665537795</v>
          </cell>
          <cell r="W780">
            <v>550132.78665537795</v>
          </cell>
          <cell r="X780">
            <v>550132.78665537795</v>
          </cell>
          <cell r="Y780">
            <v>550132.78665537795</v>
          </cell>
          <cell r="Z780">
            <v>550132.78665537795</v>
          </cell>
          <cell r="AA780">
            <v>550132.78665537795</v>
          </cell>
          <cell r="AB780">
            <v>550132.78665537795</v>
          </cell>
          <cell r="AC780">
            <v>550132.78665537795</v>
          </cell>
          <cell r="AD780">
            <v>550132.78665537795</v>
          </cell>
          <cell r="AE780">
            <v>550132.78665537795</v>
          </cell>
          <cell r="AF780">
            <v>550132.78665537795</v>
          </cell>
          <cell r="AG780">
            <v>550132.78665537795</v>
          </cell>
          <cell r="AH780">
            <v>550132.78665537795</v>
          </cell>
          <cell r="AI780">
            <v>550132.78665537795</v>
          </cell>
          <cell r="AJ780">
            <v>550132.78665537795</v>
          </cell>
          <cell r="AL780">
            <v>13321701.633693298</v>
          </cell>
        </row>
        <row r="781">
          <cell r="A781" t="str">
            <v xml:space="preserve"> - выручка от реализации постоянных активов</v>
          </cell>
          <cell r="B781" t="str">
            <v xml:space="preserve"> - gain on disposal of fixed assets</v>
          </cell>
          <cell r="D781" t="str">
            <v>тыс.руб.</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L781">
            <v>0</v>
          </cell>
        </row>
        <row r="782">
          <cell r="A782" t="str">
            <v xml:space="preserve"> - доходы от прочей реализации и внереализационные доходы</v>
          </cell>
          <cell r="B782" t="str">
            <v xml:space="preserve"> - other (non-operation) &amp; miscellaneous profit</v>
          </cell>
          <cell r="D782" t="str">
            <v>тыс.руб.</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L782">
            <v>0</v>
          </cell>
        </row>
        <row r="783">
          <cell r="A783" t="str">
            <v xml:space="preserve"> - прирост нормируемых краткосрочных пассивов</v>
          </cell>
          <cell r="B783" t="str">
            <v xml:space="preserve"> - increase in current liabilities</v>
          </cell>
          <cell r="D783" t="str">
            <v>тыс.руб.</v>
          </cell>
          <cell r="F783">
            <v>0</v>
          </cell>
          <cell r="G783">
            <v>0</v>
          </cell>
          <cell r="H783">
            <v>2054.454306715942</v>
          </cell>
          <cell r="I783">
            <v>285.2699276940989</v>
          </cell>
          <cell r="J783">
            <v>457.23262220358447</v>
          </cell>
          <cell r="K783">
            <v>468.35769829068113</v>
          </cell>
          <cell r="L783">
            <v>467.82669829068163</v>
          </cell>
          <cell r="M783">
            <v>417.39945218926732</v>
          </cell>
          <cell r="N783">
            <v>416.11155475704072</v>
          </cell>
          <cell r="O783">
            <v>415.44112796303853</v>
          </cell>
          <cell r="P783">
            <v>414.75058836522203</v>
          </cell>
          <cell r="Q783">
            <v>414.03933257946028</v>
          </cell>
          <cell r="R783">
            <v>440.33495013330776</v>
          </cell>
          <cell r="S783">
            <v>439.83908621486717</v>
          </cell>
          <cell r="T783">
            <v>439.06187781386416</v>
          </cell>
          <cell r="U783">
            <v>438.26135316083219</v>
          </cell>
          <cell r="V783">
            <v>-34.111884053972062</v>
          </cell>
          <cell r="W783">
            <v>-37.496069721061758</v>
          </cell>
          <cell r="X783">
            <v>-38.370824623593762</v>
          </cell>
          <cell r="Y783">
            <v>-39.271822173198416</v>
          </cell>
          <cell r="Z783">
            <v>-40.199849649296993</v>
          </cell>
          <cell r="AA783">
            <v>-41.15571794967309</v>
          </cell>
          <cell r="AB783">
            <v>-42.140262299064489</v>
          </cell>
          <cell r="AC783">
            <v>-43.154342978938985</v>
          </cell>
          <cell r="AD783">
            <v>-44.198846079203577</v>
          </cell>
          <cell r="AE783">
            <v>-45.274684272482773</v>
          </cell>
          <cell r="AF783">
            <v>-46.382797611556271</v>
          </cell>
          <cell r="AG783">
            <v>-47.524154350802746</v>
          </cell>
          <cell r="AH783">
            <v>-48.69975179222547</v>
          </cell>
          <cell r="AI783">
            <v>82.233391423104877</v>
          </cell>
          <cell r="AJ783">
            <v>-39.374908417498773</v>
          </cell>
          <cell r="AL783">
            <v>7063.258051822424</v>
          </cell>
        </row>
        <row r="784">
          <cell r="A784" t="str">
            <v xml:space="preserve"> - увеличение уставного капитала</v>
          </cell>
          <cell r="B784" t="str">
            <v xml:space="preserve"> - increase in statutory equity</v>
          </cell>
          <cell r="D784" t="str">
            <v>тыс.руб.</v>
          </cell>
          <cell r="F784">
            <v>539186.75639218895</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L784">
            <v>539186.75639218895</v>
          </cell>
        </row>
        <row r="785">
          <cell r="A785" t="str">
            <v xml:space="preserve"> - целевые финансирование и поступления</v>
          </cell>
          <cell r="B785" t="str">
            <v xml:space="preserve"> - target financing (financing from a public finance)</v>
          </cell>
          <cell r="D785" t="str">
            <v>тыс.руб.</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L785">
            <v>0</v>
          </cell>
        </row>
        <row r="786">
          <cell r="A786" t="str">
            <v xml:space="preserve"> - привлечение кредитов</v>
          </cell>
          <cell r="B786" t="str">
            <v xml:space="preserve"> - loans obtained</v>
          </cell>
          <cell r="D786" t="str">
            <v>тыс.руб.</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L786">
            <v>0</v>
          </cell>
        </row>
        <row r="787">
          <cell r="A787" t="str">
            <v xml:space="preserve"> - поступления от продажи иностранной валюты</v>
          </cell>
          <cell r="B787" t="str">
            <v xml:space="preserve"> - revenues from foreign currency selling</v>
          </cell>
          <cell r="D787" t="str">
            <v>тыс.руб.</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L787">
            <v>0</v>
          </cell>
        </row>
        <row r="788">
          <cell r="A788" t="str">
            <v xml:space="preserve"> = Итого приток</v>
          </cell>
          <cell r="B788" t="str">
            <v xml:space="preserve"> = Total inflow</v>
          </cell>
          <cell r="D788" t="str">
            <v>тыс.руб.</v>
          </cell>
          <cell r="F788">
            <v>539186.75639218895</v>
          </cell>
          <cell r="G788">
            <v>0</v>
          </cell>
          <cell r="H788">
            <v>170672.86636027964</v>
          </cell>
          <cell r="I788">
            <v>196506.49403482152</v>
          </cell>
          <cell r="J788">
            <v>230562.81613149084</v>
          </cell>
          <cell r="K788">
            <v>264458.30060973775</v>
          </cell>
          <cell r="L788">
            <v>298342.1290118976</v>
          </cell>
          <cell r="M788">
            <v>325019.94342316117</v>
          </cell>
          <cell r="N788">
            <v>351746.897183094</v>
          </cell>
          <cell r="O788">
            <v>378474.46841366496</v>
          </cell>
          <cell r="P788">
            <v>405202.01953143231</v>
          </cell>
          <cell r="Q788">
            <v>431929.54993301141</v>
          </cell>
          <cell r="R788">
            <v>461610.16456430167</v>
          </cell>
          <cell r="S788">
            <v>491263.98771411984</v>
          </cell>
          <cell r="T788">
            <v>520917.52951945539</v>
          </cell>
          <cell r="U788">
            <v>550571.04800853878</v>
          </cell>
          <cell r="V788">
            <v>550098.67477132392</v>
          </cell>
          <cell r="W788">
            <v>550095.29058565688</v>
          </cell>
          <cell r="X788">
            <v>550094.41583075433</v>
          </cell>
          <cell r="Y788">
            <v>550093.5148332048</v>
          </cell>
          <cell r="Z788">
            <v>550092.58680572861</v>
          </cell>
          <cell r="AA788">
            <v>550091.63093742833</v>
          </cell>
          <cell r="AB788">
            <v>550090.64639307884</v>
          </cell>
          <cell r="AC788">
            <v>550089.63231239899</v>
          </cell>
          <cell r="AD788">
            <v>550088.58780929877</v>
          </cell>
          <cell r="AE788">
            <v>550087.51197110547</v>
          </cell>
          <cell r="AF788">
            <v>550086.40385776642</v>
          </cell>
          <cell r="AG788">
            <v>550085.26250102709</v>
          </cell>
          <cell r="AH788">
            <v>550084.0869035857</v>
          </cell>
          <cell r="AI788">
            <v>550215.02004680107</v>
          </cell>
          <cell r="AJ788">
            <v>550093.41174696048</v>
          </cell>
          <cell r="AK788">
            <v>0</v>
          </cell>
          <cell r="AL788">
            <v>13867951.648137312</v>
          </cell>
        </row>
        <row r="790">
          <cell r="A790" t="str">
            <v>2. ОТТОК ДЕНЕЖНЫХ СРЕДСТВ</v>
          </cell>
          <cell r="B790" t="str">
            <v>2. CASH OUTFLOWS</v>
          </cell>
        </row>
        <row r="791">
          <cell r="A791" t="str">
            <v xml:space="preserve"> - эксплуатационные расходы</v>
          </cell>
          <cell r="B791" t="str">
            <v xml:space="preserve"> - operating costs</v>
          </cell>
          <cell r="D791" t="str">
            <v>тыс.руб.</v>
          </cell>
          <cell r="F791">
            <v>0</v>
          </cell>
          <cell r="G791">
            <v>0</v>
          </cell>
          <cell r="H791">
            <v>-104586.82019999999</v>
          </cell>
          <cell r="I791">
            <v>-123126.44256</v>
          </cell>
          <cell r="J791">
            <v>-141866.83163999999</v>
          </cell>
          <cell r="K791">
            <v>-160253.22072000001</v>
          </cell>
          <cell r="L791">
            <v>-178657.30979999999</v>
          </cell>
          <cell r="M791">
            <v>-191523.21206399999</v>
          </cell>
          <cell r="N791">
            <v>-204410.81098799998</v>
          </cell>
          <cell r="O791">
            <v>-217320.75747179997</v>
          </cell>
          <cell r="P791">
            <v>-230253.72194219395</v>
          </cell>
          <cell r="Q791">
            <v>-243210.39493877979</v>
          </cell>
          <cell r="R791">
            <v>-258242.31706934317</v>
          </cell>
          <cell r="S791">
            <v>-273299.3915753435</v>
          </cell>
          <cell r="T791">
            <v>-288382.37302804383</v>
          </cell>
          <cell r="U791">
            <v>-303492.03863584518</v>
          </cell>
          <cell r="V791">
            <v>-304435.67930740048</v>
          </cell>
          <cell r="W791">
            <v>-305407.62919910252</v>
          </cell>
          <cell r="X791">
            <v>-306408.7375875556</v>
          </cell>
          <cell r="Y791">
            <v>-307439.87922766228</v>
          </cell>
          <cell r="Z791">
            <v>-308501.95511697215</v>
          </cell>
          <cell r="AA791">
            <v>-309595.89328296127</v>
          </cell>
          <cell r="AB791">
            <v>-310722.64959393011</v>
          </cell>
          <cell r="AC791">
            <v>-311883.20859422802</v>
          </cell>
          <cell r="AD791">
            <v>-313078.58436453488</v>
          </cell>
          <cell r="AE791">
            <v>-314309.82140795095</v>
          </cell>
          <cell r="AF791">
            <v>-315577.99556266947</v>
          </cell>
          <cell r="AG791">
            <v>-316884.21494202956</v>
          </cell>
          <cell r="AH791">
            <v>-318229.62090277043</v>
          </cell>
          <cell r="AI791">
            <v>-319615.38904233353</v>
          </cell>
          <cell r="AJ791">
            <v>-321042.73022608354</v>
          </cell>
          <cell r="AL791">
            <v>-7601759.6309915343</v>
          </cell>
        </row>
        <row r="792">
          <cell r="A792" t="str">
            <v xml:space="preserve"> - лизинговые платежи (начисленные)</v>
          </cell>
          <cell r="B792" t="str">
            <v xml:space="preserve"> - leasing payments (charged)</v>
          </cell>
          <cell r="D792" t="str">
            <v>тыс.руб.</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L792">
            <v>0</v>
          </cell>
        </row>
        <row r="793">
          <cell r="A793" t="str">
            <v xml:space="preserve"> - коммерческие расходы</v>
          </cell>
          <cell r="B793" t="str">
            <v xml:space="preserve"> - marketing costs</v>
          </cell>
          <cell r="D793" t="str">
            <v>тыс.руб.</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L793">
            <v>0</v>
          </cell>
        </row>
        <row r="794">
          <cell r="A794" t="str">
            <v xml:space="preserve"> - налоговые выплаты</v>
          </cell>
          <cell r="B794" t="str">
            <v xml:space="preserve"> - tax payments</v>
          </cell>
          <cell r="D794" t="str">
            <v>тыс.руб.</v>
          </cell>
          <cell r="F794">
            <v>0</v>
          </cell>
          <cell r="G794">
            <v>0</v>
          </cell>
          <cell r="H794">
            <v>-18121.818574263172</v>
          </cell>
          <cell r="I794">
            <v>-20680.0061163516</v>
          </cell>
          <cell r="J794">
            <v>-24676.710688001876</v>
          </cell>
          <cell r="K794">
            <v>-28762.415868348922</v>
          </cell>
          <cell r="L794">
            <v>-32843.873048695976</v>
          </cell>
          <cell r="M794">
            <v>-36450.351082783767</v>
          </cell>
          <cell r="N794">
            <v>-40046.525937413739</v>
          </cell>
          <cell r="O794">
            <v>-43637.3373776917</v>
          </cell>
          <cell r="P794">
            <v>-47222.624501187129</v>
          </cell>
          <cell r="Q794">
            <v>-50802.221578396449</v>
          </cell>
          <cell r="R794">
            <v>-54621.444369600285</v>
          </cell>
          <cell r="S794">
            <v>-58436.700249456575</v>
          </cell>
          <cell r="T794">
            <v>-62245.738462104862</v>
          </cell>
          <cell r="U794">
            <v>-66048.372477528887</v>
          </cell>
          <cell r="V794">
            <v>-65775.477405097103</v>
          </cell>
          <cell r="W794">
            <v>-65475.508847328616</v>
          </cell>
          <cell r="X794">
            <v>-65168.542250339873</v>
          </cell>
          <cell r="Y794">
            <v>-64854.367672954279</v>
          </cell>
          <cell r="Z794">
            <v>-64532.76887575991</v>
          </cell>
          <cell r="AA794">
            <v>-64203.523132162518</v>
          </cell>
          <cell r="AB794">
            <v>-63866.401033770002</v>
          </cell>
          <cell r="AC794">
            <v>-63521.166289938497</v>
          </cell>
          <cell r="AD794">
            <v>-63167.575521304854</v>
          </cell>
          <cell r="AE794">
            <v>-62805.378047124999</v>
          </cell>
          <cell r="AF794">
            <v>-62434.315666232549</v>
          </cell>
          <cell r="AG794">
            <v>-62054.122431426134</v>
          </cell>
          <cell r="AH794">
            <v>-61664.524417088323</v>
          </cell>
          <cell r="AI794">
            <v>-62322.391548473155</v>
          </cell>
          <cell r="AJ794">
            <v>-62007.392281133172</v>
          </cell>
          <cell r="AL794">
            <v>-1538449.5957519587</v>
          </cell>
        </row>
        <row r="795">
          <cell r="A795" t="str">
            <v xml:space="preserve"> - убытки от прочей реализации и внереализационные расходы</v>
          </cell>
          <cell r="B795" t="str">
            <v xml:space="preserve"> - other (non-operation) &amp; miscellaneous loss</v>
          </cell>
          <cell r="D795" t="str">
            <v>тыс.руб.</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L795">
            <v>0</v>
          </cell>
        </row>
        <row r="796">
          <cell r="A796" t="str">
            <v xml:space="preserve"> - дивиденды выплаченные</v>
          </cell>
          <cell r="B796" t="str">
            <v xml:space="preserve"> - dividends payable</v>
          </cell>
          <cell r="D796" t="str">
            <v>тыс.руб.</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L796">
            <v>0</v>
          </cell>
        </row>
        <row r="797">
          <cell r="A797" t="str">
            <v xml:space="preserve"> - прочие расходы из чистой прибыли</v>
          </cell>
          <cell r="B797" t="str">
            <v xml:space="preserve"> - other payments from a net profit</v>
          </cell>
          <cell r="D797" t="str">
            <v>тыс.руб.</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L797">
            <v>0</v>
          </cell>
        </row>
        <row r="798">
          <cell r="A798" t="str">
            <v xml:space="preserve"> - прирост постоянных активов</v>
          </cell>
          <cell r="B798" t="str">
            <v xml:space="preserve"> - increase in fixed assets</v>
          </cell>
          <cell r="D798" t="str">
            <v>тыс.руб.</v>
          </cell>
          <cell r="F798">
            <v>0</v>
          </cell>
          <cell r="G798">
            <v>-118599.9</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L798">
            <v>-118599.9</v>
          </cell>
        </row>
        <row r="799">
          <cell r="A799" t="str">
            <v xml:space="preserve"> - прирост нормирумых оборотных активов</v>
          </cell>
          <cell r="B799" t="str">
            <v xml:space="preserve"> - increase in current assets</v>
          </cell>
          <cell r="D799" t="str">
            <v>тыс.руб.</v>
          </cell>
          <cell r="F799">
            <v>0</v>
          </cell>
          <cell r="G799">
            <v>-22744.402525500002</v>
          </cell>
          <cell r="H799">
            <v>-22344.264846696969</v>
          </cell>
          <cell r="I799">
            <v>-10723.884560296974</v>
          </cell>
          <cell r="J799">
            <v>-12101.895921746654</v>
          </cell>
          <cell r="K799">
            <v>-12896.206004146661</v>
          </cell>
          <cell r="L799">
            <v>-13642.719386506651</v>
          </cell>
          <cell r="M799">
            <v>-13045.044589027093</v>
          </cell>
          <cell r="N799">
            <v>-13069.141010647087</v>
          </cell>
          <cell r="O799">
            <v>-13097.323998178064</v>
          </cell>
          <cell r="P799">
            <v>-13129.716148597421</v>
          </cell>
          <cell r="Q799">
            <v>-13200.054551171721</v>
          </cell>
          <cell r="R799">
            <v>-13752.021183331846</v>
          </cell>
          <cell r="S799">
            <v>-14064.747501729871</v>
          </cell>
          <cell r="T799">
            <v>-14382.211270041473</v>
          </cell>
          <cell r="U799">
            <v>-14471.938759723969</v>
          </cell>
          <cell r="V799">
            <v>-12173.303489634971</v>
          </cell>
          <cell r="W799">
            <v>-12351.038210122439</v>
          </cell>
          <cell r="X799">
            <v>-12534.104972224566</v>
          </cell>
          <cell r="Y799">
            <v>-12722.663737189636</v>
          </cell>
          <cell r="Z799">
            <v>-12916.879265103838</v>
          </cell>
          <cell r="AA799">
            <v>-13116.921258855262</v>
          </cell>
          <cell r="AB799">
            <v>-13322.964512419363</v>
          </cell>
          <cell r="AC799">
            <v>-13535.189063590369</v>
          </cell>
          <cell r="AD799">
            <v>-13753.780351296416</v>
          </cell>
          <cell r="AE799">
            <v>-13978.929377633729</v>
          </cell>
          <cell r="AF799">
            <v>-14210.832874761196</v>
          </cell>
          <cell r="AG799">
            <v>-14449.693476802378</v>
          </cell>
          <cell r="AH799">
            <v>-14695.719896904891</v>
          </cell>
          <cell r="AI799">
            <v>-14949.127109610359</v>
          </cell>
          <cell r="AJ799">
            <v>-15210.136538697057</v>
          </cell>
          <cell r="AL799">
            <v>-420586.85639218893</v>
          </cell>
        </row>
        <row r="800">
          <cell r="A800" t="str">
            <v xml:space="preserve"> - общая сумма выплат по кредитам</v>
          </cell>
          <cell r="B800" t="str">
            <v xml:space="preserve"> - total debt service payments</v>
          </cell>
          <cell r="D800" t="str">
            <v>тыс.руб.</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L800">
            <v>0</v>
          </cell>
        </row>
        <row r="801">
          <cell r="A801" t="str">
            <v xml:space="preserve"> - расходы на покупку иностранной валюты</v>
          </cell>
          <cell r="B801" t="str">
            <v xml:space="preserve"> - expenditures on foreign currency purchasing</v>
          </cell>
          <cell r="D801" t="str">
            <v>тыс.руб.</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L801">
            <v>0</v>
          </cell>
        </row>
        <row r="802">
          <cell r="A802" t="str">
            <v xml:space="preserve"> = Итого отток</v>
          </cell>
          <cell r="B802" t="str">
            <v xml:space="preserve"> = Total outflow</v>
          </cell>
          <cell r="D802" t="str">
            <v>тыс.руб.</v>
          </cell>
          <cell r="F802">
            <v>0</v>
          </cell>
          <cell r="G802">
            <v>-141344.30252550001</v>
          </cell>
          <cell r="H802">
            <v>-145052.90362096013</v>
          </cell>
          <cell r="I802">
            <v>-154530.33323664858</v>
          </cell>
          <cell r="J802">
            <v>-178645.43824974852</v>
          </cell>
          <cell r="K802">
            <v>-201911.84259249561</v>
          </cell>
          <cell r="L802">
            <v>-225143.90223520261</v>
          </cell>
          <cell r="M802">
            <v>-241018.60773581086</v>
          </cell>
          <cell r="N802">
            <v>-257526.47793606081</v>
          </cell>
          <cell r="O802">
            <v>-274055.41884766973</v>
          </cell>
          <cell r="P802">
            <v>-290606.06259197852</v>
          </cell>
          <cell r="Q802">
            <v>-307212.67106834799</v>
          </cell>
          <cell r="R802">
            <v>-326615.78262227529</v>
          </cell>
          <cell r="S802">
            <v>-345800.83932652994</v>
          </cell>
          <cell r="T802">
            <v>-365010.32276019017</v>
          </cell>
          <cell r="U802">
            <v>-384012.34987309802</v>
          </cell>
          <cell r="V802">
            <v>-382384.46020213258</v>
          </cell>
          <cell r="W802">
            <v>-383234.17625655356</v>
          </cell>
          <cell r="X802">
            <v>-384111.38481012004</v>
          </cell>
          <cell r="Y802">
            <v>-385016.91063780617</v>
          </cell>
          <cell r="Z802">
            <v>-385951.6032578359</v>
          </cell>
          <cell r="AA802">
            <v>-386916.33767397905</v>
          </cell>
          <cell r="AB802">
            <v>-387912.01514011947</v>
          </cell>
          <cell r="AC802">
            <v>-388939.56394775689</v>
          </cell>
          <cell r="AD802">
            <v>-389999.94023713615</v>
          </cell>
          <cell r="AE802">
            <v>-391094.12883270968</v>
          </cell>
          <cell r="AF802">
            <v>-392223.14410366322</v>
          </cell>
          <cell r="AG802">
            <v>-393388.03085025807</v>
          </cell>
          <cell r="AH802">
            <v>-394589.86521676363</v>
          </cell>
          <cell r="AI802">
            <v>-396886.90770041704</v>
          </cell>
          <cell r="AJ802">
            <v>-398260.25904591376</v>
          </cell>
          <cell r="AL802">
            <v>-9679395.9831356816</v>
          </cell>
        </row>
        <row r="804">
          <cell r="A804" t="str">
            <v xml:space="preserve"> = Баланс денежных средств в местной валюте</v>
          </cell>
          <cell r="B804" t="str">
            <v xml:space="preserve"> = Cash balance in local curency</v>
          </cell>
          <cell r="D804" t="str">
            <v>тыс.руб.</v>
          </cell>
          <cell r="F804">
            <v>539186.75639218895</v>
          </cell>
          <cell r="G804">
            <v>-141344.30252550001</v>
          </cell>
          <cell r="H804">
            <v>25619.962739319511</v>
          </cell>
          <cell r="I804">
            <v>41976.160798172932</v>
          </cell>
          <cell r="J804">
            <v>51917.377881742315</v>
          </cell>
          <cell r="K804">
            <v>62546.458017242141</v>
          </cell>
          <cell r="L804">
            <v>73198.226776694995</v>
          </cell>
          <cell r="M804">
            <v>84001.335687350307</v>
          </cell>
          <cell r="N804">
            <v>94220.419247033191</v>
          </cell>
          <cell r="O804">
            <v>104419.04956599523</v>
          </cell>
          <cell r="P804">
            <v>114595.95693945378</v>
          </cell>
          <cell r="Q804">
            <v>124716.87886466342</v>
          </cell>
          <cell r="R804">
            <v>134994.38194202638</v>
          </cell>
          <cell r="S804">
            <v>145463.1483875899</v>
          </cell>
          <cell r="T804">
            <v>155907.20675926522</v>
          </cell>
          <cell r="U804">
            <v>166558.69813544076</v>
          </cell>
          <cell r="V804">
            <v>167714.21456919133</v>
          </cell>
          <cell r="W804">
            <v>166861.11432910332</v>
          </cell>
          <cell r="X804">
            <v>165983.03102063428</v>
          </cell>
          <cell r="Y804">
            <v>165076.60419539863</v>
          </cell>
          <cell r="Z804">
            <v>164140.98354789271</v>
          </cell>
          <cell r="AA804">
            <v>163175.29326344928</v>
          </cell>
          <cell r="AB804">
            <v>162178.63125295937</v>
          </cell>
          <cell r="AC804">
            <v>161150.06836464209</v>
          </cell>
          <cell r="AD804">
            <v>160088.64757216262</v>
          </cell>
          <cell r="AE804">
            <v>158993.38313839579</v>
          </cell>
          <cell r="AF804">
            <v>157863.2597541032</v>
          </cell>
          <cell r="AG804">
            <v>156697.23165076901</v>
          </cell>
          <cell r="AH804">
            <v>155494.22168682207</v>
          </cell>
          <cell r="AI804">
            <v>153328.11234638403</v>
          </cell>
          <cell r="AJ804">
            <v>151833.15270104673</v>
          </cell>
          <cell r="AL804">
            <v>4188555.665001634</v>
          </cell>
        </row>
        <row r="805">
          <cell r="A805" t="str">
            <v xml:space="preserve"> = Свободная местная валюта</v>
          </cell>
          <cell r="B805" t="str">
            <v xml:space="preserve"> = The same, accumulated (free cash in local currency)</v>
          </cell>
          <cell r="D805" t="str">
            <v>тыс.руб.</v>
          </cell>
          <cell r="E805" t="str">
            <v>on_end</v>
          </cell>
          <cell r="F805">
            <v>539186.75639218895</v>
          </cell>
          <cell r="G805">
            <v>397842.45386668894</v>
          </cell>
          <cell r="H805">
            <v>423462.41660600842</v>
          </cell>
          <cell r="I805">
            <v>465438.57740418136</v>
          </cell>
          <cell r="J805">
            <v>517355.95528592367</v>
          </cell>
          <cell r="K805">
            <v>579902.41330316581</v>
          </cell>
          <cell r="L805">
            <v>653100.64007986081</v>
          </cell>
          <cell r="M805">
            <v>737101.97576721106</v>
          </cell>
          <cell r="N805">
            <v>831322.39501424425</v>
          </cell>
          <cell r="O805">
            <v>935741.44458023948</v>
          </cell>
          <cell r="P805">
            <v>1050337.4015196932</v>
          </cell>
          <cell r="Q805">
            <v>1175054.2803843566</v>
          </cell>
          <cell r="R805">
            <v>1310048.6623263829</v>
          </cell>
          <cell r="S805">
            <v>1455511.8107139729</v>
          </cell>
          <cell r="T805">
            <v>1611419.0174732381</v>
          </cell>
          <cell r="U805">
            <v>1777977.7156086788</v>
          </cell>
          <cell r="V805">
            <v>1945691.9301778702</v>
          </cell>
          <cell r="W805">
            <v>2112553.0445069736</v>
          </cell>
          <cell r="X805">
            <v>2278536.0755276079</v>
          </cell>
          <cell r="Y805">
            <v>2443612.6797230067</v>
          </cell>
          <cell r="Z805">
            <v>2607753.6632708996</v>
          </cell>
          <cell r="AA805">
            <v>2770928.9565343489</v>
          </cell>
          <cell r="AB805">
            <v>2933107.5877873083</v>
          </cell>
          <cell r="AC805">
            <v>3094257.6561519504</v>
          </cell>
          <cell r="AD805">
            <v>3254346.3037241129</v>
          </cell>
          <cell r="AE805">
            <v>3413339.6868625088</v>
          </cell>
          <cell r="AF805">
            <v>3571202.9466166119</v>
          </cell>
          <cell r="AG805">
            <v>3727900.1782673812</v>
          </cell>
          <cell r="AH805">
            <v>3883394.3999542031</v>
          </cell>
          <cell r="AI805">
            <v>4036722.5123005873</v>
          </cell>
          <cell r="AJ805">
            <v>4188555.665001634</v>
          </cell>
          <cell r="AL805">
            <v>4188555.665001634</v>
          </cell>
        </row>
        <row r="809">
          <cell r="A809" t="str">
            <v>Цт=максимальные Постоянные цены</v>
          </cell>
          <cell r="B809" t="str">
            <v>Цт=максимальные Постоянные цены</v>
          </cell>
          <cell r="AL809" t="str">
            <v>АЛЬТ-Инвест™ 3.0</v>
          </cell>
        </row>
        <row r="810">
          <cell r="A810" t="str">
            <v>ОПЕРАЦИИ С ИНОСТРАННОЙ ВАЛЮТОЙ</v>
          </cell>
          <cell r="B810" t="str">
            <v>OPERATIONS WITH FOREIGN CURRENCY</v>
          </cell>
          <cell r="F810" t="str">
            <v>"0"</v>
          </cell>
          <cell r="G810" t="str">
            <v>1 год</v>
          </cell>
          <cell r="H810" t="str">
            <v>2 год</v>
          </cell>
          <cell r="I810" t="str">
            <v>3 год</v>
          </cell>
          <cell r="J810" t="str">
            <v>4 год</v>
          </cell>
          <cell r="K810" t="str">
            <v>5 год</v>
          </cell>
          <cell r="L810" t="str">
            <v>6 год</v>
          </cell>
          <cell r="M810" t="str">
            <v>7 год</v>
          </cell>
          <cell r="N810" t="str">
            <v>8 год</v>
          </cell>
          <cell r="O810" t="str">
            <v>9 год</v>
          </cell>
          <cell r="P810" t="str">
            <v>10 год</v>
          </cell>
          <cell r="Q810" t="str">
            <v>11 год</v>
          </cell>
          <cell r="R810" t="str">
            <v>12 год</v>
          </cell>
          <cell r="S810" t="str">
            <v>13 год</v>
          </cell>
          <cell r="T810" t="str">
            <v>14 год</v>
          </cell>
          <cell r="U810" t="str">
            <v>15 год</v>
          </cell>
          <cell r="V810" t="str">
            <v>16 год</v>
          </cell>
          <cell r="W810" t="str">
            <v>17 год</v>
          </cell>
          <cell r="X810" t="str">
            <v>18 год</v>
          </cell>
          <cell r="Y810" t="str">
            <v>19 год</v>
          </cell>
          <cell r="Z810" t="str">
            <v>20 год</v>
          </cell>
          <cell r="AA810" t="str">
            <v>21 год</v>
          </cell>
          <cell r="AB810" t="str">
            <v>22 год</v>
          </cell>
          <cell r="AC810" t="str">
            <v>23 год</v>
          </cell>
          <cell r="AD810" t="str">
            <v>24 год</v>
          </cell>
          <cell r="AE810" t="str">
            <v>25 год</v>
          </cell>
          <cell r="AF810" t="str">
            <v>26 год</v>
          </cell>
          <cell r="AG810" t="str">
            <v>27 год</v>
          </cell>
          <cell r="AH810" t="str">
            <v>28 год</v>
          </cell>
          <cell r="AI810" t="str">
            <v>29 год</v>
          </cell>
          <cell r="AJ810" t="str">
            <v>30 год</v>
          </cell>
          <cell r="AL810" t="str">
            <v>ВСЕГО</v>
          </cell>
        </row>
        <row r="812">
          <cell r="A812" t="str">
            <v>Доля выручки в иностранной валюте,</v>
          </cell>
          <cell r="B812" t="str">
            <v>The share of revenues in foreign</v>
          </cell>
        </row>
        <row r="813">
          <cell r="A813" t="str">
            <v xml:space="preserve"> подлежащей обязательной продаже</v>
          </cell>
          <cell r="B813" t="str">
            <v xml:space="preserve"> currency ought to be sold</v>
          </cell>
          <cell r="D813" t="str">
            <v>%</v>
          </cell>
          <cell r="E813" t="str">
            <v>on_end</v>
          </cell>
          <cell r="F813">
            <v>0.5</v>
          </cell>
          <cell r="G813">
            <v>0.5</v>
          </cell>
          <cell r="H813">
            <v>0.5</v>
          </cell>
          <cell r="I813">
            <v>0.5</v>
          </cell>
          <cell r="J813">
            <v>0.5</v>
          </cell>
          <cell r="K813">
            <v>0.5</v>
          </cell>
          <cell r="L813">
            <v>0.5</v>
          </cell>
          <cell r="M813">
            <v>0.5</v>
          </cell>
          <cell r="N813">
            <v>0.5</v>
          </cell>
          <cell r="O813">
            <v>0.5</v>
          </cell>
          <cell r="P813">
            <v>0.5</v>
          </cell>
          <cell r="Q813">
            <v>0.5</v>
          </cell>
          <cell r="R813">
            <v>0.5</v>
          </cell>
          <cell r="S813">
            <v>0.5</v>
          </cell>
          <cell r="T813">
            <v>0.5</v>
          </cell>
          <cell r="U813">
            <v>0.5</v>
          </cell>
          <cell r="V813">
            <v>0.5</v>
          </cell>
          <cell r="W813">
            <v>0.5</v>
          </cell>
          <cell r="X813">
            <v>0.5</v>
          </cell>
          <cell r="Y813">
            <v>0.5</v>
          </cell>
          <cell r="Z813">
            <v>0.5</v>
          </cell>
          <cell r="AA813">
            <v>0.5</v>
          </cell>
          <cell r="AB813">
            <v>0.5</v>
          </cell>
          <cell r="AC813">
            <v>0.5</v>
          </cell>
          <cell r="AD813">
            <v>0.5</v>
          </cell>
          <cell r="AE813">
            <v>0.5</v>
          </cell>
          <cell r="AF813">
            <v>0.5</v>
          </cell>
          <cell r="AG813">
            <v>0.5</v>
          </cell>
          <cell r="AH813">
            <v>0.5</v>
          </cell>
          <cell r="AI813">
            <v>0.5</v>
          </cell>
          <cell r="AJ813">
            <v>0.5</v>
          </cell>
          <cell r="AL813" t="str">
            <v>-</v>
          </cell>
        </row>
        <row r="814">
          <cell r="A814" t="str">
            <v>Сумма проданной валютной выручки (-)</v>
          </cell>
          <cell r="B814" t="str">
            <v>Sum of foreign currency sold (-)</v>
          </cell>
          <cell r="D814" t="str">
            <v>тыс.долл.</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L814">
            <v>0</v>
          </cell>
        </row>
        <row r="816">
          <cell r="A816" t="str">
            <v>Валютный баланс, нарастающим итогом</v>
          </cell>
          <cell r="B816" t="str">
            <v>Accumulated cash balance in foreign currency</v>
          </cell>
          <cell r="D816" t="str">
            <v>тыс.долл.</v>
          </cell>
          <cell r="E816" t="str">
            <v>on_end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row>
        <row r="817">
          <cell r="A817" t="str">
            <v>Дополнительная покупка (+) или продажа (-) валюты</v>
          </cell>
          <cell r="B817" t="str">
            <v>Additional foreign currency purchasing (+) or selling (-)</v>
          </cell>
          <cell r="C817">
            <v>1</v>
          </cell>
          <cell r="D817" t="str">
            <v>тыс.долл.</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L817">
            <v>0</v>
          </cell>
        </row>
        <row r="819">
          <cell r="A819" t="str">
            <v>Ставка комиссионного вознаграждения</v>
          </cell>
          <cell r="B819" t="str">
            <v>Exchange premium rate</v>
          </cell>
          <cell r="D819" t="str">
            <v>%</v>
          </cell>
          <cell r="E819" t="str">
            <v>,on_end</v>
          </cell>
          <cell r="F819">
            <v>0.01</v>
          </cell>
          <cell r="G819">
            <v>0.01</v>
          </cell>
          <cell r="H819">
            <v>0.01</v>
          </cell>
          <cell r="I819">
            <v>0.01</v>
          </cell>
          <cell r="J819">
            <v>0.01</v>
          </cell>
          <cell r="K819">
            <v>0.01</v>
          </cell>
          <cell r="L819">
            <v>0.01</v>
          </cell>
          <cell r="M819">
            <v>0.01</v>
          </cell>
          <cell r="N819">
            <v>0.01</v>
          </cell>
          <cell r="O819">
            <v>0.01</v>
          </cell>
          <cell r="P819">
            <v>0.01</v>
          </cell>
          <cell r="Q819">
            <v>0.01</v>
          </cell>
          <cell r="R819">
            <v>0.01</v>
          </cell>
          <cell r="S819">
            <v>0.01</v>
          </cell>
          <cell r="T819">
            <v>0.01</v>
          </cell>
          <cell r="U819">
            <v>0.01</v>
          </cell>
          <cell r="V819">
            <v>0.01</v>
          </cell>
          <cell r="W819">
            <v>0.01</v>
          </cell>
          <cell r="X819">
            <v>0.01</v>
          </cell>
          <cell r="Y819">
            <v>0.01</v>
          </cell>
          <cell r="Z819">
            <v>0.01</v>
          </cell>
          <cell r="AA819">
            <v>0.01</v>
          </cell>
          <cell r="AB819">
            <v>0.01</v>
          </cell>
          <cell r="AC819">
            <v>0.01</v>
          </cell>
          <cell r="AD819">
            <v>0.01</v>
          </cell>
          <cell r="AE819">
            <v>0.01</v>
          </cell>
          <cell r="AF819">
            <v>0.01</v>
          </cell>
          <cell r="AG819">
            <v>0.01</v>
          </cell>
          <cell r="AH819">
            <v>0.01</v>
          </cell>
          <cell r="AI819">
            <v>0.01</v>
          </cell>
          <cell r="AJ819">
            <v>0.01</v>
          </cell>
          <cell r="AL819" t="str">
            <v>-</v>
          </cell>
        </row>
        <row r="820">
          <cell r="A820" t="str">
            <v>Сумма комиссионного вознаграждения при конвертации</v>
          </cell>
          <cell r="B820" t="str">
            <v>Sum of premium</v>
          </cell>
          <cell r="D820" t="str">
            <v>тыс.руб.</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L820">
            <v>0</v>
          </cell>
        </row>
        <row r="824">
          <cell r="A824" t="str">
            <v>Цт=максимальные Постоянные цены</v>
          </cell>
          <cell r="B824" t="str">
            <v>Цт=максимальные Постоянные цены</v>
          </cell>
          <cell r="AL824" t="str">
            <v>АЛЬТ-Инвест™ 3.0</v>
          </cell>
        </row>
        <row r="825">
          <cell r="A825" t="str">
            <v>ОТЧЕТ О ДВИЖЕНИИ ДЕНЕЖНЫХ СРЕДСТВ (ИНОСТРАННАЯ ВАЛЮТА)</v>
          </cell>
          <cell r="B825" t="str">
            <v>FINANCIAL CASH FLOW STATEMENT (FOREIGN CURRENCY)</v>
          </cell>
          <cell r="F825" t="str">
            <v>"0"</v>
          </cell>
          <cell r="G825" t="str">
            <v>1 год</v>
          </cell>
          <cell r="H825" t="str">
            <v>2 год</v>
          </cell>
          <cell r="I825" t="str">
            <v>3 год</v>
          </cell>
          <cell r="J825" t="str">
            <v>4 год</v>
          </cell>
          <cell r="K825" t="str">
            <v>5 год</v>
          </cell>
          <cell r="L825" t="str">
            <v>6 год</v>
          </cell>
          <cell r="M825" t="str">
            <v>7 год</v>
          </cell>
          <cell r="N825" t="str">
            <v>8 год</v>
          </cell>
          <cell r="O825" t="str">
            <v>9 год</v>
          </cell>
          <cell r="P825" t="str">
            <v>10 год</v>
          </cell>
          <cell r="Q825" t="str">
            <v>11 год</v>
          </cell>
          <cell r="R825" t="str">
            <v>12 год</v>
          </cell>
          <cell r="S825" t="str">
            <v>13 год</v>
          </cell>
          <cell r="T825" t="str">
            <v>14 год</v>
          </cell>
          <cell r="U825" t="str">
            <v>15 год</v>
          </cell>
          <cell r="V825" t="str">
            <v>16 год</v>
          </cell>
          <cell r="W825" t="str">
            <v>17 год</v>
          </cell>
          <cell r="X825" t="str">
            <v>18 год</v>
          </cell>
          <cell r="Y825" t="str">
            <v>19 год</v>
          </cell>
          <cell r="Z825" t="str">
            <v>20 год</v>
          </cell>
          <cell r="AA825" t="str">
            <v>21 год</v>
          </cell>
          <cell r="AB825" t="str">
            <v>22 год</v>
          </cell>
          <cell r="AC825" t="str">
            <v>23 год</v>
          </cell>
          <cell r="AD825" t="str">
            <v>24 год</v>
          </cell>
          <cell r="AE825" t="str">
            <v>25 год</v>
          </cell>
          <cell r="AF825" t="str">
            <v>26 год</v>
          </cell>
          <cell r="AG825" t="str">
            <v>27 год</v>
          </cell>
          <cell r="AH825" t="str">
            <v>28 год</v>
          </cell>
          <cell r="AI825" t="str">
            <v>29 год</v>
          </cell>
          <cell r="AJ825" t="str">
            <v>30 год</v>
          </cell>
          <cell r="AL825" t="str">
            <v>ВСЕГО</v>
          </cell>
        </row>
        <row r="827">
          <cell r="A827" t="str">
            <v>1. ПРИТОК ДЕНЕЖНЫХ СРЕДСТВ</v>
          </cell>
          <cell r="B827" t="str">
            <v>1. CASH INFLOWS</v>
          </cell>
        </row>
        <row r="828">
          <cell r="A828" t="str">
            <v xml:space="preserve"> - выручка от реализации</v>
          </cell>
          <cell r="B828" t="str">
            <v xml:space="preserve"> - sales revenues</v>
          </cell>
          <cell r="D828" t="str">
            <v>тыс.долл.</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L828">
            <v>0</v>
          </cell>
        </row>
        <row r="829">
          <cell r="A829" t="str">
            <v xml:space="preserve"> - прирост нормируемых краткосрочных пассивов</v>
          </cell>
          <cell r="B829" t="str">
            <v xml:space="preserve"> - increase in current liabilities</v>
          </cell>
          <cell r="D829" t="str">
            <v>тыс.долл.</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L829">
            <v>0</v>
          </cell>
        </row>
        <row r="830">
          <cell r="A830" t="str">
            <v xml:space="preserve"> - увеличение уставного капитала</v>
          </cell>
          <cell r="B830" t="str">
            <v xml:space="preserve"> - increase in statutory equity</v>
          </cell>
          <cell r="D830" t="str">
            <v>тыс.долл.</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L830">
            <v>0</v>
          </cell>
        </row>
        <row r="831">
          <cell r="A831" t="str">
            <v xml:space="preserve"> - целевые финансирование и поступления</v>
          </cell>
          <cell r="B831" t="str">
            <v xml:space="preserve"> - target financing (financing from a public finance)</v>
          </cell>
          <cell r="D831" t="str">
            <v>тыс.долл.</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L831">
            <v>0</v>
          </cell>
        </row>
        <row r="832">
          <cell r="A832" t="str">
            <v xml:space="preserve"> - привлечение кредитов</v>
          </cell>
          <cell r="B832" t="str">
            <v xml:space="preserve"> - loans obtained</v>
          </cell>
          <cell r="D832" t="str">
            <v>тыс.долл.</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L832">
            <v>0</v>
          </cell>
        </row>
        <row r="833">
          <cell r="A833" t="str">
            <v xml:space="preserve"> - покупка иностранной валюты</v>
          </cell>
          <cell r="B833" t="str">
            <v xml:space="preserve"> - foreign currency purchasing</v>
          </cell>
          <cell r="D833" t="str">
            <v>тыс.долл.</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L833">
            <v>0</v>
          </cell>
        </row>
        <row r="834">
          <cell r="A834" t="str">
            <v xml:space="preserve"> = Итого приток</v>
          </cell>
          <cell r="B834" t="str">
            <v xml:space="preserve"> = Total inflow</v>
          </cell>
          <cell r="D834" t="str">
            <v>тыс.долл.</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L834">
            <v>0</v>
          </cell>
        </row>
        <row r="836">
          <cell r="A836" t="str">
            <v>2. ОТТОК ДЕНЕЖНЫХ СРЕДСТВ</v>
          </cell>
          <cell r="B836" t="str">
            <v>2. CASH OUTFLOWS</v>
          </cell>
        </row>
        <row r="837">
          <cell r="A837" t="str">
            <v xml:space="preserve"> - эксплуатационные расходы</v>
          </cell>
          <cell r="B837" t="str">
            <v xml:space="preserve"> - operating costs</v>
          </cell>
          <cell r="D837" t="str">
            <v>тыс.долл.</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L837">
            <v>0</v>
          </cell>
        </row>
        <row r="838">
          <cell r="A838" t="str">
            <v xml:space="preserve"> - прирост постоянных активов</v>
          </cell>
          <cell r="B838" t="str">
            <v xml:space="preserve"> - increase in fixed assets</v>
          </cell>
          <cell r="D838" t="str">
            <v>тыс.долл.</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L838">
            <v>0</v>
          </cell>
        </row>
        <row r="839">
          <cell r="A839" t="str">
            <v xml:space="preserve"> - прирост нормирумых оборотных активов</v>
          </cell>
          <cell r="B839" t="str">
            <v xml:space="preserve"> - increase in current assets</v>
          </cell>
          <cell r="D839" t="str">
            <v>тыс.долл.</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L839">
            <v>0</v>
          </cell>
        </row>
        <row r="840">
          <cell r="A840" t="str">
            <v xml:space="preserve"> - общая сумма выплат по кредитам</v>
          </cell>
          <cell r="B840" t="str">
            <v xml:space="preserve"> - total debt service payments</v>
          </cell>
          <cell r="D840" t="str">
            <v>тыс.долл.</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L840">
            <v>0</v>
          </cell>
        </row>
        <row r="841">
          <cell r="A841" t="str">
            <v xml:space="preserve"> - продажа иностранной валюты</v>
          </cell>
          <cell r="B841" t="str">
            <v xml:space="preserve"> - foreign currency sale</v>
          </cell>
          <cell r="D841" t="str">
            <v>тыс.долл.</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L841">
            <v>0</v>
          </cell>
        </row>
        <row r="842">
          <cell r="A842" t="str">
            <v xml:space="preserve"> = Итого отток</v>
          </cell>
          <cell r="B842" t="str">
            <v xml:space="preserve"> = Total outflow</v>
          </cell>
          <cell r="D842" t="str">
            <v>тыс.долл.</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L842">
            <v>0</v>
          </cell>
        </row>
        <row r="844">
          <cell r="A844" t="str">
            <v xml:space="preserve"> = Баланс денежных средств в иностранной валюте</v>
          </cell>
          <cell r="B844" t="str">
            <v xml:space="preserve"> = Cash balance in foreign curency</v>
          </cell>
          <cell r="D844" t="str">
            <v>тыс.долл.</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L844">
            <v>0</v>
          </cell>
        </row>
        <row r="845">
          <cell r="A845" t="str">
            <v xml:space="preserve"> = Свободная иностранная валюта</v>
          </cell>
          <cell r="B845" t="str">
            <v xml:space="preserve"> = The same, accumulated (free cash in foreign currency)</v>
          </cell>
          <cell r="D845" t="str">
            <v>тыс.долл.</v>
          </cell>
          <cell r="E845" t="str">
            <v>on_end</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L845">
            <v>0</v>
          </cell>
        </row>
        <row r="849">
          <cell r="A849" t="str">
            <v>Цт=максимальные Постоянные цены</v>
          </cell>
          <cell r="B849" t="str">
            <v>Цт=максимальные Постоянные цены</v>
          </cell>
          <cell r="AL849" t="str">
            <v>АЛЬТ-Инвест™ 3.0</v>
          </cell>
        </row>
        <row r="850">
          <cell r="A850" t="str">
            <v>СВОДНЫЙ ОТЧЕТ О ДВИЖЕНИИ ДЕНЕЖНЫХ СРЕДСТВ</v>
          </cell>
          <cell r="B850" t="str">
            <v>INTEGRATED FINANCIAL CASH FLOW STATEMENT</v>
          </cell>
          <cell r="F850" t="str">
            <v>"0"</v>
          </cell>
          <cell r="G850" t="str">
            <v>1 год</v>
          </cell>
          <cell r="H850" t="str">
            <v>2 год</v>
          </cell>
          <cell r="I850" t="str">
            <v>3 год</v>
          </cell>
          <cell r="J850" t="str">
            <v>4 год</v>
          </cell>
          <cell r="K850" t="str">
            <v>5 год</v>
          </cell>
          <cell r="L850" t="str">
            <v>6 год</v>
          </cell>
          <cell r="M850" t="str">
            <v>7 год</v>
          </cell>
          <cell r="N850" t="str">
            <v>8 год</v>
          </cell>
          <cell r="O850" t="str">
            <v>9 год</v>
          </cell>
          <cell r="P850" t="str">
            <v>10 год</v>
          </cell>
          <cell r="Q850" t="str">
            <v>11 год</v>
          </cell>
          <cell r="R850" t="str">
            <v>12 год</v>
          </cell>
          <cell r="S850" t="str">
            <v>13 год</v>
          </cell>
          <cell r="T850" t="str">
            <v>14 год</v>
          </cell>
          <cell r="U850" t="str">
            <v>15 год</v>
          </cell>
          <cell r="V850" t="str">
            <v>16 год</v>
          </cell>
          <cell r="W850" t="str">
            <v>17 год</v>
          </cell>
          <cell r="X850" t="str">
            <v>18 год</v>
          </cell>
          <cell r="Y850" t="str">
            <v>19 год</v>
          </cell>
          <cell r="Z850" t="str">
            <v>20 год</v>
          </cell>
          <cell r="AA850" t="str">
            <v>21 год</v>
          </cell>
          <cell r="AB850" t="str">
            <v>22 год</v>
          </cell>
          <cell r="AC850" t="str">
            <v>23 год</v>
          </cell>
          <cell r="AD850" t="str">
            <v>24 год</v>
          </cell>
          <cell r="AE850" t="str">
            <v>25 год</v>
          </cell>
          <cell r="AF850" t="str">
            <v>26 год</v>
          </cell>
          <cell r="AG850" t="str">
            <v>27 год</v>
          </cell>
          <cell r="AH850" t="str">
            <v>28 год</v>
          </cell>
          <cell r="AI850" t="str">
            <v>29 год</v>
          </cell>
          <cell r="AJ850" t="str">
            <v>30 год</v>
          </cell>
          <cell r="AL850" t="str">
            <v>ВСЕГО</v>
          </cell>
        </row>
        <row r="852">
          <cell r="A852" t="str">
            <v>1. ПРИТОК ДЕНЕЖНЫХ СРЕДСТВ</v>
          </cell>
          <cell r="B852" t="str">
            <v>1. CASH INFLOWS</v>
          </cell>
        </row>
        <row r="853">
          <cell r="A853" t="str">
            <v xml:space="preserve"> - выручка от реализации</v>
          </cell>
          <cell r="B853" t="str">
            <v xml:space="preserve"> - sales revenues</v>
          </cell>
          <cell r="D853" t="str">
            <v>тыс.руб.</v>
          </cell>
          <cell r="F853">
            <v>0</v>
          </cell>
          <cell r="G853">
            <v>0</v>
          </cell>
          <cell r="H853">
            <v>168618.41205356369</v>
          </cell>
          <cell r="I853">
            <v>196221.2241071274</v>
          </cell>
          <cell r="J853">
            <v>230105.58350928724</v>
          </cell>
          <cell r="K853">
            <v>263989.94291144708</v>
          </cell>
          <cell r="L853">
            <v>297874.3023136069</v>
          </cell>
          <cell r="M853">
            <v>324602.54397097189</v>
          </cell>
          <cell r="N853">
            <v>351330.78562833695</v>
          </cell>
          <cell r="O853">
            <v>378059.02728570194</v>
          </cell>
          <cell r="P853">
            <v>404787.26894306706</v>
          </cell>
          <cell r="Q853">
            <v>431515.51060043194</v>
          </cell>
          <cell r="R853">
            <v>461169.82961416838</v>
          </cell>
          <cell r="S853">
            <v>490824.14862790494</v>
          </cell>
          <cell r="T853">
            <v>520478.4676416415</v>
          </cell>
          <cell r="U853">
            <v>550132.78665537795</v>
          </cell>
          <cell r="V853">
            <v>550132.78665537795</v>
          </cell>
          <cell r="W853">
            <v>550132.78665537795</v>
          </cell>
          <cell r="X853">
            <v>550132.78665537795</v>
          </cell>
          <cell r="Y853">
            <v>550132.78665537795</v>
          </cell>
          <cell r="Z853">
            <v>550132.78665537795</v>
          </cell>
          <cell r="AA853">
            <v>550132.78665537795</v>
          </cell>
          <cell r="AB853">
            <v>550132.78665537795</v>
          </cell>
          <cell r="AC853">
            <v>550132.78665537795</v>
          </cell>
          <cell r="AD853">
            <v>550132.78665537795</v>
          </cell>
          <cell r="AE853">
            <v>550132.78665537795</v>
          </cell>
          <cell r="AF853">
            <v>550132.78665537795</v>
          </cell>
          <cell r="AG853">
            <v>550132.78665537795</v>
          </cell>
          <cell r="AH853">
            <v>550132.78665537795</v>
          </cell>
          <cell r="AI853">
            <v>550132.78665537795</v>
          </cell>
          <cell r="AJ853">
            <v>550132.78665537795</v>
          </cell>
          <cell r="AL853">
            <v>13321701.633693298</v>
          </cell>
        </row>
        <row r="854">
          <cell r="A854" t="str">
            <v xml:space="preserve"> - выручка от реализации постоянных активов</v>
          </cell>
          <cell r="B854" t="str">
            <v xml:space="preserve"> - gain on disposal of fixed assets</v>
          </cell>
          <cell r="D854" t="str">
            <v>тыс.руб.</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L854">
            <v>0</v>
          </cell>
        </row>
        <row r="855">
          <cell r="A855" t="str">
            <v xml:space="preserve"> - доходы от прочей реализации и внереализационные доходы</v>
          </cell>
          <cell r="B855" t="str">
            <v xml:space="preserve"> - other (non-operation) &amp; miscellaneous profit</v>
          </cell>
          <cell r="D855" t="str">
            <v>тыс.руб.</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L855">
            <v>0</v>
          </cell>
        </row>
        <row r="856">
          <cell r="A856" t="str">
            <v xml:space="preserve"> - прирост нормируемых краткосрочных пассивов</v>
          </cell>
          <cell r="B856" t="str">
            <v xml:space="preserve"> - increase in current liabilities</v>
          </cell>
          <cell r="D856" t="str">
            <v>тыс.руб.</v>
          </cell>
          <cell r="F856">
            <v>0</v>
          </cell>
          <cell r="G856">
            <v>0</v>
          </cell>
          <cell r="H856">
            <v>2054.454306715942</v>
          </cell>
          <cell r="I856">
            <v>285.2699276940989</v>
          </cell>
          <cell r="J856">
            <v>457.23262220358447</v>
          </cell>
          <cell r="K856">
            <v>468.35769829068113</v>
          </cell>
          <cell r="L856">
            <v>467.82669829068163</v>
          </cell>
          <cell r="M856">
            <v>417.39945218926732</v>
          </cell>
          <cell r="N856">
            <v>416.11155475704072</v>
          </cell>
          <cell r="O856">
            <v>415.44112796303853</v>
          </cell>
          <cell r="P856">
            <v>414.75058836522203</v>
          </cell>
          <cell r="Q856">
            <v>414.03933257946028</v>
          </cell>
          <cell r="R856">
            <v>440.33495013330776</v>
          </cell>
          <cell r="S856">
            <v>439.83908621486717</v>
          </cell>
          <cell r="T856">
            <v>439.06187781386416</v>
          </cell>
          <cell r="U856">
            <v>438.26135316083219</v>
          </cell>
          <cell r="V856">
            <v>-34.111884053972062</v>
          </cell>
          <cell r="W856">
            <v>-37.496069721061758</v>
          </cell>
          <cell r="X856">
            <v>-38.370824623593762</v>
          </cell>
          <cell r="Y856">
            <v>-39.271822173198416</v>
          </cell>
          <cell r="Z856">
            <v>-40.199849649296993</v>
          </cell>
          <cell r="AA856">
            <v>-41.15571794967309</v>
          </cell>
          <cell r="AB856">
            <v>-42.140262299064489</v>
          </cell>
          <cell r="AC856">
            <v>-43.154342978938985</v>
          </cell>
          <cell r="AD856">
            <v>-44.198846079203577</v>
          </cell>
          <cell r="AE856">
            <v>-45.274684272482773</v>
          </cell>
          <cell r="AF856">
            <v>-46.382797611556271</v>
          </cell>
          <cell r="AG856">
            <v>-47.524154350802746</v>
          </cell>
          <cell r="AH856">
            <v>-48.69975179222547</v>
          </cell>
          <cell r="AI856">
            <v>82.233391423104877</v>
          </cell>
          <cell r="AJ856">
            <v>-39.374908417498773</v>
          </cell>
          <cell r="AL856">
            <v>7063.258051822424</v>
          </cell>
        </row>
        <row r="857">
          <cell r="A857" t="str">
            <v xml:space="preserve"> - увеличение уставного капитала</v>
          </cell>
          <cell r="B857" t="str">
            <v xml:space="preserve"> - increase in statutory equity</v>
          </cell>
          <cell r="D857" t="str">
            <v>тыс.руб.</v>
          </cell>
          <cell r="F857">
            <v>539186.75639218895</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L857">
            <v>539186.75639218895</v>
          </cell>
        </row>
        <row r="858">
          <cell r="A858" t="str">
            <v xml:space="preserve"> - целевые финансирование и поступления</v>
          </cell>
          <cell r="B858" t="str">
            <v xml:space="preserve"> - target financing (financing from a public finance)</v>
          </cell>
          <cell r="D858" t="str">
            <v>тыс.руб.</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L858">
            <v>0</v>
          </cell>
        </row>
        <row r="859">
          <cell r="A859" t="str">
            <v xml:space="preserve"> - привлечение кредитов</v>
          </cell>
          <cell r="B859" t="str">
            <v xml:space="preserve"> - loans obtained</v>
          </cell>
          <cell r="D859" t="str">
            <v>тыс.руб.</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L859">
            <v>0</v>
          </cell>
        </row>
        <row r="860">
          <cell r="A860" t="str">
            <v xml:space="preserve"> = Итого приток</v>
          </cell>
          <cell r="B860" t="str">
            <v xml:space="preserve"> = Total inflow</v>
          </cell>
          <cell r="D860" t="str">
            <v>тыс.руб.</v>
          </cell>
          <cell r="F860">
            <v>539186.75639218895</v>
          </cell>
          <cell r="G860">
            <v>0</v>
          </cell>
          <cell r="H860">
            <v>170672.86636027964</v>
          </cell>
          <cell r="I860">
            <v>196506.49403482152</v>
          </cell>
          <cell r="J860">
            <v>230562.81613149084</v>
          </cell>
          <cell r="K860">
            <v>264458.30060973775</v>
          </cell>
          <cell r="L860">
            <v>298342.1290118976</v>
          </cell>
          <cell r="M860">
            <v>325019.94342316117</v>
          </cell>
          <cell r="N860">
            <v>351746.897183094</v>
          </cell>
          <cell r="O860">
            <v>378474.46841366496</v>
          </cell>
          <cell r="P860">
            <v>405202.01953143231</v>
          </cell>
          <cell r="Q860">
            <v>431929.54993301141</v>
          </cell>
          <cell r="R860">
            <v>461610.16456430167</v>
          </cell>
          <cell r="S860">
            <v>491263.98771411984</v>
          </cell>
          <cell r="T860">
            <v>520917.52951945539</v>
          </cell>
          <cell r="U860">
            <v>550571.04800853878</v>
          </cell>
          <cell r="V860">
            <v>550098.67477132392</v>
          </cell>
          <cell r="W860">
            <v>550095.29058565688</v>
          </cell>
          <cell r="X860">
            <v>550094.41583075433</v>
          </cell>
          <cell r="Y860">
            <v>550093.5148332048</v>
          </cell>
          <cell r="Z860">
            <v>550092.58680572861</v>
          </cell>
          <cell r="AA860">
            <v>550091.63093742833</v>
          </cell>
          <cell r="AB860">
            <v>550090.64639307884</v>
          </cell>
          <cell r="AC860">
            <v>550089.63231239899</v>
          </cell>
          <cell r="AD860">
            <v>550088.58780929877</v>
          </cell>
          <cell r="AE860">
            <v>550087.51197110547</v>
          </cell>
          <cell r="AF860">
            <v>550086.40385776642</v>
          </cell>
          <cell r="AG860">
            <v>550085.26250102709</v>
          </cell>
          <cell r="AH860">
            <v>550084.0869035857</v>
          </cell>
          <cell r="AI860">
            <v>550215.02004680107</v>
          </cell>
          <cell r="AJ860">
            <v>550093.41174696048</v>
          </cell>
          <cell r="AL860">
            <v>13867951.648137312</v>
          </cell>
        </row>
        <row r="862">
          <cell r="A862" t="str">
            <v>2. ОТТОК ДЕНЕЖНЫХ СРЕДСТВ</v>
          </cell>
          <cell r="B862" t="str">
            <v>2. CASH OUTFLOWS</v>
          </cell>
        </row>
        <row r="863">
          <cell r="A863" t="str">
            <v xml:space="preserve"> - эксплуатационные расходы</v>
          </cell>
          <cell r="B863" t="str">
            <v xml:space="preserve"> - operating costs</v>
          </cell>
          <cell r="D863" t="str">
            <v>тыс.руб.</v>
          </cell>
          <cell r="F863">
            <v>0</v>
          </cell>
          <cell r="G863">
            <v>0</v>
          </cell>
          <cell r="H863">
            <v>-104586.82019999999</v>
          </cell>
          <cell r="I863">
            <v>-123126.44256</v>
          </cell>
          <cell r="J863">
            <v>-141866.83163999999</v>
          </cell>
          <cell r="K863">
            <v>-160253.22072000001</v>
          </cell>
          <cell r="L863">
            <v>-178657.30979999999</v>
          </cell>
          <cell r="M863">
            <v>-191523.21206399999</v>
          </cell>
          <cell r="N863">
            <v>-204410.81098799998</v>
          </cell>
          <cell r="O863">
            <v>-217320.75747179997</v>
          </cell>
          <cell r="P863">
            <v>-230253.72194219395</v>
          </cell>
          <cell r="Q863">
            <v>-243210.39493877979</v>
          </cell>
          <cell r="R863">
            <v>-258242.31706934317</v>
          </cell>
          <cell r="S863">
            <v>-273299.3915753435</v>
          </cell>
          <cell r="T863">
            <v>-288382.37302804383</v>
          </cell>
          <cell r="U863">
            <v>-303492.03863584518</v>
          </cell>
          <cell r="V863">
            <v>-304435.67930740048</v>
          </cell>
          <cell r="W863">
            <v>-305407.62919910252</v>
          </cell>
          <cell r="X863">
            <v>-306408.7375875556</v>
          </cell>
          <cell r="Y863">
            <v>-307439.87922766228</v>
          </cell>
          <cell r="Z863">
            <v>-308501.95511697215</v>
          </cell>
          <cell r="AA863">
            <v>-309595.89328296127</v>
          </cell>
          <cell r="AB863">
            <v>-310722.64959393011</v>
          </cell>
          <cell r="AC863">
            <v>-311883.20859422802</v>
          </cell>
          <cell r="AD863">
            <v>-313078.58436453488</v>
          </cell>
          <cell r="AE863">
            <v>-314309.82140795095</v>
          </cell>
          <cell r="AF863">
            <v>-315577.99556266947</v>
          </cell>
          <cell r="AG863">
            <v>-316884.21494202956</v>
          </cell>
          <cell r="AH863">
            <v>-318229.62090277043</v>
          </cell>
          <cell r="AI863">
            <v>-319615.38904233353</v>
          </cell>
          <cell r="AJ863">
            <v>-321042.73022608354</v>
          </cell>
          <cell r="AL863">
            <v>-7601759.6309915343</v>
          </cell>
        </row>
        <row r="864">
          <cell r="A864" t="str">
            <v xml:space="preserve"> - лизинговые платежи (начисленные)</v>
          </cell>
          <cell r="B864" t="str">
            <v xml:space="preserve"> - leasing payments (charged)</v>
          </cell>
          <cell r="D864" t="str">
            <v>тыс.руб.</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L864">
            <v>0</v>
          </cell>
        </row>
        <row r="865">
          <cell r="A865" t="str">
            <v xml:space="preserve"> - коммерческие расходы</v>
          </cell>
          <cell r="B865" t="str">
            <v xml:space="preserve"> - marketing costs</v>
          </cell>
          <cell r="D865" t="str">
            <v>тыс.руб.</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L865">
            <v>0</v>
          </cell>
        </row>
        <row r="866">
          <cell r="A866" t="str">
            <v xml:space="preserve"> - налоговые выплаты</v>
          </cell>
          <cell r="B866" t="str">
            <v xml:space="preserve"> - tax payments</v>
          </cell>
          <cell r="D866" t="str">
            <v>тыс.руб.</v>
          </cell>
          <cell r="F866">
            <v>0</v>
          </cell>
          <cell r="G866">
            <v>0</v>
          </cell>
          <cell r="H866">
            <v>-18121.818574263172</v>
          </cell>
          <cell r="I866">
            <v>-20680.0061163516</v>
          </cell>
          <cell r="J866">
            <v>-24676.710688001876</v>
          </cell>
          <cell r="K866">
            <v>-28762.415868348922</v>
          </cell>
          <cell r="L866">
            <v>-32843.873048695976</v>
          </cell>
          <cell r="M866">
            <v>-36450.351082783767</v>
          </cell>
          <cell r="N866">
            <v>-40046.525937413739</v>
          </cell>
          <cell r="O866">
            <v>-43637.3373776917</v>
          </cell>
          <cell r="P866">
            <v>-47222.624501187129</v>
          </cell>
          <cell r="Q866">
            <v>-50802.221578396449</v>
          </cell>
          <cell r="R866">
            <v>-54621.444369600285</v>
          </cell>
          <cell r="S866">
            <v>-58436.700249456575</v>
          </cell>
          <cell r="T866">
            <v>-62245.738462104862</v>
          </cell>
          <cell r="U866">
            <v>-66048.372477528887</v>
          </cell>
          <cell r="V866">
            <v>-65775.477405097103</v>
          </cell>
          <cell r="W866">
            <v>-65475.508847328616</v>
          </cell>
          <cell r="X866">
            <v>-65168.542250339873</v>
          </cell>
          <cell r="Y866">
            <v>-64854.367672954279</v>
          </cell>
          <cell r="Z866">
            <v>-64532.76887575991</v>
          </cell>
          <cell r="AA866">
            <v>-64203.523132162518</v>
          </cell>
          <cell r="AB866">
            <v>-63866.401033770002</v>
          </cell>
          <cell r="AC866">
            <v>-63521.166289938497</v>
          </cell>
          <cell r="AD866">
            <v>-63167.575521304854</v>
          </cell>
          <cell r="AE866">
            <v>-62805.378047124999</v>
          </cell>
          <cell r="AF866">
            <v>-62434.315666232549</v>
          </cell>
          <cell r="AG866">
            <v>-62054.122431426134</v>
          </cell>
          <cell r="AH866">
            <v>-61664.524417088323</v>
          </cell>
          <cell r="AI866">
            <v>-62322.391548473155</v>
          </cell>
          <cell r="AJ866">
            <v>-62007.392281133172</v>
          </cell>
          <cell r="AL866">
            <v>-1538449.5957519587</v>
          </cell>
        </row>
        <row r="867">
          <cell r="A867" t="str">
            <v xml:space="preserve"> - убытки от прочей реализации и внереализационные расходы</v>
          </cell>
          <cell r="B867" t="str">
            <v xml:space="preserve"> - other (non-operation) &amp; miscellaneous loss</v>
          </cell>
          <cell r="D867" t="str">
            <v>тыс.руб.</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L867">
            <v>0</v>
          </cell>
        </row>
        <row r="868">
          <cell r="A868" t="str">
            <v xml:space="preserve"> - дивиденды выплаченные</v>
          </cell>
          <cell r="B868" t="str">
            <v xml:space="preserve"> - dividends payable</v>
          </cell>
          <cell r="D868" t="str">
            <v>тыс.руб.</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L868">
            <v>0</v>
          </cell>
        </row>
        <row r="869">
          <cell r="A869" t="str">
            <v xml:space="preserve"> - прочие расходы из чистой прибыли</v>
          </cell>
          <cell r="B869" t="str">
            <v xml:space="preserve"> - other payments from a net profit</v>
          </cell>
          <cell r="D869" t="str">
            <v>тыс.руб.</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L869">
            <v>0</v>
          </cell>
        </row>
        <row r="870">
          <cell r="A870" t="str">
            <v xml:space="preserve"> - прирост постоянных активов</v>
          </cell>
          <cell r="B870" t="str">
            <v xml:space="preserve"> - increase in fixed assets</v>
          </cell>
          <cell r="D870" t="str">
            <v>тыс.руб.</v>
          </cell>
          <cell r="F870">
            <v>0</v>
          </cell>
          <cell r="G870">
            <v>-118599.9</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L870">
            <v>-118599.9</v>
          </cell>
        </row>
        <row r="871">
          <cell r="A871" t="str">
            <v xml:space="preserve"> - прирост нормирумых оборотных активов</v>
          </cell>
          <cell r="B871" t="str">
            <v xml:space="preserve"> - increase in current assets</v>
          </cell>
          <cell r="D871" t="str">
            <v>тыс.руб.</v>
          </cell>
          <cell r="F871">
            <v>0</v>
          </cell>
          <cell r="G871">
            <v>-22744.402525500002</v>
          </cell>
          <cell r="H871">
            <v>-22344.264846696969</v>
          </cell>
          <cell r="I871">
            <v>-10723.884560296974</v>
          </cell>
          <cell r="J871">
            <v>-12101.895921746654</v>
          </cell>
          <cell r="K871">
            <v>-12896.206004146661</v>
          </cell>
          <cell r="L871">
            <v>-13642.719386506651</v>
          </cell>
          <cell r="M871">
            <v>-13045.044589027093</v>
          </cell>
          <cell r="N871">
            <v>-13069.141010647087</v>
          </cell>
          <cell r="O871">
            <v>-13097.323998178064</v>
          </cell>
          <cell r="P871">
            <v>-13129.716148597421</v>
          </cell>
          <cell r="Q871">
            <v>-13200.054551171721</v>
          </cell>
          <cell r="R871">
            <v>-13752.021183331846</v>
          </cell>
          <cell r="S871">
            <v>-14064.747501729871</v>
          </cell>
          <cell r="T871">
            <v>-14382.211270041473</v>
          </cell>
          <cell r="U871">
            <v>-14471.938759723969</v>
          </cell>
          <cell r="V871">
            <v>-12173.303489634971</v>
          </cell>
          <cell r="W871">
            <v>-12351.038210122439</v>
          </cell>
          <cell r="X871">
            <v>-12534.104972224566</v>
          </cell>
          <cell r="Y871">
            <v>-12722.663737189636</v>
          </cell>
          <cell r="Z871">
            <v>-12916.879265103838</v>
          </cell>
          <cell r="AA871">
            <v>-13116.921258855262</v>
          </cell>
          <cell r="AB871">
            <v>-13322.964512419363</v>
          </cell>
          <cell r="AC871">
            <v>-13535.189063590369</v>
          </cell>
          <cell r="AD871">
            <v>-13753.780351296416</v>
          </cell>
          <cell r="AE871">
            <v>-13978.929377633729</v>
          </cell>
          <cell r="AF871">
            <v>-14210.832874761196</v>
          </cell>
          <cell r="AG871">
            <v>-14449.693476802378</v>
          </cell>
          <cell r="AH871">
            <v>-14695.719896904891</v>
          </cell>
          <cell r="AI871">
            <v>-14949.127109610359</v>
          </cell>
          <cell r="AJ871">
            <v>-15210.136538697057</v>
          </cell>
          <cell r="AL871">
            <v>-420586.85639218893</v>
          </cell>
        </row>
        <row r="872">
          <cell r="A872" t="str">
            <v xml:space="preserve"> - общая сумма выплат по кредитам</v>
          </cell>
          <cell r="B872" t="str">
            <v xml:space="preserve"> - total debt service payments</v>
          </cell>
          <cell r="D872" t="str">
            <v>тыс.руб.</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L872">
            <v>0</v>
          </cell>
        </row>
        <row r="873">
          <cell r="A873" t="str">
            <v xml:space="preserve"> = Итого отток</v>
          </cell>
          <cell r="B873" t="str">
            <v xml:space="preserve"> = Total outflow</v>
          </cell>
          <cell r="D873" t="str">
            <v>тыс.руб.</v>
          </cell>
          <cell r="F873">
            <v>0</v>
          </cell>
          <cell r="G873">
            <v>-141344.30252550001</v>
          </cell>
          <cell r="H873">
            <v>-145052.90362096013</v>
          </cell>
          <cell r="I873">
            <v>-154530.33323664858</v>
          </cell>
          <cell r="J873">
            <v>-178645.43824974852</v>
          </cell>
          <cell r="K873">
            <v>-201911.84259249561</v>
          </cell>
          <cell r="L873">
            <v>-225143.90223520261</v>
          </cell>
          <cell r="M873">
            <v>-241018.60773581086</v>
          </cell>
          <cell r="N873">
            <v>-257526.47793606081</v>
          </cell>
          <cell r="O873">
            <v>-274055.41884766973</v>
          </cell>
          <cell r="P873">
            <v>-290606.06259197852</v>
          </cell>
          <cell r="Q873">
            <v>-307212.67106834799</v>
          </cell>
          <cell r="R873">
            <v>-326615.78262227529</v>
          </cell>
          <cell r="S873">
            <v>-345800.83932652994</v>
          </cell>
          <cell r="T873">
            <v>-365010.32276019017</v>
          </cell>
          <cell r="U873">
            <v>-384012.34987309802</v>
          </cell>
          <cell r="V873">
            <v>-382384.46020213258</v>
          </cell>
          <cell r="W873">
            <v>-383234.17625655356</v>
          </cell>
          <cell r="X873">
            <v>-384111.38481012004</v>
          </cell>
          <cell r="Y873">
            <v>-385016.91063780617</v>
          </cell>
          <cell r="Z873">
            <v>-385951.6032578359</v>
          </cell>
          <cell r="AA873">
            <v>-386916.33767397905</v>
          </cell>
          <cell r="AB873">
            <v>-387912.01514011947</v>
          </cell>
          <cell r="AC873">
            <v>-388939.56394775689</v>
          </cell>
          <cell r="AD873">
            <v>-389999.94023713615</v>
          </cell>
          <cell r="AE873">
            <v>-391094.12883270968</v>
          </cell>
          <cell r="AF873">
            <v>-392223.14410366322</v>
          </cell>
          <cell r="AG873">
            <v>-393388.03085025807</v>
          </cell>
          <cell r="AH873">
            <v>-394589.86521676363</v>
          </cell>
          <cell r="AI873">
            <v>-396886.90770041704</v>
          </cell>
          <cell r="AJ873">
            <v>-398260.25904591376</v>
          </cell>
          <cell r="AL873">
            <v>-9679395.9831356816</v>
          </cell>
        </row>
        <row r="875">
          <cell r="A875" t="str">
            <v xml:space="preserve"> = Баланс денежных средств</v>
          </cell>
          <cell r="B875" t="str">
            <v xml:space="preserve"> = Cash balance</v>
          </cell>
          <cell r="D875" t="str">
            <v>тыс.руб.</v>
          </cell>
          <cell r="F875">
            <v>539186.75639218895</v>
          </cell>
          <cell r="G875">
            <v>-141344.30252550001</v>
          </cell>
          <cell r="H875">
            <v>25619.962739319511</v>
          </cell>
          <cell r="I875">
            <v>41976.160798172932</v>
          </cell>
          <cell r="J875">
            <v>51917.377881742315</v>
          </cell>
          <cell r="K875">
            <v>62546.458017242141</v>
          </cell>
          <cell r="L875">
            <v>73198.226776694995</v>
          </cell>
          <cell r="M875">
            <v>84001.335687350307</v>
          </cell>
          <cell r="N875">
            <v>94220.419247033191</v>
          </cell>
          <cell r="O875">
            <v>104419.04956599523</v>
          </cell>
          <cell r="P875">
            <v>114595.95693945378</v>
          </cell>
          <cell r="Q875">
            <v>124716.87886466342</v>
          </cell>
          <cell r="R875">
            <v>134994.38194202638</v>
          </cell>
          <cell r="S875">
            <v>145463.1483875899</v>
          </cell>
          <cell r="T875">
            <v>155907.20675926522</v>
          </cell>
          <cell r="U875">
            <v>166558.69813544076</v>
          </cell>
          <cell r="V875">
            <v>167714.21456919133</v>
          </cell>
          <cell r="W875">
            <v>166861.11432910332</v>
          </cell>
          <cell r="X875">
            <v>165983.03102063428</v>
          </cell>
          <cell r="Y875">
            <v>165076.60419539863</v>
          </cell>
          <cell r="Z875">
            <v>164140.98354789271</v>
          </cell>
          <cell r="AA875">
            <v>163175.29326344928</v>
          </cell>
          <cell r="AB875">
            <v>162178.63125295937</v>
          </cell>
          <cell r="AC875">
            <v>161150.06836464209</v>
          </cell>
          <cell r="AD875">
            <v>160088.64757216262</v>
          </cell>
          <cell r="AE875">
            <v>158993.38313839579</v>
          </cell>
          <cell r="AF875">
            <v>157863.2597541032</v>
          </cell>
          <cell r="AG875">
            <v>156697.23165076901</v>
          </cell>
          <cell r="AH875">
            <v>155494.22168682207</v>
          </cell>
          <cell r="AI875">
            <v>153328.11234638403</v>
          </cell>
          <cell r="AJ875">
            <v>151833.15270104673</v>
          </cell>
          <cell r="AL875">
            <v>4188555.665001634</v>
          </cell>
        </row>
        <row r="876">
          <cell r="A876" t="str">
            <v xml:space="preserve"> = Свободные денежные средства</v>
          </cell>
          <cell r="B876" t="str">
            <v xml:space="preserve"> = Accumulated cash balance (free cash)</v>
          </cell>
          <cell r="D876" t="str">
            <v>тыс.руб.</v>
          </cell>
          <cell r="E876" t="str">
            <v>on_end</v>
          </cell>
          <cell r="F876">
            <v>539186.75639218895</v>
          </cell>
          <cell r="G876">
            <v>397842.45386668894</v>
          </cell>
          <cell r="H876">
            <v>423462.41660600842</v>
          </cell>
          <cell r="I876">
            <v>465438.57740418136</v>
          </cell>
          <cell r="J876">
            <v>517355.95528592367</v>
          </cell>
          <cell r="K876">
            <v>579902.41330316581</v>
          </cell>
          <cell r="L876">
            <v>653100.64007986081</v>
          </cell>
          <cell r="M876">
            <v>737101.97576721106</v>
          </cell>
          <cell r="N876">
            <v>831322.39501424425</v>
          </cell>
          <cell r="O876">
            <v>935741.44458023948</v>
          </cell>
          <cell r="P876">
            <v>1050337.4015196932</v>
          </cell>
          <cell r="Q876">
            <v>1175054.2803843566</v>
          </cell>
          <cell r="R876">
            <v>1310048.6623263829</v>
          </cell>
          <cell r="S876">
            <v>1455511.8107139729</v>
          </cell>
          <cell r="T876">
            <v>1611419.0174732381</v>
          </cell>
          <cell r="U876">
            <v>1777977.7156086788</v>
          </cell>
          <cell r="V876">
            <v>1945691.9301778702</v>
          </cell>
          <cell r="W876">
            <v>2112553.0445069736</v>
          </cell>
          <cell r="X876">
            <v>2278536.0755276079</v>
          </cell>
          <cell r="Y876">
            <v>2443612.6797230067</v>
          </cell>
          <cell r="Z876">
            <v>2607753.6632708996</v>
          </cell>
          <cell r="AA876">
            <v>2770928.9565343489</v>
          </cell>
          <cell r="AB876">
            <v>2933107.5877873083</v>
          </cell>
          <cell r="AC876">
            <v>3094257.6561519504</v>
          </cell>
          <cell r="AD876">
            <v>3254346.3037241129</v>
          </cell>
          <cell r="AE876">
            <v>3413339.6868625088</v>
          </cell>
          <cell r="AF876">
            <v>3571202.9466166119</v>
          </cell>
          <cell r="AG876">
            <v>3727900.1782673812</v>
          </cell>
          <cell r="AH876">
            <v>3883394.3999542031</v>
          </cell>
          <cell r="AI876">
            <v>4036722.5123005873</v>
          </cell>
          <cell r="AJ876">
            <v>4188555.665001634</v>
          </cell>
          <cell r="AL876">
            <v>4188555.665001634</v>
          </cell>
        </row>
        <row r="880">
          <cell r="A880" t="str">
            <v>Цт=максимальные Постоянные цены</v>
          </cell>
          <cell r="B880" t="str">
            <v>Цт=максимальные Постоянные цены</v>
          </cell>
          <cell r="AK880" t="str">
            <v>АЛЬТ-Инвест™ 3.0</v>
          </cell>
        </row>
        <row r="881">
          <cell r="A881" t="str">
            <v>БАЛАНСОВЫЙ ОТЧЕТ</v>
          </cell>
          <cell r="B881" t="str">
            <v>BALANCE SHEET</v>
          </cell>
          <cell r="F881" t="str">
            <v>"0"</v>
          </cell>
          <cell r="G881" t="str">
            <v>1 год</v>
          </cell>
          <cell r="H881" t="str">
            <v>2 год</v>
          </cell>
          <cell r="I881" t="str">
            <v>3 год</v>
          </cell>
          <cell r="J881" t="str">
            <v>4 год</v>
          </cell>
          <cell r="K881" t="str">
            <v>5 год</v>
          </cell>
          <cell r="L881" t="str">
            <v>6 год</v>
          </cell>
          <cell r="M881" t="str">
            <v>7 год</v>
          </cell>
          <cell r="N881" t="str">
            <v>8 год</v>
          </cell>
          <cell r="O881" t="str">
            <v>9 год</v>
          </cell>
          <cell r="P881" t="str">
            <v>10 год</v>
          </cell>
          <cell r="Q881" t="str">
            <v>11 год</v>
          </cell>
          <cell r="R881" t="str">
            <v>12 год</v>
          </cell>
          <cell r="S881" t="str">
            <v>13 год</v>
          </cell>
          <cell r="T881" t="str">
            <v>14 год</v>
          </cell>
          <cell r="U881" t="str">
            <v>15 год</v>
          </cell>
          <cell r="V881" t="str">
            <v>16 год</v>
          </cell>
          <cell r="W881" t="str">
            <v>17 год</v>
          </cell>
          <cell r="X881" t="str">
            <v>18 год</v>
          </cell>
          <cell r="Y881" t="str">
            <v>19 год</v>
          </cell>
          <cell r="Z881" t="str">
            <v>20 год</v>
          </cell>
          <cell r="AA881" t="str">
            <v>21 год</v>
          </cell>
          <cell r="AB881" t="str">
            <v>22 год</v>
          </cell>
          <cell r="AC881" t="str">
            <v>23 год</v>
          </cell>
          <cell r="AD881" t="str">
            <v>24 год</v>
          </cell>
          <cell r="AE881" t="str">
            <v>25 год</v>
          </cell>
          <cell r="AF881" t="str">
            <v>26 год</v>
          </cell>
          <cell r="AG881" t="str">
            <v>27 год</v>
          </cell>
          <cell r="AH881" t="str">
            <v>28 год</v>
          </cell>
          <cell r="AI881" t="str">
            <v>29 год</v>
          </cell>
          <cell r="AJ881" t="str">
            <v>30 год</v>
          </cell>
        </row>
        <row r="883">
          <cell r="A883" t="str">
            <v>1. АКТИВЫ</v>
          </cell>
          <cell r="B883" t="str">
            <v>1. ASSETS</v>
          </cell>
        </row>
        <row r="884">
          <cell r="A884" t="str">
            <v>Постоянные активы</v>
          </cell>
          <cell r="B884" t="str">
            <v>Fixed assets</v>
          </cell>
        </row>
        <row r="885">
          <cell r="A885" t="str">
            <v xml:space="preserve"> - балансовая стоимость</v>
          </cell>
          <cell r="B885" t="str">
            <v xml:space="preserve"> - gross book value</v>
          </cell>
          <cell r="D885" t="str">
            <v>тыс.руб.</v>
          </cell>
          <cell r="E885" t="str">
            <v>on_end</v>
          </cell>
          <cell r="F885">
            <v>0</v>
          </cell>
          <cell r="G885">
            <v>118599.9</v>
          </cell>
          <cell r="H885">
            <v>118599.9</v>
          </cell>
          <cell r="I885">
            <v>118599.9</v>
          </cell>
          <cell r="J885">
            <v>118599.9</v>
          </cell>
          <cell r="K885">
            <v>118599.9</v>
          </cell>
          <cell r="L885">
            <v>118599.9</v>
          </cell>
          <cell r="M885">
            <v>118599.9</v>
          </cell>
          <cell r="N885">
            <v>118599.9</v>
          </cell>
          <cell r="O885">
            <v>118599.9</v>
          </cell>
          <cell r="P885">
            <v>118599.9</v>
          </cell>
          <cell r="Q885">
            <v>118599.9</v>
          </cell>
          <cell r="R885">
            <v>118599.9</v>
          </cell>
          <cell r="S885">
            <v>118599.9</v>
          </cell>
          <cell r="T885">
            <v>118599.9</v>
          </cell>
          <cell r="U885">
            <v>118599.9</v>
          </cell>
          <cell r="V885">
            <v>118599.9</v>
          </cell>
          <cell r="W885">
            <v>118599.9</v>
          </cell>
          <cell r="X885">
            <v>118599.9</v>
          </cell>
          <cell r="Y885">
            <v>118599.9</v>
          </cell>
          <cell r="Z885">
            <v>118599.9</v>
          </cell>
          <cell r="AA885">
            <v>118599.9</v>
          </cell>
          <cell r="AB885">
            <v>118599.9</v>
          </cell>
          <cell r="AC885">
            <v>118599.9</v>
          </cell>
          <cell r="AD885">
            <v>118599.9</v>
          </cell>
          <cell r="AE885">
            <v>118599.9</v>
          </cell>
          <cell r="AF885">
            <v>118599.9</v>
          </cell>
          <cell r="AG885">
            <v>118599.9</v>
          </cell>
          <cell r="AH885">
            <v>118599.9</v>
          </cell>
          <cell r="AI885">
            <v>118599.9</v>
          </cell>
          <cell r="AJ885">
            <v>0</v>
          </cell>
        </row>
        <row r="886">
          <cell r="A886" t="str">
            <v xml:space="preserve"> - начисленный износ</v>
          </cell>
          <cell r="B886" t="str">
            <v xml:space="preserve"> - accumulated depreciation</v>
          </cell>
          <cell r="D886" t="str">
            <v>тыс.руб.</v>
          </cell>
          <cell r="E886" t="str">
            <v>on_end</v>
          </cell>
          <cell r="F886">
            <v>0</v>
          </cell>
          <cell r="G886">
            <v>0</v>
          </cell>
          <cell r="H886">
            <v>4388.196299999996</v>
          </cell>
          <cell r="I886">
            <v>8776.3925999999919</v>
          </cell>
          <cell r="J886">
            <v>13164.588900000002</v>
          </cell>
          <cell r="K886">
            <v>17552.785199999998</v>
          </cell>
          <cell r="L886">
            <v>21940.981499999994</v>
          </cell>
          <cell r="M886">
            <v>26329.177800000005</v>
          </cell>
          <cell r="N886">
            <v>30717.374100000001</v>
          </cell>
          <cell r="O886">
            <v>35105.570399999997</v>
          </cell>
          <cell r="P886">
            <v>39493.766699999993</v>
          </cell>
          <cell r="Q886">
            <v>43881.962999999989</v>
          </cell>
          <cell r="R886">
            <v>48270.159299999985</v>
          </cell>
          <cell r="S886">
            <v>52658.355599999981</v>
          </cell>
          <cell r="T886">
            <v>57046.551899999977</v>
          </cell>
          <cell r="U886">
            <v>61434.748199999973</v>
          </cell>
          <cell r="V886">
            <v>65822.944499999969</v>
          </cell>
          <cell r="W886">
            <v>70211.140799999965</v>
          </cell>
          <cell r="X886">
            <v>74599.337099999961</v>
          </cell>
          <cell r="Y886">
            <v>78987.533399999957</v>
          </cell>
          <cell r="Z886">
            <v>83375.729699999953</v>
          </cell>
          <cell r="AA886">
            <v>87763.925999999949</v>
          </cell>
          <cell r="AB886">
            <v>92152.122299999945</v>
          </cell>
          <cell r="AC886">
            <v>96540.31859999994</v>
          </cell>
          <cell r="AD886">
            <v>100928.51489999994</v>
          </cell>
          <cell r="AE886">
            <v>105316.71119999993</v>
          </cell>
          <cell r="AF886">
            <v>109704.90749999993</v>
          </cell>
          <cell r="AG886">
            <v>114093.10379999992</v>
          </cell>
          <cell r="AH886">
            <v>118481.30009999992</v>
          </cell>
          <cell r="AI886">
            <v>118599.9</v>
          </cell>
          <cell r="AJ886">
            <v>0</v>
          </cell>
        </row>
        <row r="887">
          <cell r="A887" t="str">
            <v xml:space="preserve"> - остаточная стоимость</v>
          </cell>
          <cell r="B887" t="str">
            <v xml:space="preserve"> - book value net of depreciation.</v>
          </cell>
          <cell r="D887" t="str">
            <v>тыс.руб.</v>
          </cell>
          <cell r="E887" t="str">
            <v>on_end</v>
          </cell>
          <cell r="F887">
            <v>0</v>
          </cell>
          <cell r="G887">
            <v>118599.9</v>
          </cell>
          <cell r="H887">
            <v>114211.7037</v>
          </cell>
          <cell r="I887">
            <v>109823.5074</v>
          </cell>
          <cell r="J887">
            <v>105435.31109999999</v>
          </cell>
          <cell r="K887">
            <v>101047.1148</v>
          </cell>
          <cell r="L887">
            <v>96658.9185</v>
          </cell>
          <cell r="M887">
            <v>92270.722199999989</v>
          </cell>
          <cell r="N887">
            <v>87882.525899999993</v>
          </cell>
          <cell r="O887">
            <v>83494.329599999997</v>
          </cell>
          <cell r="P887">
            <v>79106.133300000001</v>
          </cell>
          <cell r="Q887">
            <v>74717.937000000005</v>
          </cell>
          <cell r="R887">
            <v>70329.740700000009</v>
          </cell>
          <cell r="S887">
            <v>65941.544400000013</v>
          </cell>
          <cell r="T887">
            <v>61553.348100000017</v>
          </cell>
          <cell r="U887">
            <v>57165.151800000021</v>
          </cell>
          <cell r="V887">
            <v>52776.955500000025</v>
          </cell>
          <cell r="W887">
            <v>48388.75920000003</v>
          </cell>
          <cell r="X887">
            <v>44000.562900000034</v>
          </cell>
          <cell r="Y887">
            <v>39612.366600000038</v>
          </cell>
          <cell r="Z887">
            <v>35224.170300000042</v>
          </cell>
          <cell r="AA887">
            <v>30835.974000000046</v>
          </cell>
          <cell r="AB887">
            <v>26447.77770000005</v>
          </cell>
          <cell r="AC887">
            <v>22059.581400000054</v>
          </cell>
          <cell r="AD887">
            <v>17671.385100000058</v>
          </cell>
          <cell r="AE887">
            <v>13283.188800000062</v>
          </cell>
          <cell r="AF887">
            <v>8894.9925000000658</v>
          </cell>
          <cell r="AG887">
            <v>4506.7962000000698</v>
          </cell>
          <cell r="AH887">
            <v>118.59990000007383</v>
          </cell>
          <cell r="AI887">
            <v>0</v>
          </cell>
          <cell r="AJ887">
            <v>0</v>
          </cell>
        </row>
        <row r="888">
          <cell r="A888" t="str">
            <v>Незавершенные капитальные вложения</v>
          </cell>
          <cell r="B888" t="str">
            <v>Uncompleted investments</v>
          </cell>
          <cell r="D888" t="str">
            <v>тыс.руб.</v>
          </cell>
          <cell r="E888" t="str">
            <v>on_end</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row>
        <row r="890">
          <cell r="A890" t="str">
            <v>Оборотные активы</v>
          </cell>
          <cell r="B890" t="str">
            <v>Current assets</v>
          </cell>
        </row>
        <row r="891">
          <cell r="A891" t="str">
            <v xml:space="preserve"> - запасы сырья и материалов</v>
          </cell>
          <cell r="B891" t="str">
            <v xml:space="preserve"> - stocks (inventories) of raw materials</v>
          </cell>
          <cell r="D891" t="str">
            <v>тыс.руб.</v>
          </cell>
          <cell r="E891" t="str">
            <v>on_end</v>
          </cell>
          <cell r="F891">
            <v>0</v>
          </cell>
          <cell r="G891">
            <v>0</v>
          </cell>
          <cell r="H891">
            <v>1183.4072249999997</v>
          </cell>
          <cell r="I891">
            <v>1418.0394799999999</v>
          </cell>
          <cell r="J891">
            <v>1660.8684949999999</v>
          </cell>
          <cell r="K891">
            <v>1903.6975100000002</v>
          </cell>
          <cell r="L891">
            <v>2146.5265250000002</v>
          </cell>
          <cell r="M891">
            <v>2315.1748619999998</v>
          </cell>
          <cell r="N891">
            <v>2483.8231989999995</v>
          </cell>
          <cell r="O891">
            <v>2652.4715359999991</v>
          </cell>
          <cell r="P891">
            <v>2821.1198729999992</v>
          </cell>
          <cell r="Q891">
            <v>2989.7682099999997</v>
          </cell>
          <cell r="R891">
            <v>3186.9002879999994</v>
          </cell>
          <cell r="S891">
            <v>3384.0323659999995</v>
          </cell>
          <cell r="T891">
            <v>3581.1644439999995</v>
          </cell>
          <cell r="U891">
            <v>3778.2965220000001</v>
          </cell>
          <cell r="V891">
            <v>3778.2965220000001</v>
          </cell>
          <cell r="W891">
            <v>3778.2965220000001</v>
          </cell>
          <cell r="X891">
            <v>3778.2965220000001</v>
          </cell>
          <cell r="Y891">
            <v>3778.2965220000001</v>
          </cell>
          <cell r="Z891">
            <v>3778.2965220000001</v>
          </cell>
          <cell r="AA891">
            <v>3778.2965220000001</v>
          </cell>
          <cell r="AB891">
            <v>3778.2965220000001</v>
          </cell>
          <cell r="AC891">
            <v>3778.2965220000001</v>
          </cell>
          <cell r="AD891">
            <v>3778.2965220000001</v>
          </cell>
          <cell r="AE891">
            <v>3778.2965220000001</v>
          </cell>
          <cell r="AF891">
            <v>3778.2965220000001</v>
          </cell>
          <cell r="AG891">
            <v>3778.2965220000001</v>
          </cell>
          <cell r="AH891">
            <v>3778.2965220000001</v>
          </cell>
          <cell r="AI891">
            <v>3778.2965220000001</v>
          </cell>
          <cell r="AJ891">
            <v>3778.2965220000001</v>
          </cell>
        </row>
        <row r="892">
          <cell r="A892" t="str">
            <v xml:space="preserve"> - незавершенная продукция</v>
          </cell>
          <cell r="B892" t="str">
            <v xml:space="preserve"> - work-in-progress</v>
          </cell>
          <cell r="D892" t="str">
            <v>тыс.руб.</v>
          </cell>
          <cell r="E892" t="str">
            <v>on_end</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row>
        <row r="893">
          <cell r="A893" t="str">
            <v xml:space="preserve"> - готовая продукция</v>
          </cell>
          <cell r="B893" t="str">
            <v xml:space="preserve"> - finished goods</v>
          </cell>
          <cell r="D893" t="str">
            <v>тыс.руб.</v>
          </cell>
          <cell r="E893" t="str">
            <v>on_end</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row>
        <row r="894">
          <cell r="A894" t="str">
            <v xml:space="preserve"> - кредиты покупателям</v>
          </cell>
          <cell r="B894" t="str">
            <v xml:space="preserve"> - account receivable</v>
          </cell>
          <cell r="D894" t="str">
            <v>тыс.руб.</v>
          </cell>
          <cell r="E894" t="str">
            <v>on_end</v>
          </cell>
          <cell r="F894">
            <v>0</v>
          </cell>
          <cell r="G894">
            <v>0</v>
          </cell>
          <cell r="H894">
            <v>14051.534337796973</v>
          </cell>
          <cell r="I894">
            <v>16351.76867559395</v>
          </cell>
          <cell r="J894">
            <v>19175.465292440604</v>
          </cell>
          <cell r="K894">
            <v>21999.161909287257</v>
          </cell>
          <cell r="L894">
            <v>24822.858526133907</v>
          </cell>
          <cell r="M894">
            <v>27050.211997580991</v>
          </cell>
          <cell r="N894">
            <v>29277.565469028079</v>
          </cell>
          <cell r="O894">
            <v>31504.91894047516</v>
          </cell>
          <cell r="P894">
            <v>33732.272411922255</v>
          </cell>
          <cell r="Q894">
            <v>35959.625883369328</v>
          </cell>
          <cell r="R894">
            <v>38430.819134514029</v>
          </cell>
          <cell r="S894">
            <v>40902.012385658745</v>
          </cell>
          <cell r="T894">
            <v>43373.205636803454</v>
          </cell>
          <cell r="U894">
            <v>45844.398887948162</v>
          </cell>
          <cell r="V894">
            <v>45844.398887948162</v>
          </cell>
          <cell r="W894">
            <v>45844.398887948162</v>
          </cell>
          <cell r="X894">
            <v>45844.398887948162</v>
          </cell>
          <cell r="Y894">
            <v>45844.398887948162</v>
          </cell>
          <cell r="Z894">
            <v>45844.398887948162</v>
          </cell>
          <cell r="AA894">
            <v>45844.398887948162</v>
          </cell>
          <cell r="AB894">
            <v>45844.398887948162</v>
          </cell>
          <cell r="AC894">
            <v>45844.398887948162</v>
          </cell>
          <cell r="AD894">
            <v>45844.398887948162</v>
          </cell>
          <cell r="AE894">
            <v>45844.398887948162</v>
          </cell>
          <cell r="AF894">
            <v>45844.398887948162</v>
          </cell>
          <cell r="AG894">
            <v>45844.398887948162</v>
          </cell>
          <cell r="AH894">
            <v>45844.398887948162</v>
          </cell>
          <cell r="AI894">
            <v>45844.398887948162</v>
          </cell>
          <cell r="AJ894">
            <v>45844.398887948162</v>
          </cell>
        </row>
        <row r="895">
          <cell r="A895" t="str">
            <v xml:space="preserve"> - авансы поставщикам</v>
          </cell>
          <cell r="B895" t="str">
            <v xml:space="preserve"> - advanses to suppliers</v>
          </cell>
          <cell r="D895" t="str">
            <v>тыс.руб.</v>
          </cell>
          <cell r="E895" t="str">
            <v>on_end</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row>
        <row r="896">
          <cell r="A896" t="str">
            <v xml:space="preserve"> - НДС уплаченный</v>
          </cell>
          <cell r="B896" t="str">
            <v xml:space="preserve"> - VAT paid</v>
          </cell>
          <cell r="D896" t="str">
            <v>тыс.руб.</v>
          </cell>
          <cell r="E896" t="str">
            <v>on_end</v>
          </cell>
          <cell r="F896">
            <v>0</v>
          </cell>
          <cell r="G896">
            <v>21347.982</v>
          </cell>
          <cell r="H896">
            <v>27671.012248499999</v>
          </cell>
          <cell r="I896">
            <v>35688.491539199997</v>
          </cell>
          <cell r="J896">
            <v>44600.286329099996</v>
          </cell>
          <cell r="K896">
            <v>54341.201201400007</v>
          </cell>
          <cell r="L896">
            <v>64914.422156100001</v>
          </cell>
          <cell r="M896">
            <v>75492.348106680016</v>
          </cell>
          <cell r="N896">
            <v>86092.23697398002</v>
          </cell>
          <cell r="O896">
            <v>96718.111318764</v>
          </cell>
          <cell r="P896">
            <v>107374.11437861891</v>
          </cell>
          <cell r="Q896">
            <v>118064.51368825928</v>
          </cell>
          <cell r="R896">
            <v>129065.76564518105</v>
          </cell>
          <cell r="S896">
            <v>140377.27060358282</v>
          </cell>
          <cell r="T896">
            <v>152003.69181387071</v>
          </cell>
          <cell r="U896">
            <v>163949.83242396286</v>
          </cell>
          <cell r="V896">
            <v>176030.34458089489</v>
          </cell>
          <cell r="W896">
            <v>188285.80771833329</v>
          </cell>
          <cell r="X896">
            <v>200721.4703656933</v>
          </cell>
          <cell r="Y896">
            <v>213342.73850827248</v>
          </cell>
          <cell r="Z896">
            <v>226155.18031092748</v>
          </cell>
          <cell r="AA896">
            <v>239164.53098346051</v>
          </cell>
          <cell r="AB896">
            <v>252376.69779196792</v>
          </cell>
          <cell r="AC896">
            <v>265797.76522052899</v>
          </cell>
          <cell r="AD896">
            <v>279434.00028774521</v>
          </cell>
          <cell r="AE896">
            <v>293291.85802277637</v>
          </cell>
          <cell r="AF896">
            <v>307377.98710565694</v>
          </cell>
          <cell r="AG896">
            <v>321699.23567682219</v>
          </cell>
          <cell r="AH896">
            <v>336262.6573209209</v>
          </cell>
          <cell r="AI896">
            <v>351075.51723014092</v>
          </cell>
          <cell r="AJ896">
            <v>366145.29855243588</v>
          </cell>
        </row>
        <row r="897">
          <cell r="A897" t="str">
            <v xml:space="preserve"> - резерв денежных средств</v>
          </cell>
          <cell r="B897" t="str">
            <v xml:space="preserve"> - cash-in-hand</v>
          </cell>
          <cell r="D897" t="str">
            <v>тыс.руб.</v>
          </cell>
          <cell r="E897" t="str">
            <v>on_end</v>
          </cell>
          <cell r="F897">
            <v>0</v>
          </cell>
          <cell r="G897">
            <v>1396.4205254999997</v>
          </cell>
          <cell r="H897">
            <v>2182.7135609000002</v>
          </cell>
          <cell r="I897">
            <v>2354.2522377</v>
          </cell>
          <cell r="J897">
            <v>2477.8277376999999</v>
          </cell>
          <cell r="K897">
            <v>2566.5932376999999</v>
          </cell>
          <cell r="L897">
            <v>2569.5660376599999</v>
          </cell>
          <cell r="M897">
            <v>2640.6828676599998</v>
          </cell>
          <cell r="N897">
            <v>2713.9332025599997</v>
          </cell>
          <cell r="O897">
            <v>2789.3810475070004</v>
          </cell>
          <cell r="P897">
            <v>2867.0923278024111</v>
          </cell>
          <cell r="Q897">
            <v>2980.7457608866821</v>
          </cell>
          <cell r="R897">
            <v>3063.1896581520832</v>
          </cell>
          <cell r="S897">
            <v>3148.1068723354456</v>
          </cell>
          <cell r="T897">
            <v>3235.5716029443092</v>
          </cell>
          <cell r="U897">
            <v>3093.0444234314386</v>
          </cell>
          <cell r="V897">
            <v>3185.8357561343819</v>
          </cell>
          <cell r="W897">
            <v>3281.4108288184134</v>
          </cell>
          <cell r="X897">
            <v>3379.8531536829655</v>
          </cell>
          <cell r="Y897">
            <v>3481.2487482934544</v>
          </cell>
          <cell r="Z897">
            <v>3585.6862107422585</v>
          </cell>
          <cell r="AA897">
            <v>3693.2567970645259</v>
          </cell>
          <cell r="AB897">
            <v>3804.0545009764628</v>
          </cell>
          <cell r="AC897">
            <v>3918.1761360057571</v>
          </cell>
          <cell r="AD897">
            <v>4035.7214200859294</v>
          </cell>
          <cell r="AE897">
            <v>4156.7930626885072</v>
          </cell>
          <cell r="AF897">
            <v>4281.4968545691618</v>
          </cell>
          <cell r="AG897">
            <v>4409.9417602062367</v>
          </cell>
          <cell r="AH897">
            <v>4542.2400130124242</v>
          </cell>
          <cell r="AI897">
            <v>4678.5072134027978</v>
          </cell>
          <cell r="AJ897">
            <v>4818.8624298048817</v>
          </cell>
        </row>
        <row r="898">
          <cell r="A898" t="str">
            <v xml:space="preserve"> - свободные денежные средства</v>
          </cell>
          <cell r="B898" t="str">
            <v xml:space="preserve"> - free cash (cash-in-bank)</v>
          </cell>
          <cell r="D898" t="str">
            <v>тыс.руб.</v>
          </cell>
          <cell r="E898" t="str">
            <v>on_end</v>
          </cell>
          <cell r="F898">
            <v>539186.75639218895</v>
          </cell>
          <cell r="G898">
            <v>397842.45386668894</v>
          </cell>
          <cell r="H898">
            <v>423462.41660600842</v>
          </cell>
          <cell r="I898">
            <v>465438.57740418136</v>
          </cell>
          <cell r="J898">
            <v>517355.95528592367</v>
          </cell>
          <cell r="K898">
            <v>579902.41330316581</v>
          </cell>
          <cell r="L898">
            <v>653100.64007986081</v>
          </cell>
          <cell r="M898">
            <v>737101.97576721106</v>
          </cell>
          <cell r="N898">
            <v>831322.39501424425</v>
          </cell>
          <cell r="O898">
            <v>935741.44458023948</v>
          </cell>
          <cell r="P898">
            <v>1050337.4015196932</v>
          </cell>
          <cell r="Q898">
            <v>1175054.2803843566</v>
          </cell>
          <cell r="R898">
            <v>1310048.6623263829</v>
          </cell>
          <cell r="S898">
            <v>1455511.8107139729</v>
          </cell>
          <cell r="T898">
            <v>1611419.0174732381</v>
          </cell>
          <cell r="U898">
            <v>1777977.7156086788</v>
          </cell>
          <cell r="V898">
            <v>1945691.9301778702</v>
          </cell>
          <cell r="W898">
            <v>2112553.0445069736</v>
          </cell>
          <cell r="X898">
            <v>2278536.0755276079</v>
          </cell>
          <cell r="Y898">
            <v>2443612.6797230067</v>
          </cell>
          <cell r="Z898">
            <v>2607753.6632708996</v>
          </cell>
          <cell r="AA898">
            <v>2770928.9565343489</v>
          </cell>
          <cell r="AB898">
            <v>2933107.5877873083</v>
          </cell>
          <cell r="AC898">
            <v>3094257.6561519504</v>
          </cell>
          <cell r="AD898">
            <v>3254346.3037241129</v>
          </cell>
          <cell r="AE898">
            <v>3413339.6868625088</v>
          </cell>
          <cell r="AF898">
            <v>3571202.9466166119</v>
          </cell>
          <cell r="AG898">
            <v>3727900.1782673812</v>
          </cell>
          <cell r="AH898">
            <v>3883394.3999542031</v>
          </cell>
          <cell r="AI898">
            <v>4036722.5123005873</v>
          </cell>
          <cell r="AJ898">
            <v>4188555.665001634</v>
          </cell>
        </row>
        <row r="899">
          <cell r="A899" t="str">
            <v xml:space="preserve"> = Итого </v>
          </cell>
          <cell r="B899" t="str">
            <v xml:space="preserve"> = Total</v>
          </cell>
          <cell r="D899" t="str">
            <v>тыс.руб.</v>
          </cell>
          <cell r="E899" t="str">
            <v>on_end</v>
          </cell>
          <cell r="F899">
            <v>539186.75639218895</v>
          </cell>
          <cell r="G899">
            <v>420586.85639218893</v>
          </cell>
          <cell r="H899">
            <v>468551.0839782054</v>
          </cell>
          <cell r="I899">
            <v>521251.12933667528</v>
          </cell>
          <cell r="J899">
            <v>585270.40314016421</v>
          </cell>
          <cell r="K899">
            <v>660713.06716155307</v>
          </cell>
          <cell r="L899">
            <v>747554.01332475478</v>
          </cell>
          <cell r="M899">
            <v>844600.39360113209</v>
          </cell>
          <cell r="N899">
            <v>951889.95385881234</v>
          </cell>
          <cell r="O899">
            <v>1069406.3274229856</v>
          </cell>
          <cell r="P899">
            <v>1197132.0005110367</v>
          </cell>
          <cell r="Q899">
            <v>1335048.933926872</v>
          </cell>
          <cell r="R899">
            <v>1483795.33705223</v>
          </cell>
          <cell r="S899">
            <v>1643323.23294155</v>
          </cell>
          <cell r="T899">
            <v>1813612.6509708567</v>
          </cell>
          <cell r="U899">
            <v>1994643.2878660213</v>
          </cell>
          <cell r="V899">
            <v>2174530.8059248477</v>
          </cell>
          <cell r="W899">
            <v>2353742.9584640735</v>
          </cell>
          <cell r="X899">
            <v>2532260.0944569325</v>
          </cell>
          <cell r="Y899">
            <v>2710059.3623895207</v>
          </cell>
          <cell r="Z899">
            <v>2887117.2252025176</v>
          </cell>
          <cell r="AA899">
            <v>3063409.4397248221</v>
          </cell>
          <cell r="AB899">
            <v>3238911.0354902009</v>
          </cell>
          <cell r="AC899">
            <v>3413596.2929184334</v>
          </cell>
          <cell r="AD899">
            <v>3587438.7208418921</v>
          </cell>
          <cell r="AE899">
            <v>3760411.033357922</v>
          </cell>
          <cell r="AF899">
            <v>3932485.1259867861</v>
          </cell>
          <cell r="AG899">
            <v>4103632.051114358</v>
          </cell>
          <cell r="AH899">
            <v>4273821.9926980846</v>
          </cell>
          <cell r="AI899">
            <v>4442099.2321540788</v>
          </cell>
          <cell r="AJ899">
            <v>4609142.5213938225</v>
          </cell>
        </row>
        <row r="901">
          <cell r="A901" t="str">
            <v>Прочие текущие активы</v>
          </cell>
          <cell r="B901" t="str">
            <v>Other current assets</v>
          </cell>
          <cell r="D901" t="str">
            <v>тыс.руб.</v>
          </cell>
          <cell r="E901" t="str">
            <v>,on_end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row>
        <row r="903">
          <cell r="A903" t="str">
            <v>Убытки</v>
          </cell>
          <cell r="B903" t="str">
            <v>Losses</v>
          </cell>
          <cell r="D903" t="str">
            <v>тыс.руб.</v>
          </cell>
          <cell r="E903" t="str">
            <v>on_end</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row>
        <row r="905">
          <cell r="A905" t="str">
            <v xml:space="preserve"> = Итого активов</v>
          </cell>
          <cell r="B905" t="str">
            <v xml:space="preserve"> = Total assets</v>
          </cell>
          <cell r="D905" t="str">
            <v>тыс.руб.</v>
          </cell>
          <cell r="E905" t="str">
            <v>on_end</v>
          </cell>
          <cell r="F905">
            <v>539186.75639218895</v>
          </cell>
          <cell r="G905">
            <v>539186.75639218895</v>
          </cell>
          <cell r="H905">
            <v>582762.78767820541</v>
          </cell>
          <cell r="I905">
            <v>631074.63673667528</v>
          </cell>
          <cell r="J905">
            <v>690705.71424016426</v>
          </cell>
          <cell r="K905">
            <v>761760.18196155305</v>
          </cell>
          <cell r="L905">
            <v>844212.93182475481</v>
          </cell>
          <cell r="M905">
            <v>936871.11580113205</v>
          </cell>
          <cell r="N905">
            <v>1039772.4797588123</v>
          </cell>
          <cell r="O905">
            <v>1152900.6570229856</v>
          </cell>
          <cell r="P905">
            <v>1276238.1338110368</v>
          </cell>
          <cell r="Q905">
            <v>1409766.8709268719</v>
          </cell>
          <cell r="R905">
            <v>1554125.07775223</v>
          </cell>
          <cell r="S905">
            <v>1709264.77734155</v>
          </cell>
          <cell r="T905">
            <v>1875165.9990708567</v>
          </cell>
          <cell r="U905">
            <v>2051808.4396660214</v>
          </cell>
          <cell r="V905">
            <v>2227307.7614248479</v>
          </cell>
          <cell r="W905">
            <v>2402131.7176640737</v>
          </cell>
          <cell r="X905">
            <v>2576260.6573569328</v>
          </cell>
          <cell r="Y905">
            <v>2749671.7289895206</v>
          </cell>
          <cell r="Z905">
            <v>2922341.3955025175</v>
          </cell>
          <cell r="AA905">
            <v>3094245.413724822</v>
          </cell>
          <cell r="AB905">
            <v>3265358.8131902008</v>
          </cell>
          <cell r="AC905">
            <v>3435655.8743184335</v>
          </cell>
          <cell r="AD905">
            <v>3605110.1059418921</v>
          </cell>
          <cell r="AE905">
            <v>3773694.2221579221</v>
          </cell>
          <cell r="AF905">
            <v>3941380.1184867863</v>
          </cell>
          <cell r="AG905">
            <v>4108138.8473143582</v>
          </cell>
          <cell r="AH905">
            <v>4273940.5925980844</v>
          </cell>
          <cell r="AI905">
            <v>4442099.2321540788</v>
          </cell>
          <cell r="AJ905">
            <v>4609142.5213938225</v>
          </cell>
        </row>
        <row r="907">
          <cell r="A907" t="str">
            <v>2. ПАССИВЫ</v>
          </cell>
          <cell r="B907" t="str">
            <v>2. EQUITIES &amp; LIABILITIES</v>
          </cell>
        </row>
        <row r="908">
          <cell r="A908" t="str">
            <v>Источники собственных средств</v>
          </cell>
          <cell r="B908" t="str">
            <v>Equities</v>
          </cell>
        </row>
        <row r="909">
          <cell r="A909" t="str">
            <v xml:space="preserve"> - уставный капитал</v>
          </cell>
          <cell r="B909" t="str">
            <v xml:space="preserve"> - statutory equity</v>
          </cell>
          <cell r="D909" t="str">
            <v>тыс.руб.</v>
          </cell>
          <cell r="E909" t="str">
            <v>on_end</v>
          </cell>
          <cell r="F909">
            <v>539186.75639218895</v>
          </cell>
          <cell r="G909">
            <v>539186.75639218895</v>
          </cell>
          <cell r="H909">
            <v>539186.75639218895</v>
          </cell>
          <cell r="I909">
            <v>539186.75639218895</v>
          </cell>
          <cell r="J909">
            <v>539186.75639218895</v>
          </cell>
          <cell r="K909">
            <v>539186.75639218895</v>
          </cell>
          <cell r="L909">
            <v>539186.75639218895</v>
          </cell>
          <cell r="M909">
            <v>539186.75639218895</v>
          </cell>
          <cell r="N909">
            <v>539186.75639218895</v>
          </cell>
          <cell r="O909">
            <v>539186.75639218895</v>
          </cell>
          <cell r="P909">
            <v>539186.75639218895</v>
          </cell>
          <cell r="Q909">
            <v>539186.75639218895</v>
          </cell>
          <cell r="R909">
            <v>539186.75639218895</v>
          </cell>
          <cell r="S909">
            <v>539186.75639218895</v>
          </cell>
          <cell r="T909">
            <v>539186.75639218895</v>
          </cell>
          <cell r="U909">
            <v>539186.75639218895</v>
          </cell>
          <cell r="V909">
            <v>539186.75639218895</v>
          </cell>
          <cell r="W909">
            <v>539186.75639218895</v>
          </cell>
          <cell r="X909">
            <v>539186.75639218895</v>
          </cell>
          <cell r="Y909">
            <v>539186.75639218895</v>
          </cell>
          <cell r="Z909">
            <v>539186.75639218895</v>
          </cell>
          <cell r="AA909">
            <v>539186.75639218895</v>
          </cell>
          <cell r="AB909">
            <v>539186.75639218895</v>
          </cell>
          <cell r="AC909">
            <v>539186.75639218895</v>
          </cell>
          <cell r="AD909">
            <v>539186.75639218895</v>
          </cell>
          <cell r="AE909">
            <v>539186.75639218895</v>
          </cell>
          <cell r="AF909">
            <v>539186.75639218895</v>
          </cell>
          <cell r="AG909">
            <v>539186.75639218895</v>
          </cell>
          <cell r="AH909">
            <v>539186.75639218895</v>
          </cell>
          <cell r="AI909">
            <v>539186.75639218895</v>
          </cell>
          <cell r="AJ909">
            <v>539186.75639218895</v>
          </cell>
        </row>
        <row r="910">
          <cell r="A910" t="str">
            <v xml:space="preserve"> - - учредительный капитал</v>
          </cell>
          <cell r="B910" t="str">
            <v xml:space="preserve"> - - constitutive equity</v>
          </cell>
          <cell r="D910" t="str">
            <v>тыс.руб.</v>
          </cell>
          <cell r="E910" t="str">
            <v>on_end</v>
          </cell>
          <cell r="F910">
            <v>539186.75639218895</v>
          </cell>
          <cell r="G910">
            <v>539186.75639218895</v>
          </cell>
          <cell r="H910">
            <v>539186.75639218895</v>
          </cell>
          <cell r="I910">
            <v>539186.75639218895</v>
          </cell>
          <cell r="J910">
            <v>539186.75639218895</v>
          </cell>
          <cell r="K910">
            <v>539186.75639218895</v>
          </cell>
          <cell r="L910">
            <v>539186.75639218895</v>
          </cell>
          <cell r="M910">
            <v>539186.75639218895</v>
          </cell>
          <cell r="N910">
            <v>539186.75639218895</v>
          </cell>
          <cell r="O910">
            <v>539186.75639218895</v>
          </cell>
          <cell r="P910">
            <v>539186.75639218895</v>
          </cell>
          <cell r="Q910">
            <v>539186.75639218895</v>
          </cell>
          <cell r="R910">
            <v>539186.75639218895</v>
          </cell>
          <cell r="S910">
            <v>539186.75639218895</v>
          </cell>
          <cell r="T910">
            <v>539186.75639218895</v>
          </cell>
          <cell r="U910">
            <v>539186.75639218895</v>
          </cell>
          <cell r="V910">
            <v>539186.75639218895</v>
          </cell>
          <cell r="W910">
            <v>539186.75639218895</v>
          </cell>
          <cell r="X910">
            <v>539186.75639218895</v>
          </cell>
          <cell r="Y910">
            <v>539186.75639218895</v>
          </cell>
          <cell r="Z910">
            <v>539186.75639218895</v>
          </cell>
          <cell r="AA910">
            <v>539186.75639218895</v>
          </cell>
          <cell r="AB910">
            <v>539186.75639218895</v>
          </cell>
          <cell r="AC910">
            <v>539186.75639218895</v>
          </cell>
          <cell r="AD910">
            <v>539186.75639218895</v>
          </cell>
          <cell r="AE910">
            <v>539186.75639218895</v>
          </cell>
          <cell r="AF910">
            <v>539186.75639218895</v>
          </cell>
          <cell r="AG910">
            <v>539186.75639218895</v>
          </cell>
          <cell r="AH910">
            <v>539186.75639218895</v>
          </cell>
          <cell r="AI910">
            <v>539186.75639218895</v>
          </cell>
          <cell r="AJ910">
            <v>539186.75639218895</v>
          </cell>
        </row>
        <row r="911">
          <cell r="A911" t="str">
            <v xml:space="preserve"> - - акционерный капитал</v>
          </cell>
          <cell r="B911" t="str">
            <v xml:space="preserve"> - - preference &amp; ordinary shares</v>
          </cell>
          <cell r="D911" t="str">
            <v>тыс.руб.</v>
          </cell>
          <cell r="E911" t="str">
            <v>on_end</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row>
        <row r="912">
          <cell r="A912" t="str">
            <v xml:space="preserve"> - целевые финансирование и поступления</v>
          </cell>
          <cell r="B912" t="str">
            <v xml:space="preserve"> - target financing (financing from a public finance)</v>
          </cell>
          <cell r="D912" t="str">
            <v>тыс.руб.</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row>
        <row r="913">
          <cell r="A913" t="str">
            <v xml:space="preserve"> - нераспределенная прибыль</v>
          </cell>
          <cell r="B913" t="str">
            <v xml:space="preserve"> - retained profit</v>
          </cell>
          <cell r="D913" t="str">
            <v>тыс.руб.</v>
          </cell>
          <cell r="E913" t="str">
            <v>on_end</v>
          </cell>
          <cell r="F913">
            <v>0</v>
          </cell>
          <cell r="G913">
            <v>0</v>
          </cell>
          <cell r="H913">
            <v>41521.576979300531</v>
          </cell>
          <cell r="I913">
            <v>89548.15611007635</v>
          </cell>
          <cell r="J913">
            <v>148722.00099136174</v>
          </cell>
          <cell r="K913">
            <v>219308.11101445986</v>
          </cell>
          <cell r="L913">
            <v>301293.03417937079</v>
          </cell>
          <cell r="M913">
            <v>393533.81870355888</v>
          </cell>
          <cell r="N913">
            <v>496019.07110648206</v>
          </cell>
          <cell r="O913">
            <v>608731.80724269233</v>
          </cell>
          <cell r="P913">
            <v>731654.53344237828</v>
          </cell>
          <cell r="Q913">
            <v>864769.23122563399</v>
          </cell>
          <cell r="R913">
            <v>1008687.1031008589</v>
          </cell>
          <cell r="S913">
            <v>1163386.9636039636</v>
          </cell>
          <cell r="T913">
            <v>1328849.1234554565</v>
          </cell>
          <cell r="U913">
            <v>1505053.3026974604</v>
          </cell>
          <cell r="V913">
            <v>1680586.7363403407</v>
          </cell>
          <cell r="W913">
            <v>1855448.1886492874</v>
          </cell>
          <cell r="X913">
            <v>2029615.4991667699</v>
          </cell>
          <cell r="Y913">
            <v>2203065.8426215313</v>
          </cell>
          <cell r="Z913">
            <v>2375775.7089841771</v>
          </cell>
          <cell r="AA913">
            <v>2547720.882924431</v>
          </cell>
          <cell r="AB913">
            <v>2718876.4226521086</v>
          </cell>
          <cell r="AC913">
            <v>2889216.6381233199</v>
          </cell>
          <cell r="AD913">
            <v>3058715.068592858</v>
          </cell>
          <cell r="AE913">
            <v>3227344.4594931602</v>
          </cell>
          <cell r="AF913">
            <v>3395076.7386196363</v>
          </cell>
          <cell r="AG913">
            <v>3561882.9916015584</v>
          </cell>
          <cell r="AH913">
            <v>3727733.4366370775</v>
          </cell>
          <cell r="AI913">
            <v>3895809.8428016487</v>
          </cell>
          <cell r="AJ913">
            <v>4062892.5069498098</v>
          </cell>
        </row>
        <row r="914">
          <cell r="A914" t="str">
            <v xml:space="preserve"> = Итого собственные средства</v>
          </cell>
          <cell r="B914" t="str">
            <v xml:space="preserve"> = Total equities</v>
          </cell>
          <cell r="D914" t="str">
            <v>тыс.руб.</v>
          </cell>
          <cell r="E914" t="str">
            <v>on_end</v>
          </cell>
          <cell r="F914">
            <v>539186.75639218895</v>
          </cell>
          <cell r="G914">
            <v>539186.75639218895</v>
          </cell>
          <cell r="H914">
            <v>580708.33337148954</v>
          </cell>
          <cell r="I914">
            <v>628734.9125022653</v>
          </cell>
          <cell r="J914">
            <v>687908.75738355075</v>
          </cell>
          <cell r="K914">
            <v>758494.86740664882</v>
          </cell>
          <cell r="L914">
            <v>840479.79057155969</v>
          </cell>
          <cell r="M914">
            <v>932720.57509574783</v>
          </cell>
          <cell r="N914">
            <v>1035205.827498671</v>
          </cell>
          <cell r="O914">
            <v>1147918.5636348813</v>
          </cell>
          <cell r="P914">
            <v>1270841.2898345673</v>
          </cell>
          <cell r="Q914">
            <v>1403955.9876178228</v>
          </cell>
          <cell r="R914">
            <v>1547873.8594930479</v>
          </cell>
          <cell r="S914">
            <v>1702573.7199961524</v>
          </cell>
          <cell r="T914">
            <v>1868035.8798476453</v>
          </cell>
          <cell r="U914">
            <v>2044240.0590896495</v>
          </cell>
          <cell r="V914">
            <v>2219773.4927325295</v>
          </cell>
          <cell r="W914">
            <v>2394634.9450414763</v>
          </cell>
          <cell r="X914">
            <v>2568802.2555589587</v>
          </cell>
          <cell r="Y914">
            <v>2742252.5990137202</v>
          </cell>
          <cell r="Z914">
            <v>2914962.4653763659</v>
          </cell>
          <cell r="AA914">
            <v>3086907.6393166198</v>
          </cell>
          <cell r="AB914">
            <v>3258063.1790442974</v>
          </cell>
          <cell r="AC914">
            <v>3428403.3945155088</v>
          </cell>
          <cell r="AD914">
            <v>3597901.8249850469</v>
          </cell>
          <cell r="AE914">
            <v>3766531.2158853491</v>
          </cell>
          <cell r="AF914">
            <v>3934263.4950118251</v>
          </cell>
          <cell r="AG914">
            <v>4101069.7479937472</v>
          </cell>
          <cell r="AH914">
            <v>4266920.1930292668</v>
          </cell>
          <cell r="AI914">
            <v>4434996.5991938375</v>
          </cell>
          <cell r="AJ914">
            <v>4602079.2633419987</v>
          </cell>
        </row>
        <row r="916">
          <cell r="A916" t="str">
            <v>Долгосрочные пассивы (кредиты)</v>
          </cell>
          <cell r="B916" t="str">
            <v>Long-term liabilities (loans)</v>
          </cell>
          <cell r="D916" t="str">
            <v>тыс.руб.</v>
          </cell>
          <cell r="E916" t="str">
            <v>on_end</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row>
        <row r="918">
          <cell r="A918" t="str">
            <v>Краткосрочные пассивы</v>
          </cell>
          <cell r="B918" t="str">
            <v>Current liabilities</v>
          </cell>
        </row>
        <row r="919">
          <cell r="A919" t="str">
            <v xml:space="preserve"> - счета к оплате</v>
          </cell>
          <cell r="B919" t="str">
            <v xml:space="preserve"> - accounts payable</v>
          </cell>
          <cell r="D919" t="str">
            <v>тыс.руб.</v>
          </cell>
          <cell r="E919" t="str">
            <v>on_end</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row>
        <row r="920">
          <cell r="A920" t="str">
            <v xml:space="preserve"> - расчеты с бюджетом</v>
          </cell>
          <cell r="B920" t="str">
            <v xml:space="preserve"> - deferred taxes</v>
          </cell>
          <cell r="D920" t="str">
            <v>тыс.руб.</v>
          </cell>
          <cell r="E920" t="str">
            <v>on_end</v>
          </cell>
          <cell r="F920">
            <v>0</v>
          </cell>
          <cell r="G920">
            <v>0</v>
          </cell>
          <cell r="H920">
            <v>2054.454306715942</v>
          </cell>
          <cell r="I920">
            <v>2339.7242344100409</v>
          </cell>
          <cell r="J920">
            <v>2796.9568566136254</v>
          </cell>
          <cell r="K920">
            <v>3265.3145549043065</v>
          </cell>
          <cell r="L920">
            <v>3733.1412531949882</v>
          </cell>
          <cell r="M920">
            <v>4150.5407053842555</v>
          </cell>
          <cell r="N920">
            <v>4566.6522601412962</v>
          </cell>
          <cell r="O920">
            <v>4982.0933881043347</v>
          </cell>
          <cell r="P920">
            <v>5396.8439764695568</v>
          </cell>
          <cell r="Q920">
            <v>5810.883309049017</v>
          </cell>
          <cell r="R920">
            <v>6251.2182591823248</v>
          </cell>
          <cell r="S920">
            <v>6691.057345397192</v>
          </cell>
          <cell r="T920">
            <v>7130.1192232110561</v>
          </cell>
          <cell r="U920">
            <v>7568.3805763718883</v>
          </cell>
          <cell r="V920">
            <v>7534.2686923179162</v>
          </cell>
          <cell r="W920">
            <v>7496.7726225968545</v>
          </cell>
          <cell r="X920">
            <v>7458.4017979732607</v>
          </cell>
          <cell r="Y920">
            <v>7419.1299758000623</v>
          </cell>
          <cell r="Z920">
            <v>7378.9301261507653</v>
          </cell>
          <cell r="AA920">
            <v>7337.7744082010922</v>
          </cell>
          <cell r="AB920">
            <v>7295.6341459020277</v>
          </cell>
          <cell r="AC920">
            <v>7252.4798029230888</v>
          </cell>
          <cell r="AD920">
            <v>7208.2809568438852</v>
          </cell>
          <cell r="AE920">
            <v>7163.0062725714024</v>
          </cell>
          <cell r="AF920">
            <v>7116.6234749598461</v>
          </cell>
          <cell r="AG920">
            <v>7069.0993206090434</v>
          </cell>
          <cell r="AH920">
            <v>7020.3995688168179</v>
          </cell>
          <cell r="AI920">
            <v>7102.6329602399228</v>
          </cell>
          <cell r="AJ920">
            <v>7063.258051822424</v>
          </cell>
        </row>
        <row r="921">
          <cell r="A921" t="str">
            <v xml:space="preserve"> - расчеты с персоналом</v>
          </cell>
          <cell r="B921" t="str">
            <v xml:space="preserve"> - deferred wages &amp; salaries</v>
          </cell>
          <cell r="D921" t="str">
            <v>тыс.руб.</v>
          </cell>
          <cell r="E921" t="str">
            <v>on_end</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row>
        <row r="922">
          <cell r="A922" t="str">
            <v xml:space="preserve"> - авансы покупателей</v>
          </cell>
          <cell r="B922" t="str">
            <v xml:space="preserve"> - buyers advances</v>
          </cell>
          <cell r="D922" t="str">
            <v>тыс.руб.</v>
          </cell>
          <cell r="E922" t="str">
            <v>on_end</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row>
        <row r="923">
          <cell r="A923" t="str">
            <v xml:space="preserve"> = Итого краткосрочные пассивы</v>
          </cell>
          <cell r="B923" t="str">
            <v xml:space="preserve"> = Total current liabilities</v>
          </cell>
          <cell r="D923" t="str">
            <v>тыс.руб.</v>
          </cell>
          <cell r="E923" t="str">
            <v>on_end</v>
          </cell>
          <cell r="F923">
            <v>0</v>
          </cell>
          <cell r="G923">
            <v>0</v>
          </cell>
          <cell r="H923">
            <v>2054.454306715942</v>
          </cell>
          <cell r="I923">
            <v>2339.7242344100409</v>
          </cell>
          <cell r="J923">
            <v>2796.9568566136254</v>
          </cell>
          <cell r="K923">
            <v>3265.3145549043065</v>
          </cell>
          <cell r="L923">
            <v>3733.1412531949882</v>
          </cell>
          <cell r="M923">
            <v>4150.5407053842555</v>
          </cell>
          <cell r="N923">
            <v>4566.6522601412962</v>
          </cell>
          <cell r="O923">
            <v>4982.0933881043347</v>
          </cell>
          <cell r="P923">
            <v>5396.8439764695568</v>
          </cell>
          <cell r="Q923">
            <v>5810.883309049017</v>
          </cell>
          <cell r="R923">
            <v>6251.2182591823248</v>
          </cell>
          <cell r="S923">
            <v>6691.057345397192</v>
          </cell>
          <cell r="T923">
            <v>7130.1192232110561</v>
          </cell>
          <cell r="U923">
            <v>7568.3805763718883</v>
          </cell>
          <cell r="V923">
            <v>7534.2686923179162</v>
          </cell>
          <cell r="W923">
            <v>7496.7726225968545</v>
          </cell>
          <cell r="X923">
            <v>7458.4017979732607</v>
          </cell>
          <cell r="Y923">
            <v>7419.1299758000623</v>
          </cell>
          <cell r="Z923">
            <v>7378.9301261507653</v>
          </cell>
          <cell r="AA923">
            <v>7337.7744082010922</v>
          </cell>
          <cell r="AB923">
            <v>7295.6341459020277</v>
          </cell>
          <cell r="AC923">
            <v>7252.4798029230888</v>
          </cell>
          <cell r="AD923">
            <v>7208.2809568438852</v>
          </cell>
          <cell r="AE923">
            <v>7163.0062725714024</v>
          </cell>
          <cell r="AF923">
            <v>7116.6234749598461</v>
          </cell>
          <cell r="AG923">
            <v>7069.0993206090434</v>
          </cell>
          <cell r="AH923">
            <v>7020.3995688168179</v>
          </cell>
          <cell r="AI923">
            <v>7102.6329602399228</v>
          </cell>
          <cell r="AJ923">
            <v>7063.258051822424</v>
          </cell>
        </row>
        <row r="925">
          <cell r="A925" t="str">
            <v xml:space="preserve"> = Итого пассивы</v>
          </cell>
          <cell r="B925" t="str">
            <v xml:space="preserve"> = Total equities &amp; liabilities</v>
          </cell>
          <cell r="D925" t="str">
            <v>тыс.руб.</v>
          </cell>
          <cell r="E925" t="str">
            <v>on_end</v>
          </cell>
          <cell r="F925">
            <v>539186.75639218895</v>
          </cell>
          <cell r="G925">
            <v>539186.75639218895</v>
          </cell>
          <cell r="H925">
            <v>582762.78767820552</v>
          </cell>
          <cell r="I925">
            <v>631074.6367366754</v>
          </cell>
          <cell r="J925">
            <v>690705.71424016438</v>
          </cell>
          <cell r="K925">
            <v>761760.18196155317</v>
          </cell>
          <cell r="L925">
            <v>844212.93182475469</v>
          </cell>
          <cell r="M925">
            <v>936871.11580113205</v>
          </cell>
          <cell r="N925">
            <v>1039772.4797588123</v>
          </cell>
          <cell r="O925">
            <v>1152900.6570229856</v>
          </cell>
          <cell r="P925">
            <v>1276238.1338110368</v>
          </cell>
          <cell r="Q925">
            <v>1409766.8709268719</v>
          </cell>
          <cell r="R925">
            <v>1554125.0777522302</v>
          </cell>
          <cell r="S925">
            <v>1709264.7773415498</v>
          </cell>
          <cell r="T925">
            <v>1875165.9990708563</v>
          </cell>
          <cell r="U925">
            <v>2051808.4396660214</v>
          </cell>
          <cell r="V925">
            <v>2227307.7614248474</v>
          </cell>
          <cell r="W925">
            <v>2402131.7176640732</v>
          </cell>
          <cell r="X925">
            <v>2576260.6573569318</v>
          </cell>
          <cell r="Y925">
            <v>2749671.7289895201</v>
          </cell>
          <cell r="Z925">
            <v>2922341.3955025165</v>
          </cell>
          <cell r="AA925">
            <v>3094245.4137248211</v>
          </cell>
          <cell r="AB925">
            <v>3265358.8131901994</v>
          </cell>
          <cell r="AC925">
            <v>3435655.8743184321</v>
          </cell>
          <cell r="AD925">
            <v>3605110.1059418907</v>
          </cell>
          <cell r="AE925">
            <v>3773694.2221579207</v>
          </cell>
          <cell r="AF925">
            <v>3941380.1184867849</v>
          </cell>
          <cell r="AG925">
            <v>4108138.8473143564</v>
          </cell>
          <cell r="AH925">
            <v>4273940.5925980834</v>
          </cell>
          <cell r="AI925">
            <v>4442099.2321540779</v>
          </cell>
          <cell r="AJ925">
            <v>4609142.5213938206</v>
          </cell>
        </row>
        <row r="927">
          <cell r="A927" t="str">
            <v>Сальдо баланса</v>
          </cell>
          <cell r="B927" t="str">
            <v>Balance</v>
          </cell>
          <cell r="D927" t="str">
            <v>тыс.руб.</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row>
        <row r="929">
          <cell r="A929" t="str">
            <v>Арендованные основные средства</v>
          </cell>
          <cell r="B929" t="str">
            <v>Rented fixed assets (free from deprecation)</v>
          </cell>
          <cell r="D929" t="str">
            <v>тыс.долл.</v>
          </cell>
          <cell r="E929" t="str">
            <v>,on_end</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row>
        <row r="932">
          <cell r="A932" t="str">
            <v>Цт=максимальные Постоянные цены</v>
          </cell>
          <cell r="B932" t="str">
            <v>Цт=максимальные Постоянные цены</v>
          </cell>
          <cell r="AK932" t="str">
            <v>АЛЬТ-Инвест™ 3.0</v>
          </cell>
        </row>
        <row r="933">
          <cell r="A933" t="str">
            <v>ПОКАЗАТЕЛИ ФИНАНСОВОЙ СОСТОЯТЕЛЬНОСТИ ПРОЕКТА</v>
          </cell>
          <cell r="B933" t="str">
            <v>FINANCIAL RATIOS</v>
          </cell>
          <cell r="F933" t="str">
            <v>"0"</v>
          </cell>
          <cell r="G933" t="str">
            <v>1 год</v>
          </cell>
          <cell r="H933" t="str">
            <v>2 год</v>
          </cell>
          <cell r="I933" t="str">
            <v>3 год</v>
          </cell>
          <cell r="J933" t="str">
            <v>4 год</v>
          </cell>
          <cell r="K933" t="str">
            <v>5 год</v>
          </cell>
          <cell r="L933" t="str">
            <v>6 год</v>
          </cell>
          <cell r="M933" t="str">
            <v>7 год</v>
          </cell>
          <cell r="N933" t="str">
            <v>8 год</v>
          </cell>
          <cell r="O933" t="str">
            <v>9 год</v>
          </cell>
          <cell r="P933" t="str">
            <v>10 год</v>
          </cell>
          <cell r="Q933" t="str">
            <v>11 год</v>
          </cell>
          <cell r="R933" t="str">
            <v>12 год</v>
          </cell>
          <cell r="S933" t="str">
            <v>13 год</v>
          </cell>
          <cell r="T933" t="str">
            <v>14 год</v>
          </cell>
          <cell r="U933" t="str">
            <v>15 год</v>
          </cell>
          <cell r="V933" t="str">
            <v>16 год</v>
          </cell>
          <cell r="W933" t="str">
            <v>17 год</v>
          </cell>
          <cell r="X933" t="str">
            <v>18 год</v>
          </cell>
          <cell r="Y933" t="str">
            <v>19 год</v>
          </cell>
          <cell r="Z933" t="str">
            <v>20 год</v>
          </cell>
          <cell r="AA933" t="str">
            <v>21 год</v>
          </cell>
          <cell r="AB933" t="str">
            <v>22 год</v>
          </cell>
          <cell r="AC933" t="str">
            <v>23 год</v>
          </cell>
          <cell r="AD933" t="str">
            <v>24 год</v>
          </cell>
          <cell r="AE933" t="str">
            <v>25 год</v>
          </cell>
          <cell r="AF933" t="str">
            <v>26 год</v>
          </cell>
          <cell r="AG933" t="str">
            <v>27 год</v>
          </cell>
          <cell r="AH933" t="str">
            <v>28 год</v>
          </cell>
          <cell r="AI933" t="str">
            <v>29 год</v>
          </cell>
          <cell r="AJ933" t="str">
            <v>30 год</v>
          </cell>
        </row>
        <row r="935">
          <cell r="A935" t="str">
            <v>Рентабельность активов</v>
          </cell>
          <cell r="B935" t="str">
            <v>Return on assets (ROA)</v>
          </cell>
          <cell r="D935" t="str">
            <v>%</v>
          </cell>
          <cell r="E935" t="str">
            <v>on_end</v>
          </cell>
          <cell r="F935" t="str">
            <v>-</v>
          </cell>
          <cell r="G935">
            <v>0</v>
          </cell>
          <cell r="H935">
            <v>7.4016834711945548E-2</v>
          </cell>
          <cell r="I935">
            <v>7.9131814796246827E-2</v>
          </cell>
          <cell r="J935">
            <v>8.9536578203109063E-2</v>
          </cell>
          <cell r="K935">
            <v>9.7194860420041398E-2</v>
          </cell>
          <cell r="L935">
            <v>0.10209999465261274</v>
          </cell>
          <cell r="M935">
            <v>0.10357825016415297</v>
          </cell>
          <cell r="N935">
            <v>0.10369623804021297</v>
          </cell>
          <cell r="O935">
            <v>0.10280851645917419</v>
          </cell>
          <cell r="P935">
            <v>0.10120683648337901</v>
          </cell>
          <cell r="Q935">
            <v>9.9117237345761805E-2</v>
          </cell>
          <cell r="R935">
            <v>9.7114115067091999E-2</v>
          </cell>
          <cell r="S935">
            <v>9.4809304050287466E-2</v>
          </cell>
          <cell r="T935">
            <v>9.2322697896875541E-2</v>
          </cell>
          <cell r="U935">
            <v>8.9740425862654946E-2</v>
          </cell>
          <cell r="V935">
            <v>8.2041910242181257E-2</v>
          </cell>
          <cell r="W935">
            <v>7.5543250148875363E-2</v>
          </cell>
          <cell r="X935">
            <v>6.9969298278441783E-2</v>
          </cell>
          <cell r="Y935">
            <v>6.5134264152289387E-2</v>
          </cell>
          <cell r="Z935">
            <v>6.0898965701216744E-2</v>
          </cell>
          <cell r="AA935">
            <v>5.7157049135084508E-2</v>
          </cell>
          <cell r="AB935">
            <v>5.3825846269903381E-2</v>
          </cell>
          <cell r="AC935">
            <v>5.0840125985320637E-2</v>
          </cell>
          <cell r="AD935">
            <v>4.8147724535866826E-2</v>
          </cell>
          <cell r="AE935">
            <v>4.5706427058414052E-2</v>
          </cell>
          <cell r="AF935">
            <v>4.348170133444481E-2</v>
          </cell>
          <cell r="AG935">
            <v>4.1445023905306265E-2</v>
          </cell>
          <cell r="AH935">
            <v>3.9572625438456042E-2</v>
          </cell>
          <cell r="AI935">
            <v>3.8567149656030947E-2</v>
          </cell>
          <cell r="AJ935">
            <v>3.6919279961264602E-2</v>
          </cell>
        </row>
        <row r="936">
          <cell r="A936" t="str">
            <v>Рентабельность собственного капитала</v>
          </cell>
          <cell r="B936" t="str">
            <v>Return on invested capital (ROIC)</v>
          </cell>
          <cell r="D936" t="str">
            <v>%</v>
          </cell>
          <cell r="E936" t="str">
            <v>on_end</v>
          </cell>
          <cell r="F936" t="str">
            <v>-</v>
          </cell>
          <cell r="G936">
            <v>0</v>
          </cell>
          <cell r="H936">
            <v>7.4152619042311282E-2</v>
          </cell>
          <cell r="I936">
            <v>7.9419318425445098E-2</v>
          </cell>
          <cell r="J936">
            <v>8.9885891277504321E-2</v>
          </cell>
          <cell r="K936">
            <v>9.7602230543824359E-2</v>
          </cell>
          <cell r="L936">
            <v>0.10254686996550041</v>
          </cell>
          <cell r="M936">
            <v>0.10403876099977589</v>
          </cell>
          <cell r="N936">
            <v>0.10415557438307818</v>
          </cell>
          <cell r="O936">
            <v>0.10325818958734273</v>
          </cell>
          <cell r="P936">
            <v>0.10164111664361111</v>
          </cell>
          <cell r="Q936">
            <v>9.9532550676169923E-2</v>
          </cell>
          <cell r="R936">
            <v>9.751095376726121E-2</v>
          </cell>
          <cell r="S936">
            <v>9.5186805336768765E-2</v>
          </cell>
          <cell r="T936">
            <v>9.2680062171306102E-2</v>
          </cell>
          <cell r="U936">
            <v>9.0077582456960764E-2</v>
          </cell>
          <cell r="V936">
            <v>8.2332493323276648E-2</v>
          </cell>
          <cell r="W936">
            <v>7.5789325833193949E-2</v>
          </cell>
          <cell r="X936">
            <v>7.0180120540827298E-2</v>
          </cell>
          <cell r="Y936">
            <v>6.5316720766092323E-2</v>
          </cell>
          <cell r="Z936">
            <v>6.1058264321533627E-2</v>
          </cell>
          <cell r="AA936">
            <v>5.7297199353183823E-2</v>
          </cell>
          <cell r="AB936">
            <v>5.3949984839139757E-2</v>
          </cell>
          <cell r="AC936">
            <v>5.095074165024175E-2</v>
          </cell>
          <cell r="AD936">
            <v>4.8246816833153884E-2</v>
          </cell>
          <cell r="AE936">
            <v>4.5795620644375312E-2</v>
          </cell>
          <cell r="AF936">
            <v>4.3562329713613263E-2</v>
          </cell>
          <cell r="AG936">
            <v>4.1518191700915516E-2</v>
          </cell>
          <cell r="AH936">
            <v>3.9639255353895279E-2</v>
          </cell>
          <cell r="AI936">
            <v>3.8629743349139108E-2</v>
          </cell>
          <cell r="AJ936">
            <v>3.6977152054420669E-2</v>
          </cell>
        </row>
        <row r="937">
          <cell r="A937" t="str">
            <v>Рентабельность постоянных активов</v>
          </cell>
          <cell r="B937" t="str">
            <v>Return on invested capital (ROIC)</v>
          </cell>
          <cell r="D937" t="str">
            <v>%</v>
          </cell>
          <cell r="E937" t="str">
            <v>,on_end</v>
          </cell>
          <cell r="F937" t="str">
            <v>-</v>
          </cell>
          <cell r="G937">
            <v>0</v>
          </cell>
          <cell r="H937">
            <v>0.35669679963894801</v>
          </cell>
          <cell r="I937">
            <v>0.42874134735310637</v>
          </cell>
          <cell r="J937">
            <v>0.54979252690904623</v>
          </cell>
          <cell r="K937">
            <v>0.68370089817990798</v>
          </cell>
          <cell r="L937">
            <v>0.8293618742580976</v>
          </cell>
          <cell r="M937">
            <v>0.97645646477099468</v>
          </cell>
          <cell r="N937">
            <v>1.1377563655808793</v>
          </cell>
          <cell r="O937">
            <v>1.3153787401147672</v>
          </cell>
          <cell r="P937">
            <v>1.5119603475579773</v>
          </cell>
          <cell r="Q937">
            <v>1.7307395068098868</v>
          </cell>
          <cell r="R937">
            <v>1.9844215937450327</v>
          </cell>
          <cell r="S937">
            <v>2.270468945670856</v>
          </cell>
          <cell r="T937">
            <v>2.5955888366507347</v>
          </cell>
          <cell r="U937">
            <v>2.9684367540092853</v>
          </cell>
          <cell r="V937">
            <v>3.1931975464850906</v>
          </cell>
          <cell r="W937">
            <v>3.4569310922675016</v>
          </cell>
          <cell r="X937">
            <v>3.7702909071887722</v>
          </cell>
          <cell r="Y937">
            <v>4.1488880844621336</v>
          </cell>
          <cell r="Z937">
            <v>4.6156562961599494</v>
          </cell>
          <cell r="AA937">
            <v>5.2057159657234937</v>
          </cell>
          <cell r="AB937">
            <v>5.9757098530848332</v>
          </cell>
          <cell r="AC937">
            <v>7.0232731128506662</v>
          </cell>
          <cell r="AD937">
            <v>8.5323084435682048</v>
          </cell>
          <cell r="AE937">
            <v>10.895281029877225</v>
          </cell>
          <cell r="AF937">
            <v>15.125882222495399</v>
          </cell>
          <cell r="AG937">
            <v>24.893132807252893</v>
          </cell>
          <cell r="AH937">
            <v>71.712969635406594</v>
          </cell>
          <cell r="AI937">
            <v>2834.3431345973572</v>
          </cell>
          <cell r="AJ937" t="str">
            <v>-</v>
          </cell>
        </row>
        <row r="938">
          <cell r="A938" t="str">
            <v>Себестоимость к выручке от реализации</v>
          </cell>
          <cell r="B938" t="str">
            <v>Cost price to sales revenues</v>
          </cell>
          <cell r="D938" t="str">
            <v>%</v>
          </cell>
          <cell r="E938" t="str">
            <v>on_end</v>
          </cell>
          <cell r="F938" t="str">
            <v>-</v>
          </cell>
          <cell r="G938" t="str">
            <v>-</v>
          </cell>
          <cell r="H938">
            <v>0.64628183347725243</v>
          </cell>
          <cell r="I938">
            <v>0.64985140848159773</v>
          </cell>
          <cell r="J938">
            <v>0.63559964825493698</v>
          </cell>
          <cell r="K938">
            <v>0.62366548969339874</v>
          </cell>
          <cell r="L938">
            <v>0.6145058659920476</v>
          </cell>
          <cell r="M938">
            <v>0.60354243059019186</v>
          </cell>
          <cell r="N938">
            <v>0.59430888447357033</v>
          </cell>
          <cell r="O938">
            <v>0.58644004711003217</v>
          </cell>
          <cell r="P938">
            <v>0.57966723818874877</v>
          </cell>
          <cell r="Q938">
            <v>0.5737883926681081</v>
          </cell>
          <cell r="R938">
            <v>0.56948763016234072</v>
          </cell>
          <cell r="S938">
            <v>0.5657577946228135</v>
          </cell>
          <cell r="T938">
            <v>0.56250274993051486</v>
          </cell>
          <cell r="U938">
            <v>0.5596471295733042</v>
          </cell>
          <cell r="V938">
            <v>0.56136242576077977</v>
          </cell>
          <cell r="W938">
            <v>0.56312918083387975</v>
          </cell>
          <cell r="X938">
            <v>0.56494893855917272</v>
          </cell>
          <cell r="Y938">
            <v>0.56682328901622459</v>
          </cell>
          <cell r="Z938">
            <v>0.56875386998698785</v>
          </cell>
          <cell r="AA938">
            <v>0.57074236838687398</v>
          </cell>
          <cell r="AB938">
            <v>0.57279052173875677</v>
          </cell>
          <cell r="AC938">
            <v>0.57490011969119614</v>
          </cell>
          <cell r="AD938">
            <v>0.57707300558220864</v>
          </cell>
          <cell r="AE938">
            <v>0.57931107804995152</v>
          </cell>
          <cell r="AF938">
            <v>0.58161629269172654</v>
          </cell>
          <cell r="AG938">
            <v>0.58399066377275499</v>
          </cell>
          <cell r="AH938">
            <v>0.58643626598621423</v>
          </cell>
          <cell r="AI938">
            <v>0.58119420746799799</v>
          </cell>
          <cell r="AJ938">
            <v>0.58357316272297677</v>
          </cell>
        </row>
        <row r="940">
          <cell r="A940" t="str">
            <v xml:space="preserve">Рентабельность по балансовой прибыли </v>
          </cell>
          <cell r="B940" t="str">
            <v>Gross profit to cost price</v>
          </cell>
          <cell r="D940" t="str">
            <v>%</v>
          </cell>
          <cell r="E940" t="str">
            <v>,on_end</v>
          </cell>
          <cell r="F940" t="str">
            <v>-</v>
          </cell>
          <cell r="G940" t="str">
            <v>-</v>
          </cell>
          <cell r="H940">
            <v>0.5473125627245371</v>
          </cell>
          <cell r="I940">
            <v>0.5388133147799703</v>
          </cell>
          <cell r="J940">
            <v>0.5733174219739392</v>
          </cell>
          <cell r="K940">
            <v>0.60342365663300002</v>
          </cell>
          <cell r="L940">
            <v>0.62732376587751093</v>
          </cell>
          <cell r="M940">
            <v>0.6568843370666092</v>
          </cell>
          <cell r="N940">
            <v>0.68262670494280875</v>
          </cell>
          <cell r="O940">
            <v>0.70520414649031071</v>
          </cell>
          <cell r="P940">
            <v>0.72512768381501014</v>
          </cell>
          <cell r="Q940">
            <v>0.74280276976328119</v>
          </cell>
          <cell r="R940">
            <v>0.75596439156182471</v>
          </cell>
          <cell r="S940">
            <v>0.76754082666539769</v>
          </cell>
          <cell r="T940">
            <v>0.77776908668184919</v>
          </cell>
          <cell r="U940">
            <v>0.78684021976926299</v>
          </cell>
          <cell r="V940">
            <v>0.78138035983573695</v>
          </cell>
          <cell r="W940">
            <v>0.77579147739991627</v>
          </cell>
          <cell r="X940">
            <v>0.77007147327396908</v>
          </cell>
          <cell r="Y940">
            <v>0.76421826586482466</v>
          </cell>
          <cell r="Z940">
            <v>0.75822979459089801</v>
          </cell>
          <cell r="AA940">
            <v>0.75210402344294947</v>
          </cell>
          <cell r="AB940">
            <v>0.74583894468855849</v>
          </cell>
          <cell r="AC940">
            <v>0.73943258271914003</v>
          </cell>
          <cell r="AD940">
            <v>0.73288299803783163</v>
          </cell>
          <cell r="AE940">
            <v>0.72618829138595264</v>
          </cell>
          <cell r="AF940">
            <v>0.71934660800506289</v>
          </cell>
          <cell r="AG940">
            <v>0.71235614203093567</v>
          </cell>
          <cell r="AH940">
            <v>0.70521514101501315</v>
          </cell>
          <cell r="AI940">
            <v>0.72059526256558992</v>
          </cell>
          <cell r="AJ940">
            <v>0.7135811992003851</v>
          </cell>
        </row>
        <row r="941">
          <cell r="A941" t="str">
            <v xml:space="preserve">Рентабельность по чистой прибыли </v>
          </cell>
          <cell r="B941" t="str">
            <v>Net profit to cost price</v>
          </cell>
          <cell r="D941" t="str">
            <v>%</v>
          </cell>
          <cell r="E941" t="str">
            <v>,on_end</v>
          </cell>
          <cell r="F941" t="str">
            <v>-</v>
          </cell>
          <cell r="G941" t="str">
            <v>-</v>
          </cell>
          <cell r="H941">
            <v>0.3810192309473111</v>
          </cell>
          <cell r="I941">
            <v>0.37663580872079189</v>
          </cell>
          <cell r="J941">
            <v>0.40459357681406338</v>
          </cell>
          <cell r="K941">
            <v>0.42872632719459408</v>
          </cell>
          <cell r="L941">
            <v>0.44789366814676979</v>
          </cell>
          <cell r="M941">
            <v>0.47082906143375958</v>
          </cell>
          <cell r="N941">
            <v>0.49083208648383841</v>
          </cell>
          <cell r="O941">
            <v>0.50838152550312854</v>
          </cell>
          <cell r="P941">
            <v>0.52387368429543324</v>
          </cell>
          <cell r="Q941">
            <v>0.53762300147694364</v>
          </cell>
          <cell r="R941">
            <v>0.5479861042377433</v>
          </cell>
          <cell r="S941">
            <v>0.55710037919502198</v>
          </cell>
          <cell r="T941">
            <v>0.56515981176405605</v>
          </cell>
          <cell r="U941">
            <v>0.57231403399026437</v>
          </cell>
          <cell r="V941">
            <v>0.56839333842837747</v>
          </cell>
          <cell r="W941">
            <v>0.56444095728931432</v>
          </cell>
          <cell r="X941">
            <v>0.56038941034242995</v>
          </cell>
          <cell r="Y941">
            <v>0.55623709687223011</v>
          </cell>
          <cell r="Z941">
            <v>0.5519824308323612</v>
          </cell>
          <cell r="AA941">
            <v>0.54762384351587523</v>
          </cell>
          <cell r="AB941">
            <v>0.54315978633528439</v>
          </cell>
          <cell r="AC941">
            <v>0.53858873371172777</v>
          </cell>
          <cell r="AD941">
            <v>0.53390918607212046</v>
          </cell>
          <cell r="AE941">
            <v>0.52911967295269113</v>
          </cell>
          <cell r="AF941">
            <v>0.52421875620680314</v>
          </cell>
          <cell r="AG941">
            <v>0.51920503331442069</v>
          </cell>
          <cell r="AH941">
            <v>0.51407714079002509</v>
          </cell>
          <cell r="AI941">
            <v>0.52567575540079658</v>
          </cell>
          <cell r="AJ941">
            <v>0.52043746335728847</v>
          </cell>
        </row>
        <row r="943">
          <cell r="A943" t="str">
            <v>Оборачиваемость активов</v>
          </cell>
          <cell r="B943" t="str">
            <v>Assets turnover rate</v>
          </cell>
          <cell r="D943" t="str">
            <v>разы</v>
          </cell>
          <cell r="E943" t="str">
            <v>on_end</v>
          </cell>
          <cell r="F943" t="str">
            <v>-</v>
          </cell>
          <cell r="G943">
            <v>0</v>
          </cell>
          <cell r="H943">
            <v>0.3005810964400803</v>
          </cell>
          <cell r="I943">
            <v>0.32330725706815971</v>
          </cell>
          <cell r="J943">
            <v>0.34817522191070788</v>
          </cell>
          <cell r="K943">
            <v>0.3635058745293725</v>
          </cell>
          <cell r="L943">
            <v>0.37095801885664981</v>
          </cell>
          <cell r="M943">
            <v>0.36449997337706103</v>
          </cell>
          <cell r="N943">
            <v>0.3554821783932291</v>
          </cell>
          <cell r="O943">
            <v>0.34483847222261493</v>
          </cell>
          <cell r="P943">
            <v>0.33327636154053347</v>
          </cell>
          <cell r="Q943">
            <v>0.3213065573885911</v>
          </cell>
          <cell r="R943">
            <v>0.31119206610733219</v>
          </cell>
          <cell r="S943">
            <v>0.30080632129304707</v>
          </cell>
          <cell r="T943">
            <v>0.29041066775047575</v>
          </cell>
          <cell r="U943">
            <v>0.28018149607937337</v>
          </cell>
          <cell r="V943">
            <v>0.25712449057360648</v>
          </cell>
          <cell r="W943">
            <v>0.23766712542212332</v>
          </cell>
          <cell r="X943">
            <v>0.22100820715364236</v>
          </cell>
          <cell r="Y943">
            <v>0.20658647040495562</v>
          </cell>
          <cell r="Z943">
            <v>0.19398149284241853</v>
          </cell>
          <cell r="AA943">
            <v>0.18287205157969857</v>
          </cell>
          <cell r="AB943">
            <v>0.17300849770717314</v>
          </cell>
          <cell r="AC943">
            <v>0.16419387579641664</v>
          </cell>
          <cell r="AD943">
            <v>0.15627072059993038</v>
          </cell>
          <cell r="AE943">
            <v>0.14911163440406558</v>
          </cell>
          <cell r="AF943">
            <v>0.14261243958652675</v>
          </cell>
          <cell r="AG943">
            <v>0.13668712105472383</v>
          </cell>
          <cell r="AH943">
            <v>0.13126403551745022</v>
          </cell>
          <cell r="AI943">
            <v>0.12623457389285642</v>
          </cell>
          <cell r="AJ943">
            <v>0.12155962720578914</v>
          </cell>
        </row>
        <row r="944">
          <cell r="A944" t="str">
            <v>Оборачиваемость собственного капитала</v>
          </cell>
          <cell r="B944" t="str">
            <v>Invested capital turnover rate</v>
          </cell>
          <cell r="D944" t="str">
            <v>разы</v>
          </cell>
          <cell r="E944" t="str">
            <v>on_end</v>
          </cell>
          <cell r="F944" t="str">
            <v>-</v>
          </cell>
          <cell r="G944">
            <v>0</v>
          </cell>
          <cell r="H944">
            <v>0.30113251427711091</v>
          </cell>
          <cell r="I944">
            <v>0.32448190483773975</v>
          </cell>
          <cell r="J944">
            <v>0.34953357354346726</v>
          </cell>
          <cell r="K944">
            <v>0.36502942662320659</v>
          </cell>
          <cell r="L944">
            <v>0.37258164265123261</v>
          </cell>
          <cell r="M944">
            <v>0.36612054706949532</v>
          </cell>
          <cell r="N944">
            <v>0.35705683420392093</v>
          </cell>
          <cell r="O944">
            <v>0.34634675772130497</v>
          </cell>
          <cell r="P944">
            <v>0.33470645575867619</v>
          </cell>
          <cell r="Q944">
            <v>0.32265287110762186</v>
          </cell>
          <cell r="R944">
            <v>0.31246369438641075</v>
          </cell>
          <cell r="S944">
            <v>0.30200403890533545</v>
          </cell>
          <cell r="T944">
            <v>0.29153479431882484</v>
          </cell>
          <cell r="U944">
            <v>0.28123414362475285</v>
          </cell>
          <cell r="V944">
            <v>0.25803519616877613</v>
          </cell>
          <cell r="W944">
            <v>0.23844130578122918</v>
          </cell>
          <cell r="X944">
            <v>0.22167411993802499</v>
          </cell>
          <cell r="Y944">
            <v>0.20716516839652976</v>
          </cell>
          <cell r="Z944">
            <v>0.19448890678321373</v>
          </cell>
          <cell r="AA944">
            <v>0.18332045747715126</v>
          </cell>
          <cell r="AB944">
            <v>0.17340750726966861</v>
          </cell>
          <cell r="AC944">
            <v>0.16455112146399109</v>
          </cell>
          <cell r="AD944">
            <v>0.15659233963493618</v>
          </cell>
          <cell r="AE944">
            <v>0.14940261758164025</v>
          </cell>
          <cell r="AF944">
            <v>0.14287688668726639</v>
          </cell>
          <cell r="AG944">
            <v>0.13692843097310145</v>
          </cell>
          <cell r="AH944">
            <v>0.13148504970313632</v>
          </cell>
          <cell r="AI944">
            <v>0.12643945001796184</v>
          </cell>
          <cell r="AJ944">
            <v>0.12175017561510404</v>
          </cell>
        </row>
        <row r="945">
          <cell r="A945" t="str">
            <v>Оборачиваемость постоянных активов</v>
          </cell>
          <cell r="B945" t="str">
            <v>Statutory equity turnover rate</v>
          </cell>
          <cell r="D945" t="str">
            <v>разы</v>
          </cell>
          <cell r="E945" t="str">
            <v>on_end</v>
          </cell>
          <cell r="F945" t="str">
            <v>-</v>
          </cell>
          <cell r="G945">
            <v>0</v>
          </cell>
          <cell r="H945">
            <v>1.4485395862900772</v>
          </cell>
          <cell r="I945">
            <v>1.7516998613181605</v>
          </cell>
          <cell r="J945">
            <v>2.1379433847379148</v>
          </cell>
          <cell r="K945">
            <v>2.5570209354213822</v>
          </cell>
          <cell r="L945">
            <v>3.013305131276506</v>
          </cell>
          <cell r="M945">
            <v>3.4362267642948194</v>
          </cell>
          <cell r="N945">
            <v>3.9003547183708758</v>
          </cell>
          <cell r="O945">
            <v>4.4120196532104297</v>
          </cell>
          <cell r="P945">
            <v>4.978919023029019</v>
          </cell>
          <cell r="Q945">
            <v>5.6105069870905879</v>
          </cell>
          <cell r="R945">
            <v>6.358872295328978</v>
          </cell>
          <cell r="S945">
            <v>7.2036327868739649</v>
          </cell>
          <cell r="T945">
            <v>8.1646951879525904</v>
          </cell>
          <cell r="U945">
            <v>9.2678527292506292</v>
          </cell>
          <cell r="V945">
            <v>10.007681318209146</v>
          </cell>
          <cell r="W945">
            <v>10.875874070316387</v>
          </cell>
          <cell r="X945">
            <v>11.909012300359276</v>
          </cell>
          <cell r="Y945">
            <v>13.159036286496276</v>
          </cell>
          <cell r="Z945">
            <v>14.7022513185101</v>
          </cell>
          <cell r="AA945">
            <v>16.655512714506052</v>
          </cell>
          <cell r="AB945">
            <v>19.207288989606351</v>
          </cell>
          <cell r="AC945">
            <v>22.68244641070871</v>
          </cell>
          <cell r="AD945">
            <v>27.692897259641363</v>
          </cell>
          <cell r="AE945">
            <v>35.54452330260478</v>
          </cell>
          <cell r="AF945">
            <v>49.610270491870743</v>
          </cell>
          <cell r="AG945">
            <v>82.098412229909641</v>
          </cell>
          <cell r="AH945">
            <v>237.87488671742551</v>
          </cell>
          <cell r="AI945">
            <v>9277.1205819741081</v>
          </cell>
          <cell r="AJ945" t="str">
            <v>-</v>
          </cell>
        </row>
        <row r="947">
          <cell r="A947" t="str">
            <v>Коэффициент общей ликвидности</v>
          </cell>
          <cell r="B947" t="str">
            <v>Current assets ratio</v>
          </cell>
          <cell r="D947" t="str">
            <v>разы</v>
          </cell>
          <cell r="E947" t="str">
            <v>on_end</v>
          </cell>
          <cell r="F947" t="str">
            <v>-</v>
          </cell>
          <cell r="G947" t="str">
            <v>-</v>
          </cell>
          <cell r="H947">
            <v>228.06595524978465</v>
          </cell>
          <cell r="I947">
            <v>222.78314754820164</v>
          </cell>
          <cell r="J947">
            <v>209.25256739525534</v>
          </cell>
          <cell r="K947">
            <v>202.34285428005754</v>
          </cell>
          <cell r="L947">
            <v>200.24798490680331</v>
          </cell>
          <cell r="M947">
            <v>203.49165411279571</v>
          </cell>
          <cell r="N947">
            <v>208.44371316973454</v>
          </cell>
          <cell r="O947">
            <v>214.64999632009912</v>
          </cell>
          <cell r="P947">
            <v>221.82075407971351</v>
          </cell>
          <cell r="Q947">
            <v>229.74974077484273</v>
          </cell>
          <cell r="R947">
            <v>237.36098717601234</v>
          </cell>
          <cell r="S947">
            <v>245.59993258345025</v>
          </cell>
          <cell r="T947">
            <v>254.35937243053482</v>
          </cell>
          <cell r="U947">
            <v>263.54954904001517</v>
          </cell>
          <cell r="V947">
            <v>288.61869608420534</v>
          </cell>
          <cell r="W947">
            <v>313.96750001052396</v>
          </cell>
          <cell r="X947">
            <v>339.51778987625022</v>
          </cell>
          <cell r="Y947">
            <v>365.2799413447766</v>
          </cell>
          <cell r="Z947">
            <v>391.2650175356232</v>
          </cell>
          <cell r="AA947">
            <v>417.48482159672153</v>
          </cell>
          <cell r="AB947">
            <v>443.95195410250989</v>
          </cell>
          <cell r="AC947">
            <v>470.67987580504456</v>
          </cell>
          <cell r="AD947">
            <v>497.6829763323538</v>
          </cell>
          <cell r="AE947">
            <v>524.97664950501235</v>
          </cell>
          <cell r="AF947">
            <v>552.57737602999634</v>
          </cell>
          <cell r="AG947">
            <v>580.50281443220786</v>
          </cell>
          <cell r="AH947">
            <v>608.77190120082764</v>
          </cell>
          <cell r="AI947">
            <v>625.41585029392081</v>
          </cell>
          <cell r="AJ947">
            <v>652.55190842200591</v>
          </cell>
        </row>
        <row r="948">
          <cell r="A948" t="str">
            <v>Коэффициент срочной ликвидности</v>
          </cell>
          <cell r="B948" t="str">
            <v>Acid-test ratio / Quick (assets) ratio</v>
          </cell>
          <cell r="D948" t="str">
            <v>разы</v>
          </cell>
          <cell r="E948" t="str">
            <v>on_end</v>
          </cell>
          <cell r="F948" t="str">
            <v>-</v>
          </cell>
          <cell r="G948" t="str">
            <v>-</v>
          </cell>
          <cell r="H948">
            <v>214.02114569662211</v>
          </cell>
          <cell r="I948">
            <v>206.9237866570852</v>
          </cell>
          <cell r="J948">
            <v>192.71275030272074</v>
          </cell>
          <cell r="K948">
            <v>185.11789853209643</v>
          </cell>
          <cell r="L948">
            <v>182.28430656387795</v>
          </cell>
          <cell r="M948">
            <v>184.74529586897827</v>
          </cell>
          <cell r="N948">
            <v>189.0474344239035</v>
          </cell>
          <cell r="O948">
            <v>194.70444831169976</v>
          </cell>
          <cell r="P948">
            <v>201.40229567475049</v>
          </cell>
          <cell r="Q948">
            <v>208.91740333833849</v>
          </cell>
          <cell r="R948">
            <v>216.2046844443141</v>
          </cell>
          <cell r="S948">
            <v>224.11434435000359</v>
          </cell>
          <cell r="T948">
            <v>232.53857934317841</v>
          </cell>
          <cell r="U948">
            <v>241.38785576185182</v>
          </cell>
          <cell r="V948">
            <v>264.75325559543813</v>
          </cell>
          <cell r="W948">
            <v>288.34792824154545</v>
          </cell>
          <cell r="X948">
            <v>312.09907841138062</v>
          </cell>
          <cell r="Y948">
            <v>336.01491488770091</v>
          </cell>
          <cell r="Z948">
            <v>360.10420249848818</v>
          </cell>
          <cell r="AA948">
            <v>384.3763047644332</v>
          </cell>
          <cell r="AB948">
            <v>408.84123045721157</v>
          </cell>
          <cell r="AC948">
            <v>433.50968449560065</v>
          </cell>
          <cell r="AD948">
            <v>458.39312366077479</v>
          </cell>
          <cell r="AE948">
            <v>483.50381767428809</v>
          </cell>
          <cell r="AF948">
            <v>508.85491625360464</v>
          </cell>
          <cell r="AG948">
            <v>534.46052284211305</v>
          </cell>
          <cell r="AH948">
            <v>560.33577580515737</v>
          </cell>
          <cell r="AI948">
            <v>575.45496737365875</v>
          </cell>
          <cell r="AJ948">
            <v>600.17896772518543</v>
          </cell>
        </row>
        <row r="949">
          <cell r="A949" t="str">
            <v>Коэффициент абсолютной ликвидности</v>
          </cell>
          <cell r="B949" t="str">
            <v>Liquid assets ratio</v>
          </cell>
          <cell r="D949" t="str">
            <v>разы</v>
          </cell>
          <cell r="E949" t="str">
            <v>on_end</v>
          </cell>
          <cell r="F949" t="str">
            <v>-</v>
          </cell>
          <cell r="G949" t="str">
            <v>-</v>
          </cell>
          <cell r="H949">
            <v>207.18159989029147</v>
          </cell>
          <cell r="I949">
            <v>199.93502771057754</v>
          </cell>
          <cell r="J949">
            <v>185.85691867017385</v>
          </cell>
          <cell r="K949">
            <v>178.38067259585523</v>
          </cell>
          <cell r="L949">
            <v>175.63498449365372</v>
          </cell>
          <cell r="M949">
            <v>178.22802163468626</v>
          </cell>
          <cell r="N949">
            <v>182.63626847536634</v>
          </cell>
          <cell r="O949">
            <v>188.38081756328808</v>
          </cell>
          <cell r="P949">
            <v>195.15192554009471</v>
          </cell>
          <cell r="Q949">
            <v>202.72907981317476</v>
          </cell>
          <cell r="R949">
            <v>210.05695170788894</v>
          </cell>
          <cell r="S949">
            <v>218.00140729472704</v>
          </cell>
          <cell r="T949">
            <v>226.45548251422099</v>
          </cell>
          <cell r="U949">
            <v>235.33049667091603</v>
          </cell>
          <cell r="V949">
            <v>258.66847142326071</v>
          </cell>
          <cell r="W949">
            <v>282.23271024096698</v>
          </cell>
          <cell r="X949">
            <v>305.9523997891045</v>
          </cell>
          <cell r="Y949">
            <v>329.83569993426505</v>
          </cell>
          <cell r="Z949">
            <v>353.89132365234263</v>
          </cell>
          <cell r="AA949">
            <v>378.12857945460223</v>
          </cell>
          <cell r="AB949">
            <v>402.5574177041147</v>
          </cell>
          <cell r="AC949">
            <v>427.18848124737229</v>
          </cell>
          <cell r="AD949">
            <v>452.03316083989984</v>
          </cell>
          <cell r="AE949">
            <v>477.10365590652646</v>
          </cell>
          <cell r="AF949">
            <v>502.41304124795715</v>
          </cell>
          <cell r="AG949">
            <v>527.97534038693175</v>
          </cell>
          <cell r="AH949">
            <v>553.80560634135929</v>
          </cell>
          <cell r="AI949">
            <v>569.00040339089605</v>
          </cell>
          <cell r="AJ949">
            <v>593.68842206600209</v>
          </cell>
        </row>
        <row r="951">
          <cell r="A951" t="str">
            <v>Коэффициент общей платежеспособности</v>
          </cell>
          <cell r="B951" t="str">
            <v>Solvency ratio</v>
          </cell>
          <cell r="D951" t="str">
            <v>%</v>
          </cell>
          <cell r="E951" t="str">
            <v>on_end</v>
          </cell>
          <cell r="F951">
            <v>1</v>
          </cell>
          <cell r="G951">
            <v>1</v>
          </cell>
          <cell r="H951">
            <v>0.99647463024380611</v>
          </cell>
          <cell r="I951">
            <v>0.99629247620137462</v>
          </cell>
          <cell r="J951">
            <v>0.99595058097978739</v>
          </cell>
          <cell r="K951">
            <v>0.99571346122805204</v>
          </cell>
          <cell r="L951">
            <v>0.99557796248734798</v>
          </cell>
          <cell r="M951">
            <v>0.99556978474906332</v>
          </cell>
          <cell r="N951">
            <v>0.99560802738191279</v>
          </cell>
          <cell r="O951">
            <v>0.99567864467961265</v>
          </cell>
          <cell r="P951">
            <v>0.99577128763551859</v>
          </cell>
          <cell r="Q951">
            <v>0.99587812465388081</v>
          </cell>
          <cell r="R951">
            <v>0.99597766077604022</v>
          </cell>
          <cell r="S951">
            <v>0.99608541787434246</v>
          </cell>
          <cell r="T951">
            <v>0.99619760638431798</v>
          </cell>
          <cell r="U951">
            <v>0.99631136102666396</v>
          </cell>
          <cell r="V951">
            <v>0.99661732032599837</v>
          </cell>
          <cell r="W951">
            <v>0.99687911675805729</v>
          </cell>
          <cell r="X951">
            <v>0.99710495062808402</v>
          </cell>
          <cell r="Y951">
            <v>0.99730181246816452</v>
          </cell>
          <cell r="Z951">
            <v>0.99747499380547844</v>
          </cell>
          <cell r="AA951">
            <v>0.99762857387599124</v>
          </cell>
          <cell r="AB951">
            <v>0.99776574809591156</v>
          </cell>
          <cell r="AC951">
            <v>0.99788905522897808</v>
          </cell>
          <cell r="AD951">
            <v>0.99800053791839438</v>
          </cell>
          <cell r="AE951">
            <v>0.99810185832479148</v>
          </cell>
          <cell r="AF951">
            <v>0.99819438286564144</v>
          </cell>
          <cell r="AG951">
            <v>0.99827924527788769</v>
          </cell>
          <cell r="AH951">
            <v>0.99835739420876013</v>
          </cell>
          <cell r="AI951">
            <v>0.99840106386889604</v>
          </cell>
          <cell r="AJ951">
            <v>0.99846755486101002</v>
          </cell>
        </row>
        <row r="952">
          <cell r="A952" t="str">
            <v>Коэффициент автономии</v>
          </cell>
          <cell r="B952" t="str">
            <v>Capital dearing (capital leverage)</v>
          </cell>
          <cell r="D952" t="str">
            <v>%</v>
          </cell>
          <cell r="E952" t="str">
            <v>,on_end</v>
          </cell>
          <cell r="F952" t="str">
            <v>-</v>
          </cell>
          <cell r="G952" t="str">
            <v>-</v>
          </cell>
          <cell r="H952" t="str">
            <v>-</v>
          </cell>
          <cell r="I952" t="str">
            <v>-</v>
          </cell>
          <cell r="J952" t="str">
            <v>-</v>
          </cell>
          <cell r="K952" t="str">
            <v>-</v>
          </cell>
          <cell r="L952" t="str">
            <v>-</v>
          </cell>
          <cell r="M952" t="str">
            <v>-</v>
          </cell>
          <cell r="N952" t="str">
            <v>-</v>
          </cell>
          <cell r="O952" t="str">
            <v>-</v>
          </cell>
          <cell r="P952" t="str">
            <v>-</v>
          </cell>
          <cell r="Q952" t="str">
            <v>-</v>
          </cell>
          <cell r="R952" t="str">
            <v>-</v>
          </cell>
          <cell r="S952" t="str">
            <v>-</v>
          </cell>
          <cell r="T952" t="str">
            <v>-</v>
          </cell>
          <cell r="U952" t="str">
            <v>-</v>
          </cell>
          <cell r="V952" t="str">
            <v>-</v>
          </cell>
          <cell r="W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row>
        <row r="953">
          <cell r="A953" t="str">
            <v>Доля долгосрочных кредитов в валюте баланса</v>
          </cell>
          <cell r="B953" t="str">
            <v>Long-term loans in total liabilities</v>
          </cell>
          <cell r="D953" t="str">
            <v>%</v>
          </cell>
          <cell r="E953" t="str">
            <v>,on_end</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row>
        <row r="954">
          <cell r="A954" t="str">
            <v>Общий коэффициент покрытия долга</v>
          </cell>
          <cell r="B954" t="str">
            <v>Debt-service coverage</v>
          </cell>
          <cell r="D954" t="str">
            <v>разы</v>
          </cell>
          <cell r="E954" t="str">
            <v>,on_end</v>
          </cell>
          <cell r="F954" t="str">
            <v>-</v>
          </cell>
          <cell r="G954" t="str">
            <v>-</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row>
        <row r="958">
          <cell r="A958" t="str">
            <v>Цт=максимальные Постоянные цены</v>
          </cell>
          <cell r="B958" t="str">
            <v>Цт=максимальные Постоянные цены</v>
          </cell>
          <cell r="AL958" t="str">
            <v>АЛЬТ-Инвест™ 3.0</v>
          </cell>
        </row>
        <row r="959">
          <cell r="A959" t="str">
            <v>ЭФФЕКТИВНОСТЬ ПОЛНЫХ ИНВЕСТИЦИОННЫХ ЗАТРАТ</v>
          </cell>
          <cell r="B959" t="str">
            <v>EFFICIENCY OF TOTAL INVESTMENT COSTS</v>
          </cell>
          <cell r="F959" t="str">
            <v>"0"</v>
          </cell>
          <cell r="G959" t="str">
            <v>1 год</v>
          </cell>
          <cell r="H959" t="str">
            <v>2 год</v>
          </cell>
          <cell r="I959" t="str">
            <v>3 год</v>
          </cell>
          <cell r="J959" t="str">
            <v>4 год</v>
          </cell>
          <cell r="K959" t="str">
            <v>5 год</v>
          </cell>
          <cell r="L959" t="str">
            <v>6 год</v>
          </cell>
          <cell r="M959" t="str">
            <v>7 год</v>
          </cell>
          <cell r="N959" t="str">
            <v>8 год</v>
          </cell>
          <cell r="O959" t="str">
            <v>9 год</v>
          </cell>
          <cell r="P959" t="str">
            <v>10 год</v>
          </cell>
          <cell r="Q959" t="str">
            <v>11 год</v>
          </cell>
          <cell r="R959" t="str">
            <v>12 год</v>
          </cell>
          <cell r="S959" t="str">
            <v>13 год</v>
          </cell>
          <cell r="T959" t="str">
            <v>14 год</v>
          </cell>
          <cell r="U959" t="str">
            <v>15 год</v>
          </cell>
          <cell r="V959" t="str">
            <v>16 год</v>
          </cell>
          <cell r="W959" t="str">
            <v>17 год</v>
          </cell>
          <cell r="X959" t="str">
            <v>18 год</v>
          </cell>
          <cell r="Y959" t="str">
            <v>19 год</v>
          </cell>
          <cell r="Z959" t="str">
            <v>20 год</v>
          </cell>
          <cell r="AA959" t="str">
            <v>21 год</v>
          </cell>
          <cell r="AB959" t="str">
            <v>22 год</v>
          </cell>
          <cell r="AC959" t="str">
            <v>23 год</v>
          </cell>
          <cell r="AD959" t="str">
            <v>24 год</v>
          </cell>
          <cell r="AE959" t="str">
            <v>25 год</v>
          </cell>
          <cell r="AF959" t="str">
            <v>26 год</v>
          </cell>
          <cell r="AG959" t="str">
            <v>27 год</v>
          </cell>
          <cell r="AH959" t="str">
            <v>28 год</v>
          </cell>
          <cell r="AI959" t="str">
            <v>29 год</v>
          </cell>
          <cell r="AJ959" t="str">
            <v>30 год</v>
          </cell>
          <cell r="AL959" t="str">
            <v>ВСЕГО</v>
          </cell>
        </row>
        <row r="961">
          <cell r="A961" t="str">
            <v xml:space="preserve"> - выручка от реализации</v>
          </cell>
          <cell r="B961" t="str">
            <v xml:space="preserve"> - sales revenues</v>
          </cell>
          <cell r="D961" t="str">
            <v>тыс.руб.</v>
          </cell>
          <cell r="F961">
            <v>0</v>
          </cell>
          <cell r="G961">
            <v>0</v>
          </cell>
          <cell r="H961">
            <v>168618.41205356369</v>
          </cell>
          <cell r="I961">
            <v>196221.2241071274</v>
          </cell>
          <cell r="J961">
            <v>230105.58350928724</v>
          </cell>
          <cell r="K961">
            <v>263989.94291144708</v>
          </cell>
          <cell r="L961">
            <v>297874.3023136069</v>
          </cell>
          <cell r="M961">
            <v>324602.54397097189</v>
          </cell>
          <cell r="N961">
            <v>351330.78562833695</v>
          </cell>
          <cell r="O961">
            <v>378059.02728570194</v>
          </cell>
          <cell r="P961">
            <v>404787.26894306706</v>
          </cell>
          <cell r="Q961">
            <v>431515.51060043194</v>
          </cell>
          <cell r="R961">
            <v>461169.82961416838</v>
          </cell>
          <cell r="S961">
            <v>490824.14862790494</v>
          </cell>
          <cell r="T961">
            <v>520478.4676416415</v>
          </cell>
          <cell r="U961">
            <v>550132.78665537795</v>
          </cell>
          <cell r="V961">
            <v>550132.78665537795</v>
          </cell>
          <cell r="W961">
            <v>550132.78665537795</v>
          </cell>
          <cell r="X961">
            <v>550132.78665537795</v>
          </cell>
          <cell r="Y961">
            <v>550132.78665537795</v>
          </cell>
          <cell r="Z961">
            <v>550132.78665537795</v>
          </cell>
          <cell r="AA961">
            <v>550132.78665537795</v>
          </cell>
          <cell r="AB961">
            <v>550132.78665537795</v>
          </cell>
          <cell r="AC961">
            <v>550132.78665537795</v>
          </cell>
          <cell r="AD961">
            <v>550132.78665537795</v>
          </cell>
          <cell r="AE961">
            <v>550132.78665537795</v>
          </cell>
          <cell r="AF961">
            <v>550132.78665537795</v>
          </cell>
          <cell r="AG961">
            <v>550132.78665537795</v>
          </cell>
          <cell r="AH961">
            <v>550132.78665537795</v>
          </cell>
          <cell r="AI961">
            <v>550132.78665537795</v>
          </cell>
          <cell r="AJ961">
            <v>550132.78665537795</v>
          </cell>
          <cell r="AL961">
            <v>13321701.633693298</v>
          </cell>
        </row>
        <row r="962">
          <cell r="A962" t="str">
            <v xml:space="preserve"> - внереализационные поступления</v>
          </cell>
          <cell r="B962" t="str">
            <v xml:space="preserve"> - gain on disposal of fixed assets</v>
          </cell>
          <cell r="D962" t="str">
            <v>тыс.руб.</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L962">
            <v>0</v>
          </cell>
        </row>
        <row r="963">
          <cell r="A963" t="str">
            <v xml:space="preserve"> = Итого приток средств</v>
          </cell>
          <cell r="B963" t="str">
            <v xml:space="preserve"> = Cash inflows</v>
          </cell>
          <cell r="D963" t="str">
            <v>тыс.руб.</v>
          </cell>
          <cell r="F963">
            <v>0</v>
          </cell>
          <cell r="G963">
            <v>0</v>
          </cell>
          <cell r="H963">
            <v>168618.41205356369</v>
          </cell>
          <cell r="I963">
            <v>196221.2241071274</v>
          </cell>
          <cell r="J963">
            <v>230105.58350928724</v>
          </cell>
          <cell r="K963">
            <v>263989.94291144708</v>
          </cell>
          <cell r="L963">
            <v>297874.3023136069</v>
          </cell>
          <cell r="M963">
            <v>324602.54397097189</v>
          </cell>
          <cell r="N963">
            <v>351330.78562833695</v>
          </cell>
          <cell r="O963">
            <v>378059.02728570194</v>
          </cell>
          <cell r="P963">
            <v>404787.26894306706</v>
          </cell>
          <cell r="Q963">
            <v>431515.51060043194</v>
          </cell>
          <cell r="R963">
            <v>461169.82961416838</v>
          </cell>
          <cell r="S963">
            <v>490824.14862790494</v>
          </cell>
          <cell r="T963">
            <v>520478.4676416415</v>
          </cell>
          <cell r="U963">
            <v>550132.78665537795</v>
          </cell>
          <cell r="V963">
            <v>550132.78665537795</v>
          </cell>
          <cell r="W963">
            <v>550132.78665537795</v>
          </cell>
          <cell r="X963">
            <v>550132.78665537795</v>
          </cell>
          <cell r="Y963">
            <v>550132.78665537795</v>
          </cell>
          <cell r="Z963">
            <v>550132.78665537795</v>
          </cell>
          <cell r="AA963">
            <v>550132.78665537795</v>
          </cell>
          <cell r="AB963">
            <v>550132.78665537795</v>
          </cell>
          <cell r="AC963">
            <v>550132.78665537795</v>
          </cell>
          <cell r="AD963">
            <v>550132.78665537795</v>
          </cell>
          <cell r="AE963">
            <v>550132.78665537795</v>
          </cell>
          <cell r="AF963">
            <v>550132.78665537795</v>
          </cell>
          <cell r="AG963">
            <v>550132.78665537795</v>
          </cell>
          <cell r="AH963">
            <v>550132.78665537795</v>
          </cell>
          <cell r="AI963">
            <v>550132.78665537795</v>
          </cell>
          <cell r="AJ963">
            <v>550132.78665537795</v>
          </cell>
          <cell r="AL963">
            <v>13321701.633693298</v>
          </cell>
        </row>
        <row r="965">
          <cell r="A965" t="str">
            <v xml:space="preserve"> - полные инвестиционные затраты вкл. существующие ПА</v>
          </cell>
          <cell r="B965" t="str">
            <v xml:space="preserve"> - total investment costs incl. existing Fixed Assets</v>
          </cell>
          <cell r="D965" t="str">
            <v>тыс.руб.</v>
          </cell>
          <cell r="F965">
            <v>0</v>
          </cell>
          <cell r="G965">
            <v>-141344.30252550001</v>
          </cell>
          <cell r="H965">
            <v>-20289.810539981027</v>
          </cell>
          <cell r="I965">
            <v>-10438.614632602876</v>
          </cell>
          <cell r="J965">
            <v>-11644.66329954307</v>
          </cell>
          <cell r="K965">
            <v>-12427.84830585598</v>
          </cell>
          <cell r="L965">
            <v>-13174.892688215969</v>
          </cell>
          <cell r="M965">
            <v>-12627.645136837826</v>
          </cell>
          <cell r="N965">
            <v>-12653.029455890046</v>
          </cell>
          <cell r="O965">
            <v>-12681.882870215026</v>
          </cell>
          <cell r="P965">
            <v>-12714.965560232198</v>
          </cell>
          <cell r="Q965">
            <v>-12786.01521859226</v>
          </cell>
          <cell r="R965">
            <v>-13311.686233198539</v>
          </cell>
          <cell r="S965">
            <v>-13624.908415515005</v>
          </cell>
          <cell r="T965">
            <v>-13943.149392227609</v>
          </cell>
          <cell r="U965">
            <v>-14033.677406563136</v>
          </cell>
          <cell r="V965">
            <v>-12207.415373688942</v>
          </cell>
          <cell r="W965">
            <v>-12388.534279843501</v>
          </cell>
          <cell r="X965">
            <v>-12572.475796848161</v>
          </cell>
          <cell r="Y965">
            <v>-12761.935559362835</v>
          </cell>
          <cell r="Z965">
            <v>-12957.079114753134</v>
          </cell>
          <cell r="AA965">
            <v>-13158.076976804936</v>
          </cell>
          <cell r="AB965">
            <v>-13365.104774718428</v>
          </cell>
          <cell r="AC965">
            <v>-13578.343406569307</v>
          </cell>
          <cell r="AD965">
            <v>-13797.97919737562</v>
          </cell>
          <cell r="AE965">
            <v>-14024.204061906212</v>
          </cell>
          <cell r="AF965">
            <v>-14257.215672372753</v>
          </cell>
          <cell r="AG965">
            <v>-14497.21763115318</v>
          </cell>
          <cell r="AH965">
            <v>-14744.419648697116</v>
          </cell>
          <cell r="AI965">
            <v>-14866.893718187253</v>
          </cell>
          <cell r="AJ965">
            <v>-15249.511447114557</v>
          </cell>
          <cell r="AL965">
            <v>-532123.49834036641</v>
          </cell>
        </row>
        <row r="966">
          <cell r="A966" t="str">
            <v xml:space="preserve"> - эксплуатационные расходы</v>
          </cell>
          <cell r="B966" t="str">
            <v xml:space="preserve"> - operating costs</v>
          </cell>
          <cell r="D966" t="str">
            <v>тыс.руб.</v>
          </cell>
          <cell r="F966">
            <v>0</v>
          </cell>
          <cell r="G966">
            <v>0</v>
          </cell>
          <cell r="H966">
            <v>-104586.82019999999</v>
          </cell>
          <cell r="I966">
            <v>-123126.44256</v>
          </cell>
          <cell r="J966">
            <v>-141866.83163999999</v>
          </cell>
          <cell r="K966">
            <v>-160253.22072000001</v>
          </cell>
          <cell r="L966">
            <v>-178657.30979999999</v>
          </cell>
          <cell r="M966">
            <v>-191523.21206399999</v>
          </cell>
          <cell r="N966">
            <v>-204410.81098799998</v>
          </cell>
          <cell r="O966">
            <v>-217320.75747179997</v>
          </cell>
          <cell r="P966">
            <v>-230253.72194219395</v>
          </cell>
          <cell r="Q966">
            <v>-243210.39493877979</v>
          </cell>
          <cell r="R966">
            <v>-258242.31706934317</v>
          </cell>
          <cell r="S966">
            <v>-273299.3915753435</v>
          </cell>
          <cell r="T966">
            <v>-288382.37302804383</v>
          </cell>
          <cell r="U966">
            <v>-303492.03863584518</v>
          </cell>
          <cell r="V966">
            <v>-304435.67930740048</v>
          </cell>
          <cell r="W966">
            <v>-305407.62919910252</v>
          </cell>
          <cell r="X966">
            <v>-306408.7375875556</v>
          </cell>
          <cell r="Y966">
            <v>-307439.87922766228</v>
          </cell>
          <cell r="Z966">
            <v>-308501.95511697215</v>
          </cell>
          <cell r="AA966">
            <v>-309595.89328296127</v>
          </cell>
          <cell r="AB966">
            <v>-310722.64959393011</v>
          </cell>
          <cell r="AC966">
            <v>-311883.20859422802</v>
          </cell>
          <cell r="AD966">
            <v>-313078.58436453488</v>
          </cell>
          <cell r="AE966">
            <v>-314309.82140795095</v>
          </cell>
          <cell r="AF966">
            <v>-315577.99556266947</v>
          </cell>
          <cell r="AG966">
            <v>-316884.21494202956</v>
          </cell>
          <cell r="AH966">
            <v>-318229.62090277043</v>
          </cell>
          <cell r="AI966">
            <v>-319615.38904233353</v>
          </cell>
          <cell r="AJ966">
            <v>-321042.73022608354</v>
          </cell>
          <cell r="AL966">
            <v>-7601759.6309915343</v>
          </cell>
        </row>
        <row r="967">
          <cell r="A967" t="str">
            <v xml:space="preserve"> - лизинговые платежи (начисленные)</v>
          </cell>
          <cell r="B967" t="str">
            <v xml:space="preserve"> - leasing payments (charged)</v>
          </cell>
          <cell r="D967" t="str">
            <v>тыс.руб.</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L967">
            <v>0</v>
          </cell>
        </row>
        <row r="968">
          <cell r="A968" t="str">
            <v xml:space="preserve"> - коммерческие расходы</v>
          </cell>
          <cell r="B968" t="str">
            <v xml:space="preserve"> - marketing costs</v>
          </cell>
          <cell r="D968" t="str">
            <v>тыс.руб.</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L968">
            <v>0</v>
          </cell>
        </row>
        <row r="969">
          <cell r="A969" t="str">
            <v xml:space="preserve"> - прочие текущие затраты</v>
          </cell>
          <cell r="B969" t="str">
            <v xml:space="preserve"> - other current expenditures</v>
          </cell>
          <cell r="D969" t="str">
            <v>тыс.руб.</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L969">
            <v>0</v>
          </cell>
        </row>
        <row r="970">
          <cell r="A970" t="str">
            <v xml:space="preserve"> - налоговые выплаты</v>
          </cell>
          <cell r="B970" t="str">
            <v xml:space="preserve"> - tax payments</v>
          </cell>
          <cell r="D970" t="str">
            <v>тыс.руб.</v>
          </cell>
          <cell r="F970">
            <v>0</v>
          </cell>
          <cell r="G970">
            <v>0</v>
          </cell>
          <cell r="H970">
            <v>-18121.818574263172</v>
          </cell>
          <cell r="I970">
            <v>-20680.0061163516</v>
          </cell>
          <cell r="J970">
            <v>-24676.710688001876</v>
          </cell>
          <cell r="K970">
            <v>-28762.415868348922</v>
          </cell>
          <cell r="L970">
            <v>-32843.873048695976</v>
          </cell>
          <cell r="M970">
            <v>-36450.351082783767</v>
          </cell>
          <cell r="N970">
            <v>-40046.525937413739</v>
          </cell>
          <cell r="O970">
            <v>-43637.3373776917</v>
          </cell>
          <cell r="P970">
            <v>-47222.624501187129</v>
          </cell>
          <cell r="Q970">
            <v>-50802.221578396449</v>
          </cell>
          <cell r="R970">
            <v>-54621.444369600285</v>
          </cell>
          <cell r="S970">
            <v>-58436.700249456575</v>
          </cell>
          <cell r="T970">
            <v>-62245.738462104862</v>
          </cell>
          <cell r="U970">
            <v>-66048.372477528887</v>
          </cell>
          <cell r="V970">
            <v>-65775.477405097103</v>
          </cell>
          <cell r="W970">
            <v>-65475.508847328616</v>
          </cell>
          <cell r="X970">
            <v>-65168.542250339873</v>
          </cell>
          <cell r="Y970">
            <v>-64854.367672954279</v>
          </cell>
          <cell r="Z970">
            <v>-64532.76887575991</v>
          </cell>
          <cell r="AA970">
            <v>-64203.523132162518</v>
          </cell>
          <cell r="AB970">
            <v>-63866.401033770002</v>
          </cell>
          <cell r="AC970">
            <v>-63521.166289938497</v>
          </cell>
          <cell r="AD970">
            <v>-63167.575521304854</v>
          </cell>
          <cell r="AE970">
            <v>-62805.378047124999</v>
          </cell>
          <cell r="AF970">
            <v>-62434.315666232549</v>
          </cell>
          <cell r="AG970">
            <v>-62054.122431426134</v>
          </cell>
          <cell r="AH970">
            <v>-61664.524417088323</v>
          </cell>
          <cell r="AI970">
            <v>-62322.391548473155</v>
          </cell>
          <cell r="AJ970">
            <v>-62007.392281133172</v>
          </cell>
          <cell r="AL970">
            <v>-1538449.5957519587</v>
          </cell>
        </row>
        <row r="971">
          <cell r="A971" t="str">
            <v xml:space="preserve"> = Итого отток средств</v>
          </cell>
          <cell r="B971" t="str">
            <v xml:space="preserve"> = Cash outflows</v>
          </cell>
          <cell r="D971" t="str">
            <v>тыс.руб.</v>
          </cell>
          <cell r="F971">
            <v>0</v>
          </cell>
          <cell r="G971">
            <v>-141344.30252550001</v>
          </cell>
          <cell r="H971">
            <v>-142998.44931424418</v>
          </cell>
          <cell r="I971">
            <v>-154245.06330895447</v>
          </cell>
          <cell r="J971">
            <v>-178188.20562754496</v>
          </cell>
          <cell r="K971">
            <v>-201443.48489420488</v>
          </cell>
          <cell r="L971">
            <v>-224676.07553691193</v>
          </cell>
          <cell r="M971">
            <v>-240601.20828362158</v>
          </cell>
          <cell r="N971">
            <v>-257110.36638130376</v>
          </cell>
          <cell r="O971">
            <v>-273639.97771970672</v>
          </cell>
          <cell r="P971">
            <v>-290191.31200361328</v>
          </cell>
          <cell r="Q971">
            <v>-306798.63173576852</v>
          </cell>
          <cell r="R971">
            <v>-326175.44767214201</v>
          </cell>
          <cell r="S971">
            <v>-345361.0002403151</v>
          </cell>
          <cell r="T971">
            <v>-364571.26088237629</v>
          </cell>
          <cell r="U971">
            <v>-383574.08851993718</v>
          </cell>
          <cell r="V971">
            <v>-382418.5720861865</v>
          </cell>
          <cell r="W971">
            <v>-383271.67232627462</v>
          </cell>
          <cell r="X971">
            <v>-384149.75563474366</v>
          </cell>
          <cell r="Y971">
            <v>-385056.18245997938</v>
          </cell>
          <cell r="Z971">
            <v>-385991.80310748518</v>
          </cell>
          <cell r="AA971">
            <v>-386957.49339192873</v>
          </cell>
          <cell r="AB971">
            <v>-387954.15540241852</v>
          </cell>
          <cell r="AC971">
            <v>-388982.71829073585</v>
          </cell>
          <cell r="AD971">
            <v>-390044.13908321533</v>
          </cell>
          <cell r="AE971">
            <v>-391139.40351698216</v>
          </cell>
          <cell r="AF971">
            <v>-392269.52690127474</v>
          </cell>
          <cell r="AG971">
            <v>-393435.55500460888</v>
          </cell>
          <cell r="AH971">
            <v>-394638.56496855587</v>
          </cell>
          <cell r="AI971">
            <v>-396804.67430899391</v>
          </cell>
          <cell r="AJ971">
            <v>-398299.63395433128</v>
          </cell>
          <cell r="AL971">
            <v>-9672332.7250838615</v>
          </cell>
        </row>
        <row r="973">
          <cell r="A973" t="str">
            <v xml:space="preserve"> = Чистый поток денежных средств (ЧПДС)</v>
          </cell>
          <cell r="B973" t="str">
            <v xml:space="preserve"> = Net cash flow (NCF)</v>
          </cell>
          <cell r="D973" t="str">
            <v>тыс.руб.</v>
          </cell>
          <cell r="F973">
            <v>0</v>
          </cell>
          <cell r="G973">
            <v>-141344.30252550001</v>
          </cell>
          <cell r="H973">
            <v>25619.962739319511</v>
          </cell>
          <cell r="I973">
            <v>41976.160798172932</v>
          </cell>
          <cell r="J973">
            <v>51917.377881742286</v>
          </cell>
          <cell r="K973">
            <v>62546.458017242199</v>
          </cell>
          <cell r="L973">
            <v>73198.226776694966</v>
          </cell>
          <cell r="M973">
            <v>84001.335687350307</v>
          </cell>
          <cell r="N973">
            <v>94220.419247033191</v>
          </cell>
          <cell r="O973">
            <v>104419.04956599523</v>
          </cell>
          <cell r="P973">
            <v>114595.95693945378</v>
          </cell>
          <cell r="Q973">
            <v>124716.87886466342</v>
          </cell>
          <cell r="R973">
            <v>134994.38194202638</v>
          </cell>
          <cell r="S973">
            <v>145463.14838758984</v>
          </cell>
          <cell r="T973">
            <v>155907.20675926522</v>
          </cell>
          <cell r="U973">
            <v>166558.69813544076</v>
          </cell>
          <cell r="V973">
            <v>167714.21456919145</v>
          </cell>
          <cell r="W973">
            <v>166861.11432910332</v>
          </cell>
          <cell r="X973">
            <v>165983.03102063428</v>
          </cell>
          <cell r="Y973">
            <v>165076.60419539857</v>
          </cell>
          <cell r="Z973">
            <v>164140.98354789277</v>
          </cell>
          <cell r="AA973">
            <v>163175.29326344922</v>
          </cell>
          <cell r="AB973">
            <v>162178.63125295943</v>
          </cell>
          <cell r="AC973">
            <v>161150.06836464209</v>
          </cell>
          <cell r="AD973">
            <v>160088.64757216262</v>
          </cell>
          <cell r="AE973">
            <v>158993.38313839579</v>
          </cell>
          <cell r="AF973">
            <v>157863.2597541032</v>
          </cell>
          <cell r="AG973">
            <v>156697.23165076907</v>
          </cell>
          <cell r="AH973">
            <v>155494.22168682207</v>
          </cell>
          <cell r="AI973">
            <v>153328.11234638403</v>
          </cell>
          <cell r="AJ973">
            <v>151833.15270104667</v>
          </cell>
          <cell r="AK973">
            <v>413523.5983403665</v>
          </cell>
          <cell r="AL973">
            <v>4062892.5069498112</v>
          </cell>
        </row>
        <row r="974">
          <cell r="A974" t="str">
            <v xml:space="preserve"> = То же, нарастающим итогом</v>
          </cell>
          <cell r="B974" t="str">
            <v xml:space="preserve"> = Accumulated net cash flow</v>
          </cell>
          <cell r="D974" t="str">
            <v>тыс.руб.</v>
          </cell>
          <cell r="E974" t="str">
            <v>on_end</v>
          </cell>
          <cell r="F974">
            <v>-9.9999999999999998E-13</v>
          </cell>
          <cell r="G974">
            <v>-141344.30252550001</v>
          </cell>
          <cell r="H974">
            <v>-115724.3397861805</v>
          </cell>
          <cell r="I974">
            <v>-73748.178988007567</v>
          </cell>
          <cell r="J974">
            <v>-21830.80110626528</v>
          </cell>
          <cell r="K974">
            <v>40715.656910976919</v>
          </cell>
          <cell r="L974">
            <v>113913.88368767189</v>
          </cell>
          <cell r="M974">
            <v>197915.21937502219</v>
          </cell>
          <cell r="N974">
            <v>292135.63862205541</v>
          </cell>
          <cell r="O974">
            <v>396554.68818805064</v>
          </cell>
          <cell r="P974">
            <v>511150.64512750442</v>
          </cell>
          <cell r="Q974">
            <v>635867.52399216779</v>
          </cell>
          <cell r="R974">
            <v>770861.9059341941</v>
          </cell>
          <cell r="S974">
            <v>916325.05432178394</v>
          </cell>
          <cell r="T974">
            <v>1072232.2610810492</v>
          </cell>
          <cell r="U974">
            <v>1238790.9592164899</v>
          </cell>
          <cell r="V974">
            <v>1406505.1737856814</v>
          </cell>
          <cell r="W974">
            <v>1573366.2881147848</v>
          </cell>
          <cell r="X974">
            <v>1739349.3191354191</v>
          </cell>
          <cell r="Y974">
            <v>1904425.9233308176</v>
          </cell>
          <cell r="Z974">
            <v>2068566.9068787103</v>
          </cell>
          <cell r="AA974">
            <v>2231742.2001421596</v>
          </cell>
          <cell r="AB974">
            <v>2393920.831395119</v>
          </cell>
          <cell r="AC974">
            <v>2555070.8997597611</v>
          </cell>
          <cell r="AD974">
            <v>2715159.5473319236</v>
          </cell>
          <cell r="AE974">
            <v>2874152.9304703195</v>
          </cell>
          <cell r="AF974">
            <v>3032016.1902244226</v>
          </cell>
          <cell r="AG974">
            <v>3188713.4218751919</v>
          </cell>
          <cell r="AH974">
            <v>3344207.6435620137</v>
          </cell>
          <cell r="AI974">
            <v>3497535.755908398</v>
          </cell>
          <cell r="AJ974">
            <v>3649368.9086094447</v>
          </cell>
          <cell r="AK974">
            <v>4062892.5069498112</v>
          </cell>
          <cell r="AL974">
            <v>4062892.5069498112</v>
          </cell>
        </row>
        <row r="976">
          <cell r="A976" t="str">
            <v>Период начисления процентов</v>
          </cell>
          <cell r="B976" t="str">
            <v>Period of interest accretion</v>
          </cell>
          <cell r="D976" t="str">
            <v>дни</v>
          </cell>
          <cell r="E976" t="str">
            <v>on_end</v>
          </cell>
          <cell r="F976">
            <v>360</v>
          </cell>
        </row>
        <row r="977">
          <cell r="A977" t="str">
            <v>Включение в ЧПДС существующих основных фондов</v>
          </cell>
          <cell r="B977" t="str">
            <v>Actuation in NCF of existing Fixed Assets</v>
          </cell>
          <cell r="D977" t="str">
            <v>Да</v>
          </cell>
          <cell r="F977">
            <v>1</v>
          </cell>
        </row>
        <row r="979">
          <cell r="A979" t="str">
            <v xml:space="preserve">Ставка сравнения </v>
          </cell>
          <cell r="B979" t="str">
            <v>Rate of discount</v>
          </cell>
        </row>
        <row r="980">
          <cell r="A980" t="str">
            <v xml:space="preserve"> - номинальная годовая банковская</v>
          </cell>
          <cell r="B980" t="str">
            <v xml:space="preserve"> - nominal "banking" per year</v>
          </cell>
          <cell r="D980" t="str">
            <v>%</v>
          </cell>
          <cell r="E980" t="str">
            <v>on_end</v>
          </cell>
          <cell r="F980">
            <v>0.15</v>
          </cell>
          <cell r="G980">
            <v>0.15</v>
          </cell>
          <cell r="H980">
            <v>0.15</v>
          </cell>
          <cell r="I980">
            <v>0.15</v>
          </cell>
          <cell r="J980">
            <v>0.15</v>
          </cell>
          <cell r="K980">
            <v>0.15</v>
          </cell>
          <cell r="L980">
            <v>0.15</v>
          </cell>
          <cell r="M980">
            <v>0.15</v>
          </cell>
          <cell r="N980">
            <v>0.15</v>
          </cell>
          <cell r="O980">
            <v>0.15</v>
          </cell>
          <cell r="P980">
            <v>0.15</v>
          </cell>
          <cell r="Q980">
            <v>0.15</v>
          </cell>
          <cell r="R980">
            <v>0.15</v>
          </cell>
          <cell r="S980">
            <v>0.15</v>
          </cell>
          <cell r="T980">
            <v>0.15</v>
          </cell>
          <cell r="U980">
            <v>0.15</v>
          </cell>
          <cell r="V980">
            <v>0.15</v>
          </cell>
          <cell r="W980">
            <v>0.15</v>
          </cell>
          <cell r="X980">
            <v>0.15</v>
          </cell>
          <cell r="Y980">
            <v>0.15</v>
          </cell>
          <cell r="Z980">
            <v>0.15</v>
          </cell>
          <cell r="AA980">
            <v>0.15</v>
          </cell>
          <cell r="AB980">
            <v>0.15</v>
          </cell>
          <cell r="AC980">
            <v>0.15</v>
          </cell>
          <cell r="AD980">
            <v>0.15</v>
          </cell>
          <cell r="AE980">
            <v>0.15</v>
          </cell>
          <cell r="AF980">
            <v>0.15</v>
          </cell>
          <cell r="AG980">
            <v>0.15</v>
          </cell>
          <cell r="AH980">
            <v>0.15</v>
          </cell>
          <cell r="AI980">
            <v>0.15</v>
          </cell>
          <cell r="AJ980">
            <v>0.15</v>
          </cell>
          <cell r="AK980">
            <v>0.15</v>
          </cell>
        </row>
        <row r="981">
          <cell r="A981" t="str">
            <v xml:space="preserve"> - реальная годовая банковская</v>
          </cell>
          <cell r="B981" t="str">
            <v xml:space="preserve"> - real "banking" per year</v>
          </cell>
          <cell r="D981" t="str">
            <v>%</v>
          </cell>
          <cell r="E981" t="str">
            <v>on_end</v>
          </cell>
          <cell r="F981">
            <v>0.14999999999999991</v>
          </cell>
          <cell r="G981">
            <v>0.14999999999999991</v>
          </cell>
          <cell r="H981">
            <v>0.14999999999999991</v>
          </cell>
          <cell r="I981">
            <v>0.14999999999999991</v>
          </cell>
          <cell r="J981">
            <v>0.14999999999999991</v>
          </cell>
          <cell r="K981">
            <v>0.14999999999999991</v>
          </cell>
          <cell r="L981">
            <v>0.14999999999999991</v>
          </cell>
          <cell r="M981">
            <v>0.14999999999999991</v>
          </cell>
          <cell r="N981">
            <v>0.14999999999999991</v>
          </cell>
          <cell r="O981">
            <v>0.14999999999999991</v>
          </cell>
          <cell r="P981">
            <v>0.14999999999999991</v>
          </cell>
          <cell r="Q981">
            <v>0.14999999999999991</v>
          </cell>
          <cell r="R981">
            <v>0.14999999999999991</v>
          </cell>
          <cell r="S981">
            <v>0.14999999999999991</v>
          </cell>
          <cell r="T981">
            <v>0.14999999999999991</v>
          </cell>
          <cell r="U981">
            <v>0.14999999999999991</v>
          </cell>
          <cell r="V981">
            <v>0.14999999999999991</v>
          </cell>
          <cell r="W981">
            <v>0.14999999999999991</v>
          </cell>
          <cell r="X981">
            <v>0.14999999999999991</v>
          </cell>
          <cell r="Y981">
            <v>0.14999999999999991</v>
          </cell>
          <cell r="Z981">
            <v>0.14999999999999991</v>
          </cell>
          <cell r="AA981">
            <v>0.14999999999999991</v>
          </cell>
          <cell r="AB981">
            <v>0.14999999999999991</v>
          </cell>
          <cell r="AC981">
            <v>0.14999999999999991</v>
          </cell>
          <cell r="AD981">
            <v>0.14999999999999991</v>
          </cell>
          <cell r="AE981">
            <v>0.14999999999999991</v>
          </cell>
          <cell r="AF981">
            <v>0.14999999999999991</v>
          </cell>
          <cell r="AG981">
            <v>0.14999999999999991</v>
          </cell>
          <cell r="AH981">
            <v>0.14999999999999991</v>
          </cell>
          <cell r="AI981">
            <v>0.14999999999999991</v>
          </cell>
          <cell r="AJ981">
            <v>0.14999999999999991</v>
          </cell>
          <cell r="AK981">
            <v>0.14999999999999991</v>
          </cell>
        </row>
        <row r="982">
          <cell r="A982" t="str">
            <v xml:space="preserve"> - номинальная годовая эффективная</v>
          </cell>
          <cell r="B982" t="str">
            <v xml:space="preserve"> - nominal "effective" per year</v>
          </cell>
          <cell r="D982" t="str">
            <v>%</v>
          </cell>
          <cell r="E982" t="str">
            <v>on_end</v>
          </cell>
          <cell r="F982">
            <v>0.14999999999999991</v>
          </cell>
          <cell r="G982">
            <v>0.14999999999999991</v>
          </cell>
          <cell r="H982">
            <v>0.14999999999999991</v>
          </cell>
          <cell r="I982">
            <v>0.14999999999999991</v>
          </cell>
          <cell r="J982">
            <v>0.14999999999999991</v>
          </cell>
          <cell r="K982">
            <v>0.14999999999999991</v>
          </cell>
          <cell r="L982">
            <v>0.14999999999999991</v>
          </cell>
          <cell r="M982">
            <v>0.14999999999999991</v>
          </cell>
          <cell r="N982">
            <v>0.14999999999999991</v>
          </cell>
          <cell r="O982">
            <v>0.14999999999999991</v>
          </cell>
          <cell r="P982">
            <v>0.14999999999999991</v>
          </cell>
          <cell r="Q982">
            <v>0.14999999999999991</v>
          </cell>
          <cell r="R982">
            <v>0.14999999999999991</v>
          </cell>
          <cell r="S982">
            <v>0.14999999999999991</v>
          </cell>
          <cell r="T982">
            <v>0.14999999999999991</v>
          </cell>
          <cell r="U982">
            <v>0.14999999999999991</v>
          </cell>
          <cell r="V982">
            <v>0.14999999999999991</v>
          </cell>
          <cell r="W982">
            <v>0.14999999999999991</v>
          </cell>
          <cell r="X982">
            <v>0.14999999999999991</v>
          </cell>
          <cell r="Y982">
            <v>0.14999999999999991</v>
          </cell>
          <cell r="Z982">
            <v>0.14999999999999991</v>
          </cell>
          <cell r="AA982">
            <v>0.14999999999999991</v>
          </cell>
          <cell r="AB982">
            <v>0.14999999999999991</v>
          </cell>
          <cell r="AC982">
            <v>0.14999999999999991</v>
          </cell>
          <cell r="AD982">
            <v>0.14999999999999991</v>
          </cell>
          <cell r="AE982">
            <v>0.14999999999999991</v>
          </cell>
          <cell r="AF982">
            <v>0.14999999999999991</v>
          </cell>
          <cell r="AG982">
            <v>0.14999999999999991</v>
          </cell>
          <cell r="AH982">
            <v>0.14999999999999991</v>
          </cell>
          <cell r="AI982">
            <v>0.14999999999999991</v>
          </cell>
          <cell r="AJ982">
            <v>0.14999999999999991</v>
          </cell>
          <cell r="AK982">
            <v>0.14999999999999991</v>
          </cell>
        </row>
        <row r="983">
          <cell r="A983" t="str">
            <v xml:space="preserve"> - реальная годовая эффективная</v>
          </cell>
          <cell r="B983" t="str">
            <v xml:space="preserve"> - real "effective" per year</v>
          </cell>
          <cell r="D983" t="str">
            <v>%</v>
          </cell>
          <cell r="E983" t="str">
            <v>on_end</v>
          </cell>
          <cell r="F983">
            <v>0.14999999999999991</v>
          </cell>
          <cell r="G983">
            <v>0.14999999999999991</v>
          </cell>
          <cell r="H983">
            <v>0.14999999999999991</v>
          </cell>
          <cell r="I983">
            <v>0.14999999999999991</v>
          </cell>
          <cell r="J983">
            <v>0.14999999999999991</v>
          </cell>
          <cell r="K983">
            <v>0.14999999999999991</v>
          </cell>
          <cell r="L983">
            <v>0.14999999999999991</v>
          </cell>
          <cell r="M983">
            <v>0.14999999999999991</v>
          </cell>
          <cell r="N983">
            <v>0.14999999999999991</v>
          </cell>
          <cell r="O983">
            <v>0.14999999999999991</v>
          </cell>
          <cell r="P983">
            <v>0.14999999999999991</v>
          </cell>
          <cell r="Q983">
            <v>0.14999999999999991</v>
          </cell>
          <cell r="R983">
            <v>0.14999999999999991</v>
          </cell>
          <cell r="S983">
            <v>0.14999999999999991</v>
          </cell>
          <cell r="T983">
            <v>0.14999999999999991</v>
          </cell>
          <cell r="U983">
            <v>0.14999999999999991</v>
          </cell>
          <cell r="V983">
            <v>0.14999999999999991</v>
          </cell>
          <cell r="W983">
            <v>0.14999999999999991</v>
          </cell>
          <cell r="X983">
            <v>0.14999999999999991</v>
          </cell>
          <cell r="Y983">
            <v>0.14999999999999991</v>
          </cell>
          <cell r="Z983">
            <v>0.14999999999999991</v>
          </cell>
          <cell r="AA983">
            <v>0.14999999999999991</v>
          </cell>
          <cell r="AB983">
            <v>0.14999999999999991</v>
          </cell>
          <cell r="AC983">
            <v>0.14999999999999991</v>
          </cell>
          <cell r="AD983">
            <v>0.14999999999999991</v>
          </cell>
          <cell r="AE983">
            <v>0.14999999999999991</v>
          </cell>
          <cell r="AF983">
            <v>0.14999999999999991</v>
          </cell>
          <cell r="AG983">
            <v>0.14999999999999991</v>
          </cell>
          <cell r="AH983">
            <v>0.14999999999999991</v>
          </cell>
          <cell r="AI983">
            <v>0.14999999999999991</v>
          </cell>
          <cell r="AJ983">
            <v>0.14999999999999991</v>
          </cell>
          <cell r="AK983">
            <v>0.14999999999999991</v>
          </cell>
        </row>
        <row r="984">
          <cell r="A984" t="str">
            <v xml:space="preserve"> - расчетная на ИП (номинальная)</v>
          </cell>
          <cell r="B984" t="str">
            <v xml:space="preserve"> - calculated per PI (nominal)</v>
          </cell>
          <cell r="D984" t="str">
            <v>%</v>
          </cell>
          <cell r="E984" t="str">
            <v>on_end</v>
          </cell>
          <cell r="F984">
            <v>0.14999999999999991</v>
          </cell>
          <cell r="G984">
            <v>0.14999999999999991</v>
          </cell>
          <cell r="H984">
            <v>0.14999999999999991</v>
          </cell>
          <cell r="I984">
            <v>0.14999999999999991</v>
          </cell>
          <cell r="J984">
            <v>0.14999999999999991</v>
          </cell>
          <cell r="K984">
            <v>0.14999999999999991</v>
          </cell>
          <cell r="L984">
            <v>0.14999999999999991</v>
          </cell>
          <cell r="M984">
            <v>0.14999999999999991</v>
          </cell>
          <cell r="N984">
            <v>0.14999999999999991</v>
          </cell>
          <cell r="O984">
            <v>0.14999999999999991</v>
          </cell>
          <cell r="P984">
            <v>0.14999999999999991</v>
          </cell>
          <cell r="Q984">
            <v>0.14999999999999991</v>
          </cell>
          <cell r="R984">
            <v>0.14999999999999991</v>
          </cell>
          <cell r="S984">
            <v>0.14999999999999991</v>
          </cell>
          <cell r="T984">
            <v>0.14999999999999991</v>
          </cell>
          <cell r="U984">
            <v>0.14999999999999991</v>
          </cell>
          <cell r="V984">
            <v>0.14999999999999991</v>
          </cell>
          <cell r="W984">
            <v>0.14999999999999991</v>
          </cell>
          <cell r="X984">
            <v>0.14999999999999991</v>
          </cell>
          <cell r="Y984">
            <v>0.14999999999999991</v>
          </cell>
          <cell r="Z984">
            <v>0.14999999999999991</v>
          </cell>
          <cell r="AA984">
            <v>0.14999999999999991</v>
          </cell>
          <cell r="AB984">
            <v>0.14999999999999991</v>
          </cell>
          <cell r="AC984">
            <v>0.14999999999999991</v>
          </cell>
          <cell r="AD984">
            <v>0.14999999999999991</v>
          </cell>
          <cell r="AE984">
            <v>0.14999999999999991</v>
          </cell>
          <cell r="AF984">
            <v>0.14999999999999991</v>
          </cell>
          <cell r="AG984">
            <v>0.14999999999999991</v>
          </cell>
          <cell r="AH984">
            <v>0.14999999999999991</v>
          </cell>
          <cell r="AI984">
            <v>0.14999999999999991</v>
          </cell>
          <cell r="AJ984">
            <v>0.14999999999999991</v>
          </cell>
          <cell r="AK984">
            <v>0.14999999999999991</v>
          </cell>
        </row>
        <row r="985">
          <cell r="A985" t="str">
            <v xml:space="preserve"> - расчетная на ИП (реальная)</v>
          </cell>
          <cell r="B985" t="str">
            <v xml:space="preserve"> - calculated per PI (real)</v>
          </cell>
          <cell r="D985" t="str">
            <v>%</v>
          </cell>
          <cell r="E985" t="str">
            <v>on_end</v>
          </cell>
          <cell r="F985">
            <v>0.14999999999999991</v>
          </cell>
          <cell r="G985">
            <v>0.14999999999999991</v>
          </cell>
          <cell r="H985">
            <v>0.14999999999999991</v>
          </cell>
          <cell r="I985">
            <v>0.14999999999999991</v>
          </cell>
          <cell r="J985">
            <v>0.14999999999999991</v>
          </cell>
          <cell r="K985">
            <v>0.14999999999999991</v>
          </cell>
          <cell r="L985">
            <v>0.14999999999999991</v>
          </cell>
          <cell r="M985">
            <v>0.14999999999999991</v>
          </cell>
          <cell r="N985">
            <v>0.14999999999999991</v>
          </cell>
          <cell r="O985">
            <v>0.14999999999999991</v>
          </cell>
          <cell r="P985">
            <v>0.14999999999999991</v>
          </cell>
          <cell r="Q985">
            <v>0.14999999999999991</v>
          </cell>
          <cell r="R985">
            <v>0.14999999999999991</v>
          </cell>
          <cell r="S985">
            <v>0.14999999999999991</v>
          </cell>
          <cell r="T985">
            <v>0.14999999999999991</v>
          </cell>
          <cell r="U985">
            <v>0.14999999999999991</v>
          </cell>
          <cell r="V985">
            <v>0.14999999999999991</v>
          </cell>
          <cell r="W985">
            <v>0.14999999999999991</v>
          </cell>
          <cell r="X985">
            <v>0.14999999999999991</v>
          </cell>
          <cell r="Y985">
            <v>0.14999999999999991</v>
          </cell>
          <cell r="Z985">
            <v>0.14999999999999991</v>
          </cell>
          <cell r="AA985">
            <v>0.14999999999999991</v>
          </cell>
          <cell r="AB985">
            <v>0.14999999999999991</v>
          </cell>
          <cell r="AC985">
            <v>0.14999999999999991</v>
          </cell>
          <cell r="AD985">
            <v>0.14999999999999991</v>
          </cell>
          <cell r="AE985">
            <v>0.14999999999999991</v>
          </cell>
          <cell r="AF985">
            <v>0.14999999999999991</v>
          </cell>
          <cell r="AG985">
            <v>0.14999999999999991</v>
          </cell>
          <cell r="AH985">
            <v>0.14999999999999991</v>
          </cell>
          <cell r="AI985">
            <v>0.14999999999999991</v>
          </cell>
          <cell r="AJ985">
            <v>0.14999999999999991</v>
          </cell>
          <cell r="AK985">
            <v>0.14999999999999991</v>
          </cell>
        </row>
        <row r="986">
          <cell r="A986" t="str">
            <v xml:space="preserve"> - расчетная на интервал планирования</v>
          </cell>
          <cell r="B986" t="str">
            <v xml:space="preserve"> - used in calculations per PI</v>
          </cell>
          <cell r="D986" t="str">
            <v>%</v>
          </cell>
          <cell r="E986" t="str">
            <v>on_end</v>
          </cell>
          <cell r="F986">
            <v>0.14999999999999991</v>
          </cell>
          <cell r="G986">
            <v>0.14999999999999991</v>
          </cell>
          <cell r="H986">
            <v>0.14999999999999991</v>
          </cell>
          <cell r="I986">
            <v>0.14999999999999991</v>
          </cell>
          <cell r="J986">
            <v>0.14999999999999991</v>
          </cell>
          <cell r="K986">
            <v>0.14999999999999991</v>
          </cell>
          <cell r="L986">
            <v>0.14999999999999991</v>
          </cell>
          <cell r="M986">
            <v>0.14999999999999991</v>
          </cell>
          <cell r="N986">
            <v>0.14999999999999991</v>
          </cell>
          <cell r="O986">
            <v>0.14999999999999991</v>
          </cell>
          <cell r="P986">
            <v>0.14999999999999991</v>
          </cell>
          <cell r="Q986">
            <v>0.14999999999999991</v>
          </cell>
          <cell r="R986">
            <v>0.14999999999999991</v>
          </cell>
          <cell r="S986">
            <v>0.14999999999999991</v>
          </cell>
          <cell r="T986">
            <v>0.14999999999999991</v>
          </cell>
          <cell r="U986">
            <v>0.14999999999999991</v>
          </cell>
          <cell r="V986">
            <v>0.14999999999999991</v>
          </cell>
          <cell r="W986">
            <v>0.14999999999999991</v>
          </cell>
          <cell r="X986">
            <v>0.14999999999999991</v>
          </cell>
          <cell r="Y986">
            <v>0.14999999999999991</v>
          </cell>
          <cell r="Z986">
            <v>0.14999999999999991</v>
          </cell>
          <cell r="AA986">
            <v>0.14999999999999991</v>
          </cell>
          <cell r="AB986">
            <v>0.14999999999999991</v>
          </cell>
          <cell r="AC986">
            <v>0.14999999999999991</v>
          </cell>
          <cell r="AD986">
            <v>0.14999999999999991</v>
          </cell>
          <cell r="AE986">
            <v>0.14999999999999991</v>
          </cell>
          <cell r="AF986">
            <v>0.14999999999999991</v>
          </cell>
          <cell r="AG986">
            <v>0.14999999999999991</v>
          </cell>
          <cell r="AH986">
            <v>0.14999999999999991</v>
          </cell>
          <cell r="AI986">
            <v>0.14999999999999991</v>
          </cell>
          <cell r="AJ986">
            <v>0.14999999999999991</v>
          </cell>
          <cell r="AK986">
            <v>0.14999999999999991</v>
          </cell>
        </row>
        <row r="988">
          <cell r="A988" t="str">
            <v>Коэффициент дисконтирования</v>
          </cell>
          <cell r="B988" t="str">
            <v>Factor of discount</v>
          </cell>
          <cell r="F988">
            <v>1</v>
          </cell>
          <cell r="G988">
            <v>0.86956521739130443</v>
          </cell>
          <cell r="H988">
            <v>0.7561436672967865</v>
          </cell>
          <cell r="I988">
            <v>0.65751623243198831</v>
          </cell>
          <cell r="J988">
            <v>0.57175324559303331</v>
          </cell>
          <cell r="K988">
            <v>0.49717673529828987</v>
          </cell>
          <cell r="L988">
            <v>0.43232759591155645</v>
          </cell>
          <cell r="M988">
            <v>0.37593703992309258</v>
          </cell>
          <cell r="N988">
            <v>0.32690177384616748</v>
          </cell>
          <cell r="O988">
            <v>0.28426241204014563</v>
          </cell>
          <cell r="P988">
            <v>0.24718470612186577</v>
          </cell>
          <cell r="Q988">
            <v>0.2149432227146659</v>
          </cell>
          <cell r="R988">
            <v>0.18690715018666601</v>
          </cell>
          <cell r="S988">
            <v>0.16252795668405742</v>
          </cell>
          <cell r="T988">
            <v>0.14132865798613689</v>
          </cell>
          <cell r="U988">
            <v>0.12289448520533644</v>
          </cell>
          <cell r="V988">
            <v>0.10686476974377082</v>
          </cell>
          <cell r="W988">
            <v>9.292588673371377E-2</v>
          </cell>
          <cell r="X988">
            <v>8.0805118898881548E-2</v>
          </cell>
          <cell r="Y988">
            <v>7.0265320781636137E-2</v>
          </cell>
          <cell r="Z988">
            <v>6.1100278940553164E-2</v>
          </cell>
          <cell r="AA988">
            <v>5.3130677339611451E-2</v>
          </cell>
          <cell r="AB988">
            <v>4.6200588990966483E-2</v>
          </cell>
          <cell r="AC988">
            <v>4.0174425209536076E-2</v>
          </cell>
          <cell r="AD988">
            <v>3.4934282790900939E-2</v>
          </cell>
          <cell r="AE988">
            <v>3.0377637209479079E-2</v>
          </cell>
          <cell r="AF988">
            <v>2.6415336703894853E-2</v>
          </cell>
          <cell r="AG988">
            <v>2.2969858003386832E-2</v>
          </cell>
          <cell r="AH988">
            <v>1.9973789568162464E-2</v>
          </cell>
          <cell r="AI988">
            <v>1.7368512667967361E-2</v>
          </cell>
          <cell r="AJ988">
            <v>1.5103054493884664E-2</v>
          </cell>
          <cell r="AK988">
            <v>1.3133090864247535E-2</v>
          </cell>
        </row>
        <row r="989">
          <cell r="A989" t="str">
            <v>Дисконтированный ЧПДС</v>
          </cell>
          <cell r="B989" t="str">
            <v xml:space="preserve">Present value of net cash flow </v>
          </cell>
          <cell r="D989" t="str">
            <v>тыс.руб.</v>
          </cell>
          <cell r="F989">
            <v>0</v>
          </cell>
          <cell r="G989">
            <v>-122908.08915260872</v>
          </cell>
          <cell r="H989">
            <v>19372.372581716081</v>
          </cell>
          <cell r="I989">
            <v>27600.007099973991</v>
          </cell>
          <cell r="J989">
            <v>29683.929306566111</v>
          </cell>
          <cell r="K989">
            <v>31096.643801484024</v>
          </cell>
          <cell r="L989">
            <v>31645.613407357454</v>
          </cell>
          <cell r="M989">
            <v>31579.213487888512</v>
          </cell>
          <cell r="N989">
            <v>30800.822184384728</v>
          </cell>
          <cell r="O989">
            <v>29682.410892569325</v>
          </cell>
          <cell r="P989">
            <v>28326.367938832867</v>
          </cell>
          <cell r="Q989">
            <v>26807.047870085356</v>
          </cell>
          <cell r="R989">
            <v>25231.415219994477</v>
          </cell>
          <cell r="S989">
            <v>23641.828280264817</v>
          </cell>
          <cell r="T989">
            <v>22034.156301654122</v>
          </cell>
          <cell r="U989">
            <v>20469.145463826022</v>
          </cell>
          <cell r="V989">
            <v>17922.740922694018</v>
          </cell>
          <cell r="W989">
            <v>15505.717010407519</v>
          </cell>
          <cell r="X989">
            <v>13412.278556819098</v>
          </cell>
          <cell r="Y989">
            <v>11599.160547332862</v>
          </cell>
          <cell r="Z989">
            <v>10029.059880352996</v>
          </cell>
          <cell r="AA989">
            <v>8669.6138561767948</v>
          </cell>
          <cell r="AB989">
            <v>7492.74828563549</v>
          </cell>
          <cell r="AC989">
            <v>6474.1113690269394</v>
          </cell>
          <cell r="AD989">
            <v>5592.5820858988063</v>
          </cell>
          <cell r="AE989">
            <v>4829.8433116858951</v>
          </cell>
          <cell r="AF989">
            <v>4170.0111595790495</v>
          </cell>
          <cell r="AG989">
            <v>3599.3131605419785</v>
          </cell>
          <cell r="AH989">
            <v>3105.8088630377883</v>
          </cell>
          <cell r="AI989">
            <v>2663.0812616436938</v>
          </cell>
          <cell r="AJ989">
            <v>2293.1443792222194</v>
          </cell>
          <cell r="AK989">
            <v>6245.469440241829</v>
          </cell>
          <cell r="AL989">
            <v>378667.56877428608</v>
          </cell>
        </row>
        <row r="990">
          <cell r="A990" t="str">
            <v>То же, нарастающим итогом</v>
          </cell>
          <cell r="B990" t="str">
            <v xml:space="preserve">The same, accumulated </v>
          </cell>
          <cell r="D990" t="str">
            <v>тыс.руб.</v>
          </cell>
          <cell r="E990" t="str">
            <v>on_end</v>
          </cell>
          <cell r="F990">
            <v>0</v>
          </cell>
          <cell r="G990">
            <v>-122908.08915260872</v>
          </cell>
          <cell r="H990">
            <v>-103535.71657089263</v>
          </cell>
          <cell r="I990">
            <v>-75935.709470918635</v>
          </cell>
          <cell r="J990">
            <v>-46251.780164352524</v>
          </cell>
          <cell r="K990">
            <v>-15155.136362868499</v>
          </cell>
          <cell r="L990">
            <v>16490.477044488955</v>
          </cell>
          <cell r="M990">
            <v>48069.69053237747</v>
          </cell>
          <cell r="N990">
            <v>78870.512716762198</v>
          </cell>
          <cell r="O990">
            <v>108552.92360933153</v>
          </cell>
          <cell r="P990">
            <v>136879.29154816439</v>
          </cell>
          <cell r="Q990">
            <v>163686.33941824973</v>
          </cell>
          <cell r="R990">
            <v>188917.75463824419</v>
          </cell>
          <cell r="S990">
            <v>212559.58291850903</v>
          </cell>
          <cell r="T990">
            <v>234593.73922016314</v>
          </cell>
          <cell r="U990">
            <v>255062.88468398916</v>
          </cell>
          <cell r="V990">
            <v>272985.6256066832</v>
          </cell>
          <cell r="W990">
            <v>288491.34261709073</v>
          </cell>
          <cell r="X990">
            <v>301903.62117390981</v>
          </cell>
          <cell r="Y990">
            <v>313502.78172124265</v>
          </cell>
          <cell r="Z990">
            <v>323531.84160159563</v>
          </cell>
          <cell r="AA990">
            <v>332201.45545777242</v>
          </cell>
          <cell r="AB990">
            <v>339694.20374340791</v>
          </cell>
          <cell r="AC990">
            <v>346168.31511243485</v>
          </cell>
          <cell r="AD990">
            <v>351760.89719833364</v>
          </cell>
          <cell r="AE990">
            <v>356590.74051001953</v>
          </cell>
          <cell r="AF990">
            <v>360760.75166959857</v>
          </cell>
          <cell r="AG990">
            <v>364360.06483014056</v>
          </cell>
          <cell r="AH990">
            <v>367465.87369317835</v>
          </cell>
          <cell r="AI990">
            <v>370128.95495482202</v>
          </cell>
          <cell r="AJ990">
            <v>372422.09933404427</v>
          </cell>
          <cell r="AK990">
            <v>378667.56877428608</v>
          </cell>
          <cell r="AL990">
            <v>378667.56877428608</v>
          </cell>
        </row>
        <row r="992">
          <cell r="A992" t="str">
            <v>Дисконтированная остаточная стоимость проекта</v>
          </cell>
          <cell r="B992" t="str">
            <v>Present salvage value of the project</v>
          </cell>
          <cell r="D992" t="str">
            <v>тыс.руб.</v>
          </cell>
          <cell r="E992" t="str">
            <v>on_end</v>
          </cell>
          <cell r="F992">
            <v>0</v>
          </cell>
          <cell r="G992">
            <v>122908.08915260872</v>
          </cell>
          <cell r="H992">
            <v>118900.50417049607</v>
          </cell>
          <cell r="I992">
            <v>107369.9910236436</v>
          </cell>
          <cell r="J992">
            <v>97514.118144304521</v>
          </cell>
          <cell r="K992">
            <v>88792.013280079322</v>
          </cell>
          <cell r="L992">
            <v>81009.177656025946</v>
          </cell>
          <cell r="M992">
            <v>73540.277185471568</v>
          </cell>
          <cell r="N992">
            <v>66649.855737004429</v>
          </cell>
          <cell r="O992">
            <v>60313.979642201622</v>
          </cell>
          <cell r="P992">
            <v>54505.188831840846</v>
          </cell>
          <cell r="Q992">
            <v>49200.870637650194</v>
          </cell>
          <cell r="R992">
            <v>44451.229845003276</v>
          </cell>
          <cell r="S992">
            <v>40154.467290094646</v>
          </cell>
          <cell r="T992">
            <v>36267.316775988191</v>
          </cell>
          <cell r="U992">
            <v>32722.173631660349</v>
          </cell>
          <cell r="V992">
            <v>29289.663073416614</v>
          </cell>
          <cell r="W992">
            <v>26212.710738699945</v>
          </cell>
          <cell r="X992">
            <v>23454.993189757493</v>
          </cell>
          <cell r="Y992">
            <v>20984.02972716395</v>
          </cell>
          <cell r="Z992">
            <v>18770.543501637239</v>
          </cell>
          <cell r="AA992">
            <v>16788.161441100339</v>
          </cell>
          <cell r="AB992">
            <v>15013.139711980722</v>
          </cell>
          <cell r="AC992">
            <v>13424.112974972044</v>
          </cell>
          <cell r="AD992">
            <v>12001.865734104902</v>
          </cell>
          <cell r="AE992">
            <v>10729.124134117086</v>
          </cell>
          <cell r="AF992">
            <v>9590.3666297603013</v>
          </cell>
          <cell r="AG992">
            <v>8571.652027799626</v>
          </cell>
          <cell r="AH992">
            <v>7660.4634848439646</v>
          </cell>
          <cell r="AI992">
            <v>6917.4285235285797</v>
          </cell>
          <cell r="AJ992">
            <v>6245.469440241829</v>
          </cell>
          <cell r="AK992">
            <v>5430.8429915146344</v>
          </cell>
          <cell r="AL992">
            <v>5430.8429915146344</v>
          </cell>
        </row>
        <row r="994">
          <cell r="A994" t="str">
            <v>Дисконтированная стоимость инвестиционных затрат</v>
          </cell>
          <cell r="B994" t="str">
            <v xml:space="preserve">Present value of investment costs (PVI) </v>
          </cell>
          <cell r="D994" t="str">
            <v>тыс.руб.</v>
          </cell>
          <cell r="F994">
            <v>0</v>
          </cell>
          <cell r="G994">
            <v>-122908.08915260872</v>
          </cell>
          <cell r="H994">
            <v>-15342.011750458245</v>
          </cell>
          <cell r="I994">
            <v>-6863.5585650384664</v>
          </cell>
          <cell r="J994">
            <v>-6657.8740353518306</v>
          </cell>
          <cell r="K994">
            <v>-6178.8370474878584</v>
          </cell>
          <cell r="L994">
            <v>-5695.8696822891525</v>
          </cell>
          <cell r="M994">
            <v>-4747.1995339420473</v>
          </cell>
          <cell r="N994">
            <v>-4136.2977736582634</v>
          </cell>
          <cell r="O994">
            <v>-3604.9826138979283</v>
          </cell>
          <cell r="P994">
            <v>-3142.9450253556402</v>
          </cell>
          <cell r="Q994">
            <v>-2748.2673167629837</v>
          </cell>
          <cell r="R994">
            <v>-2488.0493380262137</v>
          </cell>
          <cell r="S994">
            <v>-2214.4285247810722</v>
          </cell>
          <cell r="T994">
            <v>-1970.5665917037484</v>
          </cell>
          <cell r="U994">
            <v>-1724.6615604173376</v>
          </cell>
          <cell r="V994">
            <v>-1304.5426330758369</v>
          </cell>
          <cell r="W994">
            <v>-1151.2155332854675</v>
          </cell>
          <cell r="X994">
            <v>-1015.9204016176261</v>
          </cell>
          <cell r="Y994">
            <v>-896.72149587319859</v>
          </cell>
          <cell r="Z994">
            <v>-791.68114816623222</v>
          </cell>
          <cell r="AA994">
            <v>-699.09754226439316</v>
          </cell>
          <cell r="AB994">
            <v>-617.47571251796978</v>
          </cell>
          <cell r="AC994">
            <v>-545.50214165661589</v>
          </cell>
          <cell r="AD994">
            <v>-482.02250722408826</v>
          </cell>
          <cell r="AE994">
            <v>-426.02218314428978</v>
          </cell>
          <cell r="AF994">
            <v>-376.60915244577291</v>
          </cell>
          <cell r="AG994">
            <v>-332.99903043178455</v>
          </cell>
          <cell r="AH994">
            <v>-294.50193536775612</v>
          </cell>
          <cell r="AI994">
            <v>-258.2158318776597</v>
          </cell>
          <cell r="AJ994">
            <v>-230.31420239088914</v>
          </cell>
          <cell r="AL994">
            <v>-199846.47996311911</v>
          </cell>
        </row>
        <row r="995">
          <cell r="A995" t="str">
            <v>То же, нарастающим итогом</v>
          </cell>
          <cell r="B995" t="str">
            <v xml:space="preserve">The same, accumulated </v>
          </cell>
          <cell r="D995" t="str">
            <v>тыс.руб.</v>
          </cell>
          <cell r="E995" t="str">
            <v>on_end</v>
          </cell>
          <cell r="F995">
            <v>0</v>
          </cell>
          <cell r="G995">
            <v>-122908.08915260872</v>
          </cell>
          <cell r="H995">
            <v>-138250.10090306698</v>
          </cell>
          <cell r="I995">
            <v>-145113.65946810544</v>
          </cell>
          <cell r="J995">
            <v>-151771.53350345726</v>
          </cell>
          <cell r="K995">
            <v>-157950.37055094511</v>
          </cell>
          <cell r="L995">
            <v>-163646.24023323428</v>
          </cell>
          <cell r="M995">
            <v>-168393.43976717631</v>
          </cell>
          <cell r="N995">
            <v>-172529.73754083458</v>
          </cell>
          <cell r="O995">
            <v>-176134.72015473252</v>
          </cell>
          <cell r="P995">
            <v>-179277.66518008817</v>
          </cell>
          <cell r="Q995">
            <v>-182025.93249685114</v>
          </cell>
          <cell r="R995">
            <v>-184513.98183487734</v>
          </cell>
          <cell r="S995">
            <v>-186728.41035965842</v>
          </cell>
          <cell r="T995">
            <v>-188698.97695136216</v>
          </cell>
          <cell r="U995">
            <v>-190423.63851177949</v>
          </cell>
          <cell r="V995">
            <v>-191728.18114485533</v>
          </cell>
          <cell r="W995">
            <v>-192879.39667814079</v>
          </cell>
          <cell r="X995">
            <v>-193895.31707975842</v>
          </cell>
          <cell r="Y995">
            <v>-194792.03857563162</v>
          </cell>
          <cell r="Z995">
            <v>-195583.71972379787</v>
          </cell>
          <cell r="AA995">
            <v>-196282.81726606225</v>
          </cell>
          <cell r="AB995">
            <v>-196900.29297858023</v>
          </cell>
          <cell r="AC995">
            <v>-197445.79512023684</v>
          </cell>
          <cell r="AD995">
            <v>-197927.81762746093</v>
          </cell>
          <cell r="AE995">
            <v>-198353.83981060522</v>
          </cell>
          <cell r="AF995">
            <v>-198730.44896305099</v>
          </cell>
          <cell r="AG995">
            <v>-199063.44799348278</v>
          </cell>
          <cell r="AH995">
            <v>-199357.94992885055</v>
          </cell>
          <cell r="AI995">
            <v>-199616.16576072821</v>
          </cell>
          <cell r="AJ995">
            <v>-199846.47996311911</v>
          </cell>
          <cell r="AK995">
            <v>-199846.47996311911</v>
          </cell>
          <cell r="AL995">
            <v>-199846.47996311911</v>
          </cell>
        </row>
        <row r="997">
          <cell r="A997" t="str">
            <v>ПОКАЗАТЕЛИ ЭФФЕКТИВНОСТИ ПОЛНЫХ ИНВЕСТИЦИОННЫХ ЗАТРАТ</v>
          </cell>
          <cell r="B997" t="str">
            <v>TOTAL INVESTMENTS' EFFICIENCY INDICATORS</v>
          </cell>
        </row>
        <row r="999">
          <cell r="A999" t="str">
            <v>№ ИП достижения окупаемости 1</v>
          </cell>
          <cell r="B999" t="str">
            <v>№ PI for pay-back achieved 1</v>
          </cell>
          <cell r="C999" t="str">
            <v>год</v>
          </cell>
          <cell r="F999">
            <v>0</v>
          </cell>
          <cell r="G999">
            <v>0</v>
          </cell>
          <cell r="H999">
            <v>0</v>
          </cell>
          <cell r="I999">
            <v>0</v>
          </cell>
          <cell r="J999">
            <v>0</v>
          </cell>
          <cell r="K999">
            <v>6</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6</v>
          </cell>
        </row>
        <row r="1000">
          <cell r="A1000" t="str">
            <v>Простой срок окупаемости</v>
          </cell>
          <cell r="B1000" t="str">
            <v>Simple pay-back period</v>
          </cell>
          <cell r="C1000" t="str">
            <v>лет</v>
          </cell>
          <cell r="D1000">
            <v>4.3490333713261133</v>
          </cell>
          <cell r="F1000" t="str">
            <v/>
          </cell>
        </row>
        <row r="1001">
          <cell r="A1001" t="str">
            <v>№ ИП достижения окупаемости 2</v>
          </cell>
          <cell r="B1001" t="str">
            <v>№ PI for pay-back achieved 2</v>
          </cell>
          <cell r="C1001" t="str">
            <v>год</v>
          </cell>
          <cell r="F1001">
            <v>0</v>
          </cell>
          <cell r="G1001">
            <v>0</v>
          </cell>
          <cell r="H1001">
            <v>0</v>
          </cell>
          <cell r="I1001">
            <v>0</v>
          </cell>
          <cell r="J1001">
            <v>0</v>
          </cell>
          <cell r="K1001">
            <v>0</v>
          </cell>
          <cell r="L1001">
            <v>7</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7</v>
          </cell>
        </row>
        <row r="1002">
          <cell r="A1002" t="str">
            <v>Дисконтированный срок окупаемости</v>
          </cell>
          <cell r="B1002" t="str">
            <v>Discounted pay-back period</v>
          </cell>
          <cell r="C1002" t="str">
            <v>лет</v>
          </cell>
          <cell r="D1002">
            <v>5.4789016464236084</v>
          </cell>
          <cell r="F1002" t="str">
            <v/>
          </cell>
        </row>
        <row r="1004">
          <cell r="A1004" t="str">
            <v>NPV (чистая текущая стоимость проекта)</v>
          </cell>
          <cell r="B1004" t="str">
            <v>Net present value (NPV)</v>
          </cell>
          <cell r="C1004" t="str">
            <v>тыс.руб.</v>
          </cell>
          <cell r="D1004">
            <v>378667.56877428608</v>
          </cell>
          <cell r="E1004" t="str">
            <v>on_end</v>
          </cell>
          <cell r="F1004">
            <v>0</v>
          </cell>
          <cell r="G1004">
            <v>0</v>
          </cell>
          <cell r="H1004">
            <v>15364.787599603442</v>
          </cell>
          <cell r="I1004">
            <v>31434.281552724962</v>
          </cell>
          <cell r="J1004">
            <v>51262.337979951997</v>
          </cell>
          <cell r="K1004">
            <v>73636.876917210815</v>
          </cell>
          <cell r="L1004">
            <v>97499.654700514904</v>
          </cell>
          <cell r="M1004">
            <v>121609.96771784904</v>
          </cell>
          <cell r="N1004">
            <v>145520.36845376663</v>
          </cell>
          <cell r="O1004">
            <v>168866.90325153316</v>
          </cell>
          <cell r="P1004">
            <v>191384.48038000523</v>
          </cell>
          <cell r="Q1004">
            <v>212887.21005589992</v>
          </cell>
          <cell r="R1004">
            <v>233368.98448324748</v>
          </cell>
          <cell r="S1004">
            <v>252714.05020860367</v>
          </cell>
          <cell r="T1004">
            <v>270861.05599615135</v>
          </cell>
          <cell r="U1004">
            <v>287785.05831564951</v>
          </cell>
          <cell r="V1004">
            <v>302275.28868009982</v>
          </cell>
          <cell r="W1004">
            <v>314704.05335579067</v>
          </cell>
          <cell r="X1004">
            <v>325358.61436366732</v>
          </cell>
          <cell r="Y1004">
            <v>334486.8114484066</v>
          </cell>
          <cell r="Z1004">
            <v>342302.38510323287</v>
          </cell>
          <cell r="AA1004">
            <v>348989.61689887277</v>
          </cell>
          <cell r="AB1004">
            <v>354707.34345538862</v>
          </cell>
          <cell r="AC1004">
            <v>359592.42808740691</v>
          </cell>
          <cell r="AD1004">
            <v>363762.76293243852</v>
          </cell>
          <cell r="AE1004">
            <v>367319.86464413663</v>
          </cell>
          <cell r="AF1004">
            <v>370351.11829935887</v>
          </cell>
          <cell r="AG1004">
            <v>372931.71685794019</v>
          </cell>
          <cell r="AH1004">
            <v>375126.33717802231</v>
          </cell>
          <cell r="AI1004">
            <v>377046.38347835059</v>
          </cell>
          <cell r="AJ1004">
            <v>378667.56877428608</v>
          </cell>
          <cell r="AK1004">
            <v>378667.56877428608</v>
          </cell>
          <cell r="AL1004">
            <v>378667.56877428608</v>
          </cell>
        </row>
        <row r="1005">
          <cell r="A1005" t="str">
            <v>NPV на 1 кВт</v>
          </cell>
          <cell r="C1005" t="str">
            <v>руб/кВт</v>
          </cell>
          <cell r="D1005">
            <v>12622.252292476203</v>
          </cell>
        </row>
        <row r="1006">
          <cell r="A1006" t="str">
            <v>IRR (внутренняя норма доходности)</v>
          </cell>
          <cell r="B1006" t="str">
            <v>Internal rate of return (IRR)</v>
          </cell>
        </row>
        <row r="1007">
          <cell r="A1007" t="str">
            <v xml:space="preserve"> - расчетная на интервал планирования</v>
          </cell>
          <cell r="B1007" t="str">
            <v xml:space="preserve"> - calculated per PI</v>
          </cell>
          <cell r="D1007">
            <v>0.39473981488114612</v>
          </cell>
          <cell r="AK1007">
            <v>0.39473981488114612</v>
          </cell>
          <cell r="AL1007">
            <v>0.39473981488114612</v>
          </cell>
        </row>
        <row r="1008">
          <cell r="A1008" t="str">
            <v xml:space="preserve"> - расчетная на ИП (реальная)</v>
          </cell>
          <cell r="B1008" t="str">
            <v xml:space="preserve"> - calculated per PI (real)</v>
          </cell>
          <cell r="D1008">
            <v>0.39473981488114612</v>
          </cell>
          <cell r="AK1008">
            <v>0.39473981488114612</v>
          </cell>
          <cell r="AL1008">
            <v>0.39473981488114612</v>
          </cell>
        </row>
        <row r="1009">
          <cell r="A1009" t="str">
            <v xml:space="preserve"> - расчетная на ИП (номинальная)</v>
          </cell>
          <cell r="B1009" t="str">
            <v xml:space="preserve"> - calculated per PI (nominal)</v>
          </cell>
          <cell r="D1009">
            <v>0.39473981488114612</v>
          </cell>
          <cell r="AK1009">
            <v>0.39473981488114612</v>
          </cell>
          <cell r="AL1009">
            <v>0.39473981488114612</v>
          </cell>
        </row>
        <row r="1010">
          <cell r="A1010" t="str">
            <v xml:space="preserve"> - номинальная годовая эффективная</v>
          </cell>
          <cell r="B1010" t="str">
            <v xml:space="preserve"> - nominal "effective" per year</v>
          </cell>
          <cell r="D1010">
            <v>0.39473981488114607</v>
          </cell>
          <cell r="AK1010">
            <v>0.39473981488114607</v>
          </cell>
          <cell r="AL1010">
            <v>0.39473981488114607</v>
          </cell>
        </row>
        <row r="1011">
          <cell r="A1011" t="str">
            <v xml:space="preserve"> - реальная годовая эффективная</v>
          </cell>
          <cell r="B1011" t="str">
            <v xml:space="preserve"> - real "effective" per year</v>
          </cell>
          <cell r="D1011">
            <v>0.39473981488114607</v>
          </cell>
          <cell r="AK1011">
            <v>0.39473981488114607</v>
          </cell>
          <cell r="AL1011">
            <v>0.39473981488114607</v>
          </cell>
        </row>
        <row r="1012">
          <cell r="A1012" t="str">
            <v xml:space="preserve"> - реальная годовая банковская</v>
          </cell>
          <cell r="B1012" t="str">
            <v xml:space="preserve"> - real "banking" per year</v>
          </cell>
          <cell r="D1012">
            <v>0.39473981488114607</v>
          </cell>
          <cell r="AK1012">
            <v>0.39473981488114607</v>
          </cell>
          <cell r="AL1012">
            <v>0.39473981488114607</v>
          </cell>
        </row>
        <row r="1013">
          <cell r="A1013" t="str">
            <v xml:space="preserve"> - номинальная годовая банковская</v>
          </cell>
          <cell r="B1013" t="str">
            <v xml:space="preserve"> - nominal "banking" per year</v>
          </cell>
          <cell r="D1013">
            <v>0.39473981488114607</v>
          </cell>
          <cell r="AK1013">
            <v>0.39473981488114607</v>
          </cell>
          <cell r="AL1013">
            <v>0.39473981488114607</v>
          </cell>
        </row>
        <row r="1015">
          <cell r="A1015" t="str">
            <v>Максимальная ставка процентов по кредитам</v>
          </cell>
          <cell r="B1015" t="str">
            <v>Maximal rate of interest</v>
          </cell>
        </row>
        <row r="1016">
          <cell r="A1016" t="str">
            <v xml:space="preserve"> в пределах периода планирования</v>
          </cell>
          <cell r="B1016" t="str">
            <v xml:space="preserve"> to be repaid within planning period</v>
          </cell>
        </row>
        <row r="1017">
          <cell r="A1017" t="str">
            <v xml:space="preserve"> - расчетная на интервал планирования</v>
          </cell>
          <cell r="B1017" t="str">
            <v xml:space="preserve"> - calculated per PI</v>
          </cell>
          <cell r="D1017">
            <v>0.39470326403443123</v>
          </cell>
          <cell r="E1017" t="str">
            <v>on_end</v>
          </cell>
          <cell r="F1017">
            <v>0</v>
          </cell>
          <cell r="G1017">
            <v>0</v>
          </cell>
          <cell r="H1017">
            <v>0</v>
          </cell>
          <cell r="I1017">
            <v>0</v>
          </cell>
          <cell r="J1017">
            <v>-7.2089278828498249E-2</v>
          </cell>
          <cell r="K1017">
            <v>9.5312976379266931E-2</v>
          </cell>
          <cell r="L1017">
            <v>0.19667708455786423</v>
          </cell>
          <cell r="M1017">
            <v>0.26061444682127766</v>
          </cell>
          <cell r="N1017">
            <v>0.30210698547871817</v>
          </cell>
          <cell r="O1017">
            <v>0.32984980378088363</v>
          </cell>
          <cell r="P1017">
            <v>0.34883792670261193</v>
          </cell>
          <cell r="Q1017">
            <v>0.36207178449410021</v>
          </cell>
          <cell r="R1017">
            <v>0.37144221704875691</v>
          </cell>
          <cell r="S1017">
            <v>0.37816117422893547</v>
          </cell>
          <cell r="T1017">
            <v>0.38302013774481558</v>
          </cell>
          <cell r="U1017">
            <v>0.38656241039277556</v>
          </cell>
          <cell r="V1017">
            <v>0.38902159333819247</v>
          </cell>
          <cell r="W1017">
            <v>0.39072434853293342</v>
          </cell>
          <cell r="X1017">
            <v>0.39191170071917686</v>
          </cell>
          <cell r="Y1017">
            <v>0.39274402018508514</v>
          </cell>
          <cell r="Z1017">
            <v>0.39332976243471679</v>
          </cell>
          <cell r="AA1017">
            <v>0.3937431847858881</v>
          </cell>
          <cell r="AB1017">
            <v>0.39403561437351442</v>
          </cell>
          <cell r="AC1017">
            <v>0.39424278846982941</v>
          </cell>
          <cell r="AD1017">
            <v>0.3943897291187724</v>
          </cell>
          <cell r="AE1017">
            <v>0.39449403074788514</v>
          </cell>
          <cell r="AF1017">
            <v>0.39456810499971745</v>
          </cell>
          <cell r="AG1017">
            <v>0.39462072865139269</v>
          </cell>
          <cell r="AH1017">
            <v>0.39465811926546862</v>
          </cell>
          <cell r="AI1017">
            <v>0.39468452794241593</v>
          </cell>
          <cell r="AJ1017">
            <v>0.39470326403443123</v>
          </cell>
          <cell r="AK1017">
            <v>0.39470326403443123</v>
          </cell>
          <cell r="AL1017">
            <v>0.39470326403443123</v>
          </cell>
        </row>
        <row r="1018">
          <cell r="A1018" t="str">
            <v xml:space="preserve"> - расчетная на ИП (реальная)</v>
          </cell>
          <cell r="B1018" t="str">
            <v xml:space="preserve"> - calculated per PI (real)</v>
          </cell>
          <cell r="D1018">
            <v>0.39470326403443123</v>
          </cell>
          <cell r="E1018" t="str">
            <v>on_end</v>
          </cell>
          <cell r="F1018">
            <v>0</v>
          </cell>
          <cell r="G1018">
            <v>0</v>
          </cell>
          <cell r="H1018">
            <v>0</v>
          </cell>
          <cell r="I1018">
            <v>0</v>
          </cell>
          <cell r="J1018">
            <v>-7.2089278828498249E-2</v>
          </cell>
          <cell r="K1018">
            <v>9.5312976379266931E-2</v>
          </cell>
          <cell r="L1018">
            <v>0.19667708455786423</v>
          </cell>
          <cell r="M1018">
            <v>0.26061444682127766</v>
          </cell>
          <cell r="N1018">
            <v>0.30210698547871817</v>
          </cell>
          <cell r="O1018">
            <v>0.32984980378088363</v>
          </cell>
          <cell r="P1018">
            <v>0.34883792670261193</v>
          </cell>
          <cell r="Q1018">
            <v>0.36207178449410021</v>
          </cell>
          <cell r="R1018">
            <v>0.37144221704875691</v>
          </cell>
          <cell r="S1018">
            <v>0.37816117422893547</v>
          </cell>
          <cell r="T1018">
            <v>0.38302013774481558</v>
          </cell>
          <cell r="U1018">
            <v>0.38656241039277556</v>
          </cell>
          <cell r="V1018">
            <v>0.38902159333819247</v>
          </cell>
          <cell r="W1018">
            <v>0.39072434853293342</v>
          </cell>
          <cell r="X1018">
            <v>0.39191170071917686</v>
          </cell>
          <cell r="Y1018">
            <v>0.39274402018508514</v>
          </cell>
          <cell r="Z1018">
            <v>0.39332976243471679</v>
          </cell>
          <cell r="AA1018">
            <v>0.3937431847858881</v>
          </cell>
          <cell r="AB1018">
            <v>0.39403561437351442</v>
          </cell>
          <cell r="AC1018">
            <v>0.39424278846982941</v>
          </cell>
          <cell r="AD1018">
            <v>0.3943897291187724</v>
          </cell>
          <cell r="AE1018">
            <v>0.39449403074788514</v>
          </cell>
          <cell r="AF1018">
            <v>0.39456810499971745</v>
          </cell>
          <cell r="AG1018">
            <v>0.39462072865139269</v>
          </cell>
          <cell r="AH1018">
            <v>0.39465811926546862</v>
          </cell>
          <cell r="AI1018">
            <v>0.39468452794241593</v>
          </cell>
          <cell r="AJ1018">
            <v>0.39470326403443123</v>
          </cell>
          <cell r="AK1018">
            <v>0.39470326403443123</v>
          </cell>
          <cell r="AL1018">
            <v>0.39470326403443123</v>
          </cell>
        </row>
        <row r="1019">
          <cell r="A1019" t="str">
            <v xml:space="preserve"> - расчетная на ИП (номинальная)</v>
          </cell>
          <cell r="B1019" t="str">
            <v xml:space="preserve"> - calculated per PI (nominal)</v>
          </cell>
          <cell r="D1019">
            <v>0.39470326403443123</v>
          </cell>
          <cell r="E1019" t="str">
            <v>on_end</v>
          </cell>
          <cell r="F1019">
            <v>0</v>
          </cell>
          <cell r="G1019">
            <v>0</v>
          </cell>
          <cell r="H1019">
            <v>0</v>
          </cell>
          <cell r="I1019">
            <v>0</v>
          </cell>
          <cell r="J1019">
            <v>-7.2089278828498249E-2</v>
          </cell>
          <cell r="K1019">
            <v>9.5312976379266931E-2</v>
          </cell>
          <cell r="L1019">
            <v>0.19667708455786423</v>
          </cell>
          <cell r="M1019">
            <v>0.26061444682127766</v>
          </cell>
          <cell r="N1019">
            <v>0.30210698547871817</v>
          </cell>
          <cell r="O1019">
            <v>0.32984980378088363</v>
          </cell>
          <cell r="P1019">
            <v>0.34883792670261193</v>
          </cell>
          <cell r="Q1019">
            <v>0.36207178449410021</v>
          </cell>
          <cell r="R1019">
            <v>0.37144221704875691</v>
          </cell>
          <cell r="S1019">
            <v>0.37816117422893547</v>
          </cell>
          <cell r="T1019">
            <v>0.38302013774481558</v>
          </cell>
          <cell r="U1019">
            <v>0.38656241039277556</v>
          </cell>
          <cell r="V1019">
            <v>0.38902159333819247</v>
          </cell>
          <cell r="W1019">
            <v>0.39072434853293342</v>
          </cell>
          <cell r="X1019">
            <v>0.39191170071917686</v>
          </cell>
          <cell r="Y1019">
            <v>0.39274402018508514</v>
          </cell>
          <cell r="Z1019">
            <v>0.39332976243471679</v>
          </cell>
          <cell r="AA1019">
            <v>0.3937431847858881</v>
          </cell>
          <cell r="AB1019">
            <v>0.39403561437351442</v>
          </cell>
          <cell r="AC1019">
            <v>0.39424278846982941</v>
          </cell>
          <cell r="AD1019">
            <v>0.3943897291187724</v>
          </cell>
          <cell r="AE1019">
            <v>0.39449403074788514</v>
          </cell>
          <cell r="AF1019">
            <v>0.39456810499971745</v>
          </cell>
          <cell r="AG1019">
            <v>0.39462072865139269</v>
          </cell>
          <cell r="AH1019">
            <v>0.39465811926546862</v>
          </cell>
          <cell r="AI1019">
            <v>0.39468452794241593</v>
          </cell>
          <cell r="AJ1019">
            <v>0.39470326403443123</v>
          </cell>
          <cell r="AK1019">
            <v>0.39470326403443123</v>
          </cell>
          <cell r="AL1019">
            <v>0.39470326403443123</v>
          </cell>
        </row>
        <row r="1020">
          <cell r="A1020" t="str">
            <v xml:space="preserve"> - номинальная годовая эффективная</v>
          </cell>
          <cell r="B1020" t="str">
            <v xml:space="preserve"> - nominal "effective" per year</v>
          </cell>
          <cell r="D1020">
            <v>0.39470326403443123</v>
          </cell>
          <cell r="E1020" t="str">
            <v>on_end</v>
          </cell>
          <cell r="F1020">
            <v>0</v>
          </cell>
          <cell r="G1020">
            <v>0</v>
          </cell>
          <cell r="H1020">
            <v>0</v>
          </cell>
          <cell r="I1020">
            <v>0</v>
          </cell>
          <cell r="J1020">
            <v>-7.2089278828498249E-2</v>
          </cell>
          <cell r="K1020">
            <v>9.5312976379266834E-2</v>
          </cell>
          <cell r="L1020">
            <v>0.19667708455786426</v>
          </cell>
          <cell r="M1020">
            <v>0.26061444682127766</v>
          </cell>
          <cell r="N1020">
            <v>0.30210698547871817</v>
          </cell>
          <cell r="O1020">
            <v>0.32984980378088369</v>
          </cell>
          <cell r="P1020">
            <v>0.34883792670261204</v>
          </cell>
          <cell r="Q1020">
            <v>0.36207178449410016</v>
          </cell>
          <cell r="R1020">
            <v>0.3714422170487568</v>
          </cell>
          <cell r="S1020">
            <v>0.37816117422893547</v>
          </cell>
          <cell r="T1020">
            <v>0.38302013774481569</v>
          </cell>
          <cell r="U1020">
            <v>0.38656241039277561</v>
          </cell>
          <cell r="V1020">
            <v>0.38902159333819242</v>
          </cell>
          <cell r="W1020">
            <v>0.39072434853293347</v>
          </cell>
          <cell r="X1020">
            <v>0.3919117007191768</v>
          </cell>
          <cell r="Y1020">
            <v>0.39274402018508514</v>
          </cell>
          <cell r="Z1020">
            <v>0.39332976243471673</v>
          </cell>
          <cell r="AA1020">
            <v>0.3937431847858881</v>
          </cell>
          <cell r="AB1020">
            <v>0.39403561437351442</v>
          </cell>
          <cell r="AC1020">
            <v>0.39424278846982941</v>
          </cell>
          <cell r="AD1020">
            <v>0.39438972911877235</v>
          </cell>
          <cell r="AE1020">
            <v>0.39449403074788503</v>
          </cell>
          <cell r="AF1020">
            <v>0.3945681049997174</v>
          </cell>
          <cell r="AG1020">
            <v>0.39462072865139275</v>
          </cell>
          <cell r="AH1020">
            <v>0.39465811926546857</v>
          </cell>
          <cell r="AI1020">
            <v>0.39468452794241582</v>
          </cell>
          <cell r="AJ1020">
            <v>0.39470326403443123</v>
          </cell>
          <cell r="AK1020">
            <v>0.39470326403443123</v>
          </cell>
          <cell r="AL1020">
            <v>0.39470326403443123</v>
          </cell>
        </row>
        <row r="1021">
          <cell r="A1021" t="str">
            <v xml:space="preserve"> - реальная годовая эффективная</v>
          </cell>
          <cell r="B1021" t="str">
            <v xml:space="preserve"> - real "effective" per year</v>
          </cell>
          <cell r="D1021">
            <v>0.39470326403443123</v>
          </cell>
          <cell r="E1021" t="str">
            <v>on_end</v>
          </cell>
          <cell r="F1021">
            <v>0</v>
          </cell>
          <cell r="G1021">
            <v>0</v>
          </cell>
          <cell r="H1021">
            <v>0</v>
          </cell>
          <cell r="I1021">
            <v>0</v>
          </cell>
          <cell r="J1021">
            <v>-7.2089278828498249E-2</v>
          </cell>
          <cell r="K1021">
            <v>9.5312976379266834E-2</v>
          </cell>
          <cell r="L1021">
            <v>0.19667708455786426</v>
          </cell>
          <cell r="M1021">
            <v>0.26061444682127766</v>
          </cell>
          <cell r="N1021">
            <v>0.30210698547871817</v>
          </cell>
          <cell r="O1021">
            <v>0.32984980378088369</v>
          </cell>
          <cell r="P1021">
            <v>0.34883792670261204</v>
          </cell>
          <cell r="Q1021">
            <v>0.36207178449410016</v>
          </cell>
          <cell r="R1021">
            <v>0.3714422170487568</v>
          </cell>
          <cell r="S1021">
            <v>0.37816117422893547</v>
          </cell>
          <cell r="T1021">
            <v>0.38302013774481569</v>
          </cell>
          <cell r="U1021">
            <v>0.38656241039277561</v>
          </cell>
          <cell r="V1021">
            <v>0.38902159333819242</v>
          </cell>
          <cell r="W1021">
            <v>0.39072434853293347</v>
          </cell>
          <cell r="X1021">
            <v>0.3919117007191768</v>
          </cell>
          <cell r="Y1021">
            <v>0.39274402018508514</v>
          </cell>
          <cell r="Z1021">
            <v>0.39332976243471673</v>
          </cell>
          <cell r="AA1021">
            <v>0.3937431847858881</v>
          </cell>
          <cell r="AB1021">
            <v>0.39403561437351442</v>
          </cell>
          <cell r="AC1021">
            <v>0.39424278846982941</v>
          </cell>
          <cell r="AD1021">
            <v>0.39438972911877235</v>
          </cell>
          <cell r="AE1021">
            <v>0.39449403074788503</v>
          </cell>
          <cell r="AF1021">
            <v>0.3945681049997174</v>
          </cell>
          <cell r="AG1021">
            <v>0.39462072865139275</v>
          </cell>
          <cell r="AH1021">
            <v>0.39465811926546857</v>
          </cell>
          <cell r="AI1021">
            <v>0.39468452794241582</v>
          </cell>
          <cell r="AJ1021">
            <v>0.39470326403443123</v>
          </cell>
          <cell r="AK1021">
            <v>0.39470326403443123</v>
          </cell>
          <cell r="AL1021">
            <v>0.39470326403443123</v>
          </cell>
        </row>
        <row r="1022">
          <cell r="A1022" t="str">
            <v xml:space="preserve"> - реальная годовая банковская</v>
          </cell>
          <cell r="B1022" t="str">
            <v xml:space="preserve"> - real "banking" per year</v>
          </cell>
          <cell r="D1022">
            <v>0.39470326403443123</v>
          </cell>
          <cell r="E1022" t="str">
            <v>on_end</v>
          </cell>
          <cell r="F1022">
            <v>0</v>
          </cell>
          <cell r="G1022">
            <v>0</v>
          </cell>
          <cell r="H1022">
            <v>0</v>
          </cell>
          <cell r="I1022">
            <v>0</v>
          </cell>
          <cell r="J1022">
            <v>-7.2089278828498249E-2</v>
          </cell>
          <cell r="K1022">
            <v>9.5312976379266834E-2</v>
          </cell>
          <cell r="L1022">
            <v>0.19667708455786428</v>
          </cell>
          <cell r="M1022">
            <v>0.26061444682127766</v>
          </cell>
          <cell r="N1022">
            <v>0.30210698547871817</v>
          </cell>
          <cell r="O1022">
            <v>0.32984980378088369</v>
          </cell>
          <cell r="P1022">
            <v>0.34883792670261204</v>
          </cell>
          <cell r="Q1022">
            <v>0.3620717844941001</v>
          </cell>
          <cell r="R1022">
            <v>0.3714422170487568</v>
          </cell>
          <cell r="S1022">
            <v>0.37816117422893547</v>
          </cell>
          <cell r="T1022">
            <v>0.38302013774481569</v>
          </cell>
          <cell r="U1022">
            <v>0.38656241039277561</v>
          </cell>
          <cell r="V1022">
            <v>0.38902159333819242</v>
          </cell>
          <cell r="W1022">
            <v>0.39072434853293347</v>
          </cell>
          <cell r="X1022">
            <v>0.39191170071917675</v>
          </cell>
          <cell r="Y1022">
            <v>0.39274402018508514</v>
          </cell>
          <cell r="Z1022">
            <v>0.39332976243471673</v>
          </cell>
          <cell r="AA1022">
            <v>0.3937431847858881</v>
          </cell>
          <cell r="AB1022">
            <v>0.39403561437351442</v>
          </cell>
          <cell r="AC1022">
            <v>0.39424278846982941</v>
          </cell>
          <cell r="AD1022">
            <v>0.39438972911877235</v>
          </cell>
          <cell r="AE1022">
            <v>0.39449403074788503</v>
          </cell>
          <cell r="AF1022">
            <v>0.39456810499971745</v>
          </cell>
          <cell r="AG1022">
            <v>0.39462072865139269</v>
          </cell>
          <cell r="AH1022">
            <v>0.39465811926546857</v>
          </cell>
          <cell r="AI1022">
            <v>0.39468452794241582</v>
          </cell>
          <cell r="AJ1022">
            <v>0.39470326403443123</v>
          </cell>
          <cell r="AK1022">
            <v>0.39470326403443123</v>
          </cell>
          <cell r="AL1022">
            <v>0.39470326403443123</v>
          </cell>
        </row>
        <row r="1023">
          <cell r="A1023" t="str">
            <v xml:space="preserve"> - номинальная годовая банковская</v>
          </cell>
          <cell r="B1023" t="str">
            <v xml:space="preserve"> - nominal "banking" per year</v>
          </cell>
          <cell r="D1023">
            <v>0.39470326403443123</v>
          </cell>
          <cell r="E1023" t="str">
            <v>on_end</v>
          </cell>
          <cell r="F1023">
            <v>0</v>
          </cell>
          <cell r="G1023">
            <v>0</v>
          </cell>
          <cell r="H1023">
            <v>0</v>
          </cell>
          <cell r="I1023">
            <v>0</v>
          </cell>
          <cell r="J1023">
            <v>-7.2089278828498249E-2</v>
          </cell>
          <cell r="K1023">
            <v>9.5312976379266834E-2</v>
          </cell>
          <cell r="L1023">
            <v>0.19667708455786428</v>
          </cell>
          <cell r="M1023">
            <v>0.26061444682127766</v>
          </cell>
          <cell r="N1023">
            <v>0.30210698547871817</v>
          </cell>
          <cell r="O1023">
            <v>0.32984980378088369</v>
          </cell>
          <cell r="P1023">
            <v>0.34883792670261204</v>
          </cell>
          <cell r="Q1023">
            <v>0.3620717844941001</v>
          </cell>
          <cell r="R1023">
            <v>0.3714422170487568</v>
          </cell>
          <cell r="S1023">
            <v>0.37816117422893547</v>
          </cell>
          <cell r="T1023">
            <v>0.38302013774481569</v>
          </cell>
          <cell r="U1023">
            <v>0.38656241039277561</v>
          </cell>
          <cell r="V1023">
            <v>0.38902159333819242</v>
          </cell>
          <cell r="W1023">
            <v>0.39072434853293347</v>
          </cell>
          <cell r="X1023">
            <v>0.39191170071917675</v>
          </cell>
          <cell r="Y1023">
            <v>0.39274402018508514</v>
          </cell>
          <cell r="Z1023">
            <v>0.39332976243471673</v>
          </cell>
          <cell r="AA1023">
            <v>0.3937431847858881</v>
          </cell>
          <cell r="AB1023">
            <v>0.39403561437351442</v>
          </cell>
          <cell r="AC1023">
            <v>0.39424278846982941</v>
          </cell>
          <cell r="AD1023">
            <v>0.39438972911877235</v>
          </cell>
          <cell r="AE1023">
            <v>0.39449403074788503</v>
          </cell>
          <cell r="AF1023">
            <v>0.39456810499971745</v>
          </cell>
          <cell r="AG1023">
            <v>0.39462072865139269</v>
          </cell>
          <cell r="AH1023">
            <v>0.39465811926546857</v>
          </cell>
          <cell r="AI1023">
            <v>0.39468452794241582</v>
          </cell>
          <cell r="AJ1023">
            <v>0.39470326403443123</v>
          </cell>
          <cell r="AK1023">
            <v>0.39470326403443123</v>
          </cell>
          <cell r="AL1023">
            <v>0.39470326403443123</v>
          </cell>
        </row>
        <row r="1025">
          <cell r="A1025" t="str">
            <v>Норма доходности полных  инвестиционных затрат</v>
          </cell>
          <cell r="B1025" t="str">
            <v>Net present value ratio (NPVR)</v>
          </cell>
          <cell r="D1025">
            <v>1.894792286780171</v>
          </cell>
          <cell r="E1025" t="str">
            <v>on_end</v>
          </cell>
          <cell r="F1025">
            <v>0</v>
          </cell>
          <cell r="G1025">
            <v>0</v>
          </cell>
          <cell r="H1025">
            <v>0.11113762304142076</v>
          </cell>
          <cell r="I1025">
            <v>0.2166183505256713</v>
          </cell>
          <cell r="J1025">
            <v>0.3377599000064414</v>
          </cell>
          <cell r="K1025">
            <v>0.46620262212971558</v>
          </cell>
          <cell r="L1025">
            <v>0.59579526276653239</v>
          </cell>
          <cell r="M1025">
            <v>0.72217758533817644</v>
          </cell>
          <cell r="N1025">
            <v>0.84345093505590396</v>
          </cell>
          <cell r="O1025">
            <v>0.95873717063384967</v>
          </cell>
          <cell r="P1025">
            <v>1.0675310847436323</v>
          </cell>
          <cell r="Q1025">
            <v>1.16954330152701</v>
          </cell>
          <cell r="R1025">
            <v>1.2647766969339524</v>
          </cell>
          <cell r="S1025">
            <v>1.353377612554244</v>
          </cell>
          <cell r="T1025">
            <v>1.4354134843347177</v>
          </cell>
          <cell r="U1025">
            <v>1.5112885173541484</v>
          </cell>
          <cell r="V1025">
            <v>1.5765824662558263</v>
          </cell>
          <cell r="W1025">
            <v>1.6316105233413787</v>
          </cell>
          <cell r="X1025">
            <v>1.6780117192300821</v>
          </cell>
          <cell r="Y1025">
            <v>1.7171482669120273</v>
          </cell>
          <cell r="Z1025">
            <v>1.7501578637865678</v>
          </cell>
          <cell r="AA1025">
            <v>1.7779937223227023</v>
          </cell>
          <cell r="AB1025">
            <v>1.8014566565118082</v>
          </cell>
          <cell r="AC1025">
            <v>1.8212209982412086</v>
          </cell>
          <cell r="AD1025">
            <v>1.8378556753306479</v>
          </cell>
          <cell r="AE1025">
            <v>1.8518414616771006</v>
          </cell>
          <cell r="AF1025">
            <v>1.86358517394693</v>
          </cell>
          <cell r="AG1025">
            <v>1.8734314140391548</v>
          </cell>
          <cell r="AH1025">
            <v>1.8816723251412961</v>
          </cell>
          <cell r="AI1025">
            <v>1.888856957258165</v>
          </cell>
          <cell r="AJ1025">
            <v>1.894792286780171</v>
          </cell>
          <cell r="AK1025">
            <v>1.894792286780171</v>
          </cell>
          <cell r="AL1025">
            <v>1.894792286780171</v>
          </cell>
        </row>
        <row r="1029">
          <cell r="A1029" t="str">
            <v>Цт=максимальные Постоянные цены</v>
          </cell>
          <cell r="B1029" t="str">
            <v>Цт=максимальные Постоянные цены</v>
          </cell>
          <cell r="AL1029" t="str">
            <v>АЛЬТ-Инвест™ 3.0</v>
          </cell>
        </row>
        <row r="1030">
          <cell r="A1030" t="str">
            <v>ЭФФЕКТИВНОСТЬ ИНВЕСТИРОВАНИЯ СОБСТВЕННЫХ СРЕДСТВ</v>
          </cell>
          <cell r="B1030" t="str">
            <v>EFFICIENCY OF EQUITY INVESTMENTS</v>
          </cell>
          <cell r="F1030" t="str">
            <v>"0"</v>
          </cell>
          <cell r="G1030" t="str">
            <v>1 год</v>
          </cell>
          <cell r="H1030" t="str">
            <v>2 год</v>
          </cell>
          <cell r="I1030" t="str">
            <v>3 год</v>
          </cell>
          <cell r="J1030" t="str">
            <v>4 год</v>
          </cell>
          <cell r="K1030" t="str">
            <v>5 год</v>
          </cell>
          <cell r="L1030" t="str">
            <v>6 год</v>
          </cell>
          <cell r="M1030" t="str">
            <v>7 год</v>
          </cell>
          <cell r="N1030" t="str">
            <v>8 год</v>
          </cell>
          <cell r="O1030" t="str">
            <v>9 год</v>
          </cell>
          <cell r="P1030" t="str">
            <v>10 год</v>
          </cell>
          <cell r="Q1030" t="str">
            <v>11 год</v>
          </cell>
          <cell r="R1030" t="str">
            <v>12 год</v>
          </cell>
          <cell r="S1030" t="str">
            <v>13 год</v>
          </cell>
          <cell r="T1030" t="str">
            <v>14 год</v>
          </cell>
          <cell r="U1030" t="str">
            <v>15 год</v>
          </cell>
          <cell r="V1030" t="str">
            <v>16 год</v>
          </cell>
          <cell r="W1030" t="str">
            <v>17 год</v>
          </cell>
          <cell r="X1030" t="str">
            <v>18 год</v>
          </cell>
          <cell r="Y1030" t="str">
            <v>19 год</v>
          </cell>
          <cell r="Z1030" t="str">
            <v>20 год</v>
          </cell>
          <cell r="AA1030" t="str">
            <v>21 год</v>
          </cell>
          <cell r="AB1030" t="str">
            <v>22 год</v>
          </cell>
          <cell r="AC1030" t="str">
            <v>23 год</v>
          </cell>
          <cell r="AD1030" t="str">
            <v>24 год</v>
          </cell>
          <cell r="AE1030" t="str">
            <v>25 год</v>
          </cell>
          <cell r="AF1030" t="str">
            <v>26 год</v>
          </cell>
          <cell r="AG1030" t="str">
            <v>27 год</v>
          </cell>
          <cell r="AH1030" t="str">
            <v>28 год</v>
          </cell>
          <cell r="AI1030" t="str">
            <v>29 год</v>
          </cell>
          <cell r="AJ1030" t="str">
            <v>30 год</v>
          </cell>
          <cell r="AL1030" t="str">
            <v>ВСЕГО</v>
          </cell>
        </row>
        <row r="1032">
          <cell r="A1032" t="str">
            <v xml:space="preserve"> - выручка от реализации</v>
          </cell>
          <cell r="B1032" t="str">
            <v xml:space="preserve"> - sales revenues</v>
          </cell>
          <cell r="D1032" t="str">
            <v>тыс.руб.</v>
          </cell>
          <cell r="F1032">
            <v>0</v>
          </cell>
          <cell r="G1032">
            <v>0</v>
          </cell>
          <cell r="H1032">
            <v>168618.41205356369</v>
          </cell>
          <cell r="I1032">
            <v>196221.2241071274</v>
          </cell>
          <cell r="J1032">
            <v>230105.58350928724</v>
          </cell>
          <cell r="K1032">
            <v>263989.94291144708</v>
          </cell>
          <cell r="L1032">
            <v>297874.3023136069</v>
          </cell>
          <cell r="M1032">
            <v>324602.54397097189</v>
          </cell>
          <cell r="N1032">
            <v>351330.78562833695</v>
          </cell>
          <cell r="O1032">
            <v>378059.02728570194</v>
          </cell>
          <cell r="P1032">
            <v>404787.26894306706</v>
          </cell>
          <cell r="Q1032">
            <v>431515.51060043194</v>
          </cell>
          <cell r="R1032">
            <v>461169.82961416838</v>
          </cell>
          <cell r="S1032">
            <v>490824.14862790494</v>
          </cell>
          <cell r="T1032">
            <v>520478.4676416415</v>
          </cell>
          <cell r="U1032">
            <v>550132.78665537795</v>
          </cell>
          <cell r="V1032">
            <v>550132.78665537795</v>
          </cell>
          <cell r="W1032">
            <v>550132.78665537795</v>
          </cell>
          <cell r="X1032">
            <v>550132.78665537795</v>
          </cell>
          <cell r="Y1032">
            <v>550132.78665537795</v>
          </cell>
          <cell r="Z1032">
            <v>550132.78665537795</v>
          </cell>
          <cell r="AA1032">
            <v>550132.78665537795</v>
          </cell>
          <cell r="AB1032">
            <v>550132.78665537795</v>
          </cell>
          <cell r="AC1032">
            <v>550132.78665537795</v>
          </cell>
          <cell r="AD1032">
            <v>550132.78665537795</v>
          </cell>
          <cell r="AE1032">
            <v>550132.78665537795</v>
          </cell>
          <cell r="AF1032">
            <v>550132.78665537795</v>
          </cell>
          <cell r="AG1032">
            <v>550132.78665537795</v>
          </cell>
          <cell r="AH1032">
            <v>550132.78665537795</v>
          </cell>
          <cell r="AI1032">
            <v>550132.78665537795</v>
          </cell>
          <cell r="AJ1032">
            <v>550132.78665537795</v>
          </cell>
          <cell r="AL1032">
            <v>13321701.633693298</v>
          </cell>
        </row>
        <row r="1033">
          <cell r="A1033" t="str">
            <v xml:space="preserve"> - внереализационные поступления</v>
          </cell>
          <cell r="B1033" t="str">
            <v xml:space="preserve"> - gain on disposal of fixed assets</v>
          </cell>
          <cell r="D1033" t="str">
            <v>тыс.руб.</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L1033">
            <v>0</v>
          </cell>
        </row>
        <row r="1034">
          <cell r="A1034" t="str">
            <v xml:space="preserve"> - целевые финансирование и поступления</v>
          </cell>
          <cell r="B1034" t="str">
            <v xml:space="preserve"> - target financing (financing from a public finance)</v>
          </cell>
          <cell r="D1034" t="str">
            <v>тыс.руб.</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L1034">
            <v>0</v>
          </cell>
        </row>
        <row r="1035">
          <cell r="A1035" t="str">
            <v xml:space="preserve"> - привлечение кредитов</v>
          </cell>
          <cell r="B1035" t="str">
            <v xml:space="preserve"> - loans obtained</v>
          </cell>
          <cell r="D1035" t="str">
            <v>тыс.руб.</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L1035">
            <v>0</v>
          </cell>
        </row>
        <row r="1036">
          <cell r="A1036" t="str">
            <v xml:space="preserve"> = Итого приток средств</v>
          </cell>
          <cell r="B1036" t="str">
            <v xml:space="preserve"> = Cash inflows</v>
          </cell>
          <cell r="D1036" t="str">
            <v>тыс.руб.</v>
          </cell>
          <cell r="F1036">
            <v>0</v>
          </cell>
          <cell r="G1036">
            <v>0</v>
          </cell>
          <cell r="H1036">
            <v>168618.41205356369</v>
          </cell>
          <cell r="I1036">
            <v>196221.2241071274</v>
          </cell>
          <cell r="J1036">
            <v>230105.58350928724</v>
          </cell>
          <cell r="K1036">
            <v>263989.94291144708</v>
          </cell>
          <cell r="L1036">
            <v>297874.3023136069</v>
          </cell>
          <cell r="M1036">
            <v>324602.54397097189</v>
          </cell>
          <cell r="N1036">
            <v>351330.78562833695</v>
          </cell>
          <cell r="O1036">
            <v>378059.02728570194</v>
          </cell>
          <cell r="P1036">
            <v>404787.26894306706</v>
          </cell>
          <cell r="Q1036">
            <v>431515.51060043194</v>
          </cell>
          <cell r="R1036">
            <v>461169.82961416838</v>
          </cell>
          <cell r="S1036">
            <v>490824.14862790494</v>
          </cell>
          <cell r="T1036">
            <v>520478.4676416415</v>
          </cell>
          <cell r="U1036">
            <v>550132.78665537795</v>
          </cell>
          <cell r="V1036">
            <v>550132.78665537795</v>
          </cell>
          <cell r="W1036">
            <v>550132.78665537795</v>
          </cell>
          <cell r="X1036">
            <v>550132.78665537795</v>
          </cell>
          <cell r="Y1036">
            <v>550132.78665537795</v>
          </cell>
          <cell r="Z1036">
            <v>550132.78665537795</v>
          </cell>
          <cell r="AA1036">
            <v>550132.78665537795</v>
          </cell>
          <cell r="AB1036">
            <v>550132.78665537795</v>
          </cell>
          <cell r="AC1036">
            <v>550132.78665537795</v>
          </cell>
          <cell r="AD1036">
            <v>550132.78665537795</v>
          </cell>
          <cell r="AE1036">
            <v>550132.78665537795</v>
          </cell>
          <cell r="AF1036">
            <v>550132.78665537795</v>
          </cell>
          <cell r="AG1036">
            <v>550132.78665537795</v>
          </cell>
          <cell r="AH1036">
            <v>550132.78665537795</v>
          </cell>
          <cell r="AI1036">
            <v>550132.78665537795</v>
          </cell>
          <cell r="AJ1036">
            <v>550132.78665537795</v>
          </cell>
          <cell r="AL1036">
            <v>13321701.633693298</v>
          </cell>
        </row>
        <row r="1038">
          <cell r="A1038" t="str">
            <v xml:space="preserve"> - полные инвестиционные затраты вкл. существующие ПА</v>
          </cell>
          <cell r="B1038" t="str">
            <v xml:space="preserve"> - total investment costs incl. existing Fixed Assets</v>
          </cell>
          <cell r="D1038" t="str">
            <v>тыс.руб.</v>
          </cell>
          <cell r="F1038">
            <v>0</v>
          </cell>
          <cell r="G1038">
            <v>-141344.30252550001</v>
          </cell>
          <cell r="H1038">
            <v>-20289.810539981027</v>
          </cell>
          <cell r="I1038">
            <v>-10438.614632602876</v>
          </cell>
          <cell r="J1038">
            <v>-11644.66329954307</v>
          </cell>
          <cell r="K1038">
            <v>-12427.84830585598</v>
          </cell>
          <cell r="L1038">
            <v>-13174.892688215969</v>
          </cell>
          <cell r="M1038">
            <v>-12627.645136837826</v>
          </cell>
          <cell r="N1038">
            <v>-12653.029455890046</v>
          </cell>
          <cell r="O1038">
            <v>-12681.882870215026</v>
          </cell>
          <cell r="P1038">
            <v>-12714.965560232198</v>
          </cell>
          <cell r="Q1038">
            <v>-12786.01521859226</v>
          </cell>
          <cell r="R1038">
            <v>-13311.686233198539</v>
          </cell>
          <cell r="S1038">
            <v>-13624.908415515005</v>
          </cell>
          <cell r="T1038">
            <v>-13943.149392227609</v>
          </cell>
          <cell r="U1038">
            <v>-14033.677406563136</v>
          </cell>
          <cell r="V1038">
            <v>-12207.415373688942</v>
          </cell>
          <cell r="W1038">
            <v>-12388.534279843501</v>
          </cell>
          <cell r="X1038">
            <v>-12572.475796848161</v>
          </cell>
          <cell r="Y1038">
            <v>-12761.935559362835</v>
          </cell>
          <cell r="Z1038">
            <v>-12957.079114753134</v>
          </cell>
          <cell r="AA1038">
            <v>-13158.076976804936</v>
          </cell>
          <cell r="AB1038">
            <v>-13365.104774718428</v>
          </cell>
          <cell r="AC1038">
            <v>-13578.343406569307</v>
          </cell>
          <cell r="AD1038">
            <v>-13797.97919737562</v>
          </cell>
          <cell r="AE1038">
            <v>-14024.204061906212</v>
          </cell>
          <cell r="AF1038">
            <v>-14257.215672372753</v>
          </cell>
          <cell r="AG1038">
            <v>-14497.21763115318</v>
          </cell>
          <cell r="AH1038">
            <v>-14744.419648697116</v>
          </cell>
          <cell r="AI1038">
            <v>-14866.893718187253</v>
          </cell>
          <cell r="AJ1038">
            <v>-15249.511447114557</v>
          </cell>
          <cell r="AL1038">
            <v>-532123.49834036641</v>
          </cell>
        </row>
        <row r="1039">
          <cell r="A1039" t="str">
            <v xml:space="preserve"> - общая сумма выплат по кредитам</v>
          </cell>
          <cell r="B1039" t="str">
            <v xml:space="preserve"> - total debt service payments</v>
          </cell>
          <cell r="D1039" t="str">
            <v>тыс.руб.</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L1039">
            <v>0</v>
          </cell>
        </row>
        <row r="1040">
          <cell r="A1040" t="str">
            <v xml:space="preserve"> - эксплуатационные расходы</v>
          </cell>
          <cell r="B1040" t="str">
            <v xml:space="preserve"> - operating costs</v>
          </cell>
          <cell r="D1040" t="str">
            <v>тыс.руб.</v>
          </cell>
          <cell r="F1040">
            <v>0</v>
          </cell>
          <cell r="G1040">
            <v>0</v>
          </cell>
          <cell r="H1040">
            <v>-104586.82019999999</v>
          </cell>
          <cell r="I1040">
            <v>-123126.44256</v>
          </cell>
          <cell r="J1040">
            <v>-141866.83163999999</v>
          </cell>
          <cell r="K1040">
            <v>-160253.22072000001</v>
          </cell>
          <cell r="L1040">
            <v>-178657.30979999999</v>
          </cell>
          <cell r="M1040">
            <v>-191523.21206399999</v>
          </cell>
          <cell r="N1040">
            <v>-204410.81098799998</v>
          </cell>
          <cell r="O1040">
            <v>-217320.75747179997</v>
          </cell>
          <cell r="P1040">
            <v>-230253.72194219395</v>
          </cell>
          <cell r="Q1040">
            <v>-243210.39493877979</v>
          </cell>
          <cell r="R1040">
            <v>-258242.31706934317</v>
          </cell>
          <cell r="S1040">
            <v>-273299.3915753435</v>
          </cell>
          <cell r="T1040">
            <v>-288382.37302804383</v>
          </cell>
          <cell r="U1040">
            <v>-303492.03863584518</v>
          </cell>
          <cell r="V1040">
            <v>-304435.67930740048</v>
          </cell>
          <cell r="W1040">
            <v>-305407.62919910252</v>
          </cell>
          <cell r="X1040">
            <v>-306408.7375875556</v>
          </cell>
          <cell r="Y1040">
            <v>-307439.87922766228</v>
          </cell>
          <cell r="Z1040">
            <v>-308501.95511697215</v>
          </cell>
          <cell r="AA1040">
            <v>-309595.89328296127</v>
          </cell>
          <cell r="AB1040">
            <v>-310722.64959393011</v>
          </cell>
          <cell r="AC1040">
            <v>-311883.20859422802</v>
          </cell>
          <cell r="AD1040">
            <v>-313078.58436453488</v>
          </cell>
          <cell r="AE1040">
            <v>-314309.82140795095</v>
          </cell>
          <cell r="AF1040">
            <v>-315577.99556266947</v>
          </cell>
          <cell r="AG1040">
            <v>-316884.21494202956</v>
          </cell>
          <cell r="AH1040">
            <v>-318229.62090277043</v>
          </cell>
          <cell r="AI1040">
            <v>-319615.38904233353</v>
          </cell>
          <cell r="AJ1040">
            <v>-321042.73022608354</v>
          </cell>
          <cell r="AL1040">
            <v>-7601759.6309915343</v>
          </cell>
        </row>
        <row r="1041">
          <cell r="A1041" t="str">
            <v xml:space="preserve"> - лизинговые платежи (начисленные)</v>
          </cell>
          <cell r="B1041" t="str">
            <v xml:space="preserve"> - leasing payments (charged)</v>
          </cell>
          <cell r="D1041" t="str">
            <v>тыс.руб.</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row>
        <row r="1042">
          <cell r="A1042" t="str">
            <v xml:space="preserve"> - коммерческие расходы</v>
          </cell>
          <cell r="B1042" t="str">
            <v xml:space="preserve"> - marketing costs</v>
          </cell>
          <cell r="D1042" t="str">
            <v>тыс.руб.</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row>
        <row r="1043">
          <cell r="A1043" t="str">
            <v xml:space="preserve"> - прочие текущие затраты</v>
          </cell>
          <cell r="B1043" t="str">
            <v xml:space="preserve"> - other current expenditures</v>
          </cell>
          <cell r="D1043" t="str">
            <v>тыс.руб.</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L1043">
            <v>0</v>
          </cell>
        </row>
        <row r="1044">
          <cell r="A1044" t="str">
            <v xml:space="preserve"> - налоговые выплаты</v>
          </cell>
          <cell r="B1044" t="str">
            <v xml:space="preserve"> - tax payments</v>
          </cell>
          <cell r="D1044" t="str">
            <v>тыс.руб.</v>
          </cell>
          <cell r="F1044">
            <v>0</v>
          </cell>
          <cell r="G1044">
            <v>0</v>
          </cell>
          <cell r="H1044">
            <v>-18121.818574263172</v>
          </cell>
          <cell r="I1044">
            <v>-20680.0061163516</v>
          </cell>
          <cell r="J1044">
            <v>-24676.710688001876</v>
          </cell>
          <cell r="K1044">
            <v>-28762.415868348922</v>
          </cell>
          <cell r="L1044">
            <v>-32843.873048695976</v>
          </cell>
          <cell r="M1044">
            <v>-36450.351082783767</v>
          </cell>
          <cell r="N1044">
            <v>-40046.525937413739</v>
          </cell>
          <cell r="O1044">
            <v>-43637.3373776917</v>
          </cell>
          <cell r="P1044">
            <v>-47222.624501187129</v>
          </cell>
          <cell r="Q1044">
            <v>-50802.221578396449</v>
          </cell>
          <cell r="R1044">
            <v>-54621.444369600285</v>
          </cell>
          <cell r="S1044">
            <v>-58436.700249456575</v>
          </cell>
          <cell r="T1044">
            <v>-62245.738462104862</v>
          </cell>
          <cell r="U1044">
            <v>-66048.372477528887</v>
          </cell>
          <cell r="V1044">
            <v>-65775.477405097103</v>
          </cell>
          <cell r="W1044">
            <v>-65475.508847328616</v>
          </cell>
          <cell r="X1044">
            <v>-65168.542250339873</v>
          </cell>
          <cell r="Y1044">
            <v>-64854.367672954279</v>
          </cell>
          <cell r="Z1044">
            <v>-64532.76887575991</v>
          </cell>
          <cell r="AA1044">
            <v>-64203.523132162518</v>
          </cell>
          <cell r="AB1044">
            <v>-63866.401033770002</v>
          </cell>
          <cell r="AC1044">
            <v>-63521.166289938497</v>
          </cell>
          <cell r="AD1044">
            <v>-63167.575521304854</v>
          </cell>
          <cell r="AE1044">
            <v>-62805.378047124999</v>
          </cell>
          <cell r="AF1044">
            <v>-62434.315666232549</v>
          </cell>
          <cell r="AG1044">
            <v>-62054.122431426134</v>
          </cell>
          <cell r="AH1044">
            <v>-61664.524417088323</v>
          </cell>
          <cell r="AI1044">
            <v>-62322.391548473155</v>
          </cell>
          <cell r="AJ1044">
            <v>-62007.392281133172</v>
          </cell>
          <cell r="AL1044">
            <v>-1538449.5957519587</v>
          </cell>
        </row>
        <row r="1045">
          <cell r="A1045" t="str">
            <v xml:space="preserve"> = Итого отток средств</v>
          </cell>
          <cell r="B1045" t="str">
            <v xml:space="preserve"> = Cash outflows</v>
          </cell>
          <cell r="D1045" t="str">
            <v>тыс.руб.</v>
          </cell>
          <cell r="F1045">
            <v>0</v>
          </cell>
          <cell r="G1045">
            <v>-141344.30252550001</v>
          </cell>
          <cell r="H1045">
            <v>-142998.44931424418</v>
          </cell>
          <cell r="I1045">
            <v>-154245.06330895447</v>
          </cell>
          <cell r="J1045">
            <v>-178188.20562754496</v>
          </cell>
          <cell r="K1045">
            <v>-201443.48489420488</v>
          </cell>
          <cell r="L1045">
            <v>-224676.07553691193</v>
          </cell>
          <cell r="M1045">
            <v>-240601.20828362158</v>
          </cell>
          <cell r="N1045">
            <v>-257110.36638130376</v>
          </cell>
          <cell r="O1045">
            <v>-273639.97771970672</v>
          </cell>
          <cell r="P1045">
            <v>-290191.31200361328</v>
          </cell>
          <cell r="Q1045">
            <v>-306798.63173576852</v>
          </cell>
          <cell r="R1045">
            <v>-326175.44767214201</v>
          </cell>
          <cell r="S1045">
            <v>-345361.0002403151</v>
          </cell>
          <cell r="T1045">
            <v>-364571.26088237629</v>
          </cell>
          <cell r="U1045">
            <v>-383574.08851993718</v>
          </cell>
          <cell r="V1045">
            <v>-382418.5720861865</v>
          </cell>
          <cell r="W1045">
            <v>-383271.67232627462</v>
          </cell>
          <cell r="X1045">
            <v>-384149.75563474366</v>
          </cell>
          <cell r="Y1045">
            <v>-385056.18245997938</v>
          </cell>
          <cell r="Z1045">
            <v>-385991.80310748518</v>
          </cell>
          <cell r="AA1045">
            <v>-386957.49339192873</v>
          </cell>
          <cell r="AB1045">
            <v>-387954.15540241852</v>
          </cell>
          <cell r="AC1045">
            <v>-388982.71829073585</v>
          </cell>
          <cell r="AD1045">
            <v>-390044.13908321533</v>
          </cell>
          <cell r="AE1045">
            <v>-391139.40351698216</v>
          </cell>
          <cell r="AF1045">
            <v>-392269.52690127474</v>
          </cell>
          <cell r="AG1045">
            <v>-393435.55500460888</v>
          </cell>
          <cell r="AH1045">
            <v>-394638.56496855587</v>
          </cell>
          <cell r="AI1045">
            <v>-396804.67430899391</v>
          </cell>
          <cell r="AJ1045">
            <v>-398299.63395433128</v>
          </cell>
          <cell r="AL1045">
            <v>-9672332.7250838615</v>
          </cell>
        </row>
        <row r="1047">
          <cell r="A1047" t="str">
            <v xml:space="preserve"> = Чистый поток денежных средств (ЧПДС)</v>
          </cell>
          <cell r="B1047" t="str">
            <v xml:space="preserve"> = Net cash flow (NCF)</v>
          </cell>
          <cell r="D1047" t="str">
            <v>тыс.руб.</v>
          </cell>
          <cell r="F1047">
            <v>0</v>
          </cell>
          <cell r="G1047">
            <v>-141344.30252550001</v>
          </cell>
          <cell r="H1047">
            <v>25619.962739319511</v>
          </cell>
          <cell r="I1047">
            <v>41976.160798172932</v>
          </cell>
          <cell r="J1047">
            <v>51917.377881742286</v>
          </cell>
          <cell r="K1047">
            <v>62546.458017242199</v>
          </cell>
          <cell r="L1047">
            <v>73198.226776694966</v>
          </cell>
          <cell r="M1047">
            <v>84001.335687350307</v>
          </cell>
          <cell r="N1047">
            <v>94220.419247033191</v>
          </cell>
          <cell r="O1047">
            <v>104419.04956599523</v>
          </cell>
          <cell r="P1047">
            <v>114595.95693945378</v>
          </cell>
          <cell r="Q1047">
            <v>124716.87886466342</v>
          </cell>
          <cell r="R1047">
            <v>134994.38194202638</v>
          </cell>
          <cell r="S1047">
            <v>145463.14838758984</v>
          </cell>
          <cell r="T1047">
            <v>155907.20675926522</v>
          </cell>
          <cell r="U1047">
            <v>166558.69813544076</v>
          </cell>
          <cell r="V1047">
            <v>167714.21456919145</v>
          </cell>
          <cell r="W1047">
            <v>166861.11432910332</v>
          </cell>
          <cell r="X1047">
            <v>165983.03102063428</v>
          </cell>
          <cell r="Y1047">
            <v>165076.60419539857</v>
          </cell>
          <cell r="Z1047">
            <v>164140.98354789277</v>
          </cell>
          <cell r="AA1047">
            <v>163175.29326344922</v>
          </cell>
          <cell r="AB1047">
            <v>162178.63125295943</v>
          </cell>
          <cell r="AC1047">
            <v>161150.06836464209</v>
          </cell>
          <cell r="AD1047">
            <v>160088.64757216262</v>
          </cell>
          <cell r="AE1047">
            <v>158993.38313839579</v>
          </cell>
          <cell r="AF1047">
            <v>157863.2597541032</v>
          </cell>
          <cell r="AG1047">
            <v>156697.23165076907</v>
          </cell>
          <cell r="AH1047">
            <v>155494.22168682207</v>
          </cell>
          <cell r="AI1047">
            <v>153328.11234638403</v>
          </cell>
          <cell r="AJ1047">
            <v>151833.15270104667</v>
          </cell>
          <cell r="AK1047">
            <v>413523.5983403665</v>
          </cell>
          <cell r="AL1047">
            <v>4062892.5069498112</v>
          </cell>
        </row>
        <row r="1048">
          <cell r="A1048" t="str">
            <v xml:space="preserve"> = То же, нарастающим итогом</v>
          </cell>
          <cell r="B1048" t="str">
            <v xml:space="preserve"> = Accumulated net cash flow</v>
          </cell>
          <cell r="D1048" t="str">
            <v>тыс.руб.</v>
          </cell>
          <cell r="E1048" t="str">
            <v>on_end</v>
          </cell>
          <cell r="F1048">
            <v>0</v>
          </cell>
          <cell r="G1048">
            <v>-141344.30252550001</v>
          </cell>
          <cell r="H1048">
            <v>-115724.3397861805</v>
          </cell>
          <cell r="I1048">
            <v>-73748.178988007567</v>
          </cell>
          <cell r="J1048">
            <v>-21830.80110626528</v>
          </cell>
          <cell r="K1048">
            <v>40715.656910976919</v>
          </cell>
          <cell r="L1048">
            <v>113913.88368767189</v>
          </cell>
          <cell r="M1048">
            <v>197915.21937502219</v>
          </cell>
          <cell r="N1048">
            <v>292135.63862205541</v>
          </cell>
          <cell r="O1048">
            <v>396554.68818805064</v>
          </cell>
          <cell r="P1048">
            <v>511150.64512750442</v>
          </cell>
          <cell r="Q1048">
            <v>635867.52399216779</v>
          </cell>
          <cell r="R1048">
            <v>770861.9059341941</v>
          </cell>
          <cell r="S1048">
            <v>916325.05432178394</v>
          </cell>
          <cell r="T1048">
            <v>1072232.2610810492</v>
          </cell>
          <cell r="U1048">
            <v>1238790.9592164899</v>
          </cell>
          <cell r="V1048">
            <v>1406505.1737856814</v>
          </cell>
          <cell r="W1048">
            <v>1573366.2881147848</v>
          </cell>
          <cell r="X1048">
            <v>1739349.3191354191</v>
          </cell>
          <cell r="Y1048">
            <v>1904425.9233308176</v>
          </cell>
          <cell r="Z1048">
            <v>2068566.9068787103</v>
          </cell>
          <cell r="AA1048">
            <v>2231742.2001421596</v>
          </cell>
          <cell r="AB1048">
            <v>2393920.831395119</v>
          </cell>
          <cell r="AC1048">
            <v>2555070.8997597611</v>
          </cell>
          <cell r="AD1048">
            <v>2715159.5473319236</v>
          </cell>
          <cell r="AE1048">
            <v>2874152.9304703195</v>
          </cell>
          <cell r="AF1048">
            <v>3032016.1902244226</v>
          </cell>
          <cell r="AG1048">
            <v>3188713.4218751919</v>
          </cell>
          <cell r="AH1048">
            <v>3344207.6435620137</v>
          </cell>
          <cell r="AI1048">
            <v>3497535.755908398</v>
          </cell>
          <cell r="AJ1048">
            <v>3649368.9086094447</v>
          </cell>
          <cell r="AK1048">
            <v>4062892.5069498112</v>
          </cell>
          <cell r="AL1048">
            <v>4062892.5069498112</v>
          </cell>
        </row>
        <row r="1050">
          <cell r="A1050" t="str">
            <v xml:space="preserve">Ставка сравнения </v>
          </cell>
          <cell r="B1050" t="str">
            <v>Rate of discount</v>
          </cell>
        </row>
        <row r="1051">
          <cell r="A1051" t="str">
            <v xml:space="preserve"> - номинальная годовая банковская</v>
          </cell>
          <cell r="B1051" t="str">
            <v xml:space="preserve"> - nominal "banking" per year</v>
          </cell>
          <cell r="D1051" t="str">
            <v>%</v>
          </cell>
          <cell r="E1051" t="str">
            <v>on_end</v>
          </cell>
          <cell r="F1051">
            <v>0.15</v>
          </cell>
          <cell r="G1051">
            <v>0.15</v>
          </cell>
          <cell r="H1051">
            <v>0.15</v>
          </cell>
          <cell r="I1051">
            <v>0.15</v>
          </cell>
          <cell r="J1051">
            <v>0.15</v>
          </cell>
          <cell r="K1051">
            <v>0.15</v>
          </cell>
          <cell r="L1051">
            <v>0.15</v>
          </cell>
          <cell r="M1051">
            <v>0.15</v>
          </cell>
          <cell r="N1051">
            <v>0.15</v>
          </cell>
          <cell r="O1051">
            <v>0.15</v>
          </cell>
          <cell r="P1051">
            <v>0.15</v>
          </cell>
          <cell r="Q1051">
            <v>0.15</v>
          </cell>
          <cell r="R1051">
            <v>0.15</v>
          </cell>
          <cell r="S1051">
            <v>0.15</v>
          </cell>
          <cell r="T1051">
            <v>0.15</v>
          </cell>
          <cell r="U1051">
            <v>0.15</v>
          </cell>
          <cell r="V1051">
            <v>0.15</v>
          </cell>
          <cell r="W1051">
            <v>0.15</v>
          </cell>
          <cell r="X1051">
            <v>0.15</v>
          </cell>
          <cell r="Y1051">
            <v>0.15</v>
          </cell>
          <cell r="Z1051">
            <v>0.15</v>
          </cell>
          <cell r="AA1051">
            <v>0.15</v>
          </cell>
          <cell r="AB1051">
            <v>0.15</v>
          </cell>
          <cell r="AC1051">
            <v>0.15</v>
          </cell>
          <cell r="AD1051">
            <v>0.15</v>
          </cell>
          <cell r="AE1051">
            <v>0.15</v>
          </cell>
          <cell r="AF1051">
            <v>0.15</v>
          </cell>
          <cell r="AG1051">
            <v>0.15</v>
          </cell>
          <cell r="AH1051">
            <v>0.15</v>
          </cell>
          <cell r="AI1051">
            <v>0.15</v>
          </cell>
          <cell r="AJ1051">
            <v>0.15</v>
          </cell>
          <cell r="AK1051">
            <v>0.15</v>
          </cell>
        </row>
        <row r="1052">
          <cell r="A1052" t="str">
            <v xml:space="preserve"> - реальная годовая банковская</v>
          </cell>
          <cell r="B1052" t="str">
            <v xml:space="preserve"> - real "banking" per year</v>
          </cell>
          <cell r="D1052" t="str">
            <v>%</v>
          </cell>
          <cell r="E1052" t="str">
            <v>on_end</v>
          </cell>
          <cell r="F1052">
            <v>0.14999999999999991</v>
          </cell>
          <cell r="G1052">
            <v>0.14999999999999991</v>
          </cell>
          <cell r="H1052">
            <v>0.14999999999999991</v>
          </cell>
          <cell r="I1052">
            <v>0.14999999999999991</v>
          </cell>
          <cell r="J1052">
            <v>0.14999999999999991</v>
          </cell>
          <cell r="K1052">
            <v>0.14999999999999991</v>
          </cell>
          <cell r="L1052">
            <v>0.14999999999999991</v>
          </cell>
          <cell r="M1052">
            <v>0.14999999999999991</v>
          </cell>
          <cell r="N1052">
            <v>0.14999999999999991</v>
          </cell>
          <cell r="O1052">
            <v>0.14999999999999991</v>
          </cell>
          <cell r="P1052">
            <v>0.14999999999999991</v>
          </cell>
          <cell r="Q1052">
            <v>0.14999999999999991</v>
          </cell>
          <cell r="R1052">
            <v>0.14999999999999991</v>
          </cell>
          <cell r="S1052">
            <v>0.14999999999999991</v>
          </cell>
          <cell r="T1052">
            <v>0.14999999999999991</v>
          </cell>
          <cell r="U1052">
            <v>0.14999999999999991</v>
          </cell>
          <cell r="V1052">
            <v>0.14999999999999991</v>
          </cell>
          <cell r="W1052">
            <v>0.14999999999999991</v>
          </cell>
          <cell r="X1052">
            <v>0.14999999999999991</v>
          </cell>
          <cell r="Y1052">
            <v>0.14999999999999991</v>
          </cell>
          <cell r="Z1052">
            <v>0.14999999999999991</v>
          </cell>
          <cell r="AA1052">
            <v>0.14999999999999991</v>
          </cell>
          <cell r="AB1052">
            <v>0.14999999999999991</v>
          </cell>
          <cell r="AC1052">
            <v>0.14999999999999991</v>
          </cell>
          <cell r="AD1052">
            <v>0.14999999999999991</v>
          </cell>
          <cell r="AE1052">
            <v>0.14999999999999991</v>
          </cell>
          <cell r="AF1052">
            <v>0.14999999999999991</v>
          </cell>
          <cell r="AG1052">
            <v>0.14999999999999991</v>
          </cell>
          <cell r="AH1052">
            <v>0.14999999999999991</v>
          </cell>
          <cell r="AI1052">
            <v>0.14999999999999991</v>
          </cell>
          <cell r="AJ1052">
            <v>0.14999999999999991</v>
          </cell>
          <cell r="AK1052">
            <v>0.14999999999999991</v>
          </cell>
        </row>
        <row r="1053">
          <cell r="A1053" t="str">
            <v xml:space="preserve"> - номинальная годовая эффективная</v>
          </cell>
          <cell r="B1053" t="str">
            <v xml:space="preserve"> - nominal "effective" per year</v>
          </cell>
          <cell r="D1053" t="str">
            <v>%</v>
          </cell>
          <cell r="E1053" t="str">
            <v>on_end</v>
          </cell>
          <cell r="F1053">
            <v>0.14999999999999991</v>
          </cell>
          <cell r="G1053">
            <v>0.14999999999999991</v>
          </cell>
          <cell r="H1053">
            <v>0.14999999999999991</v>
          </cell>
          <cell r="I1053">
            <v>0.14999999999999991</v>
          </cell>
          <cell r="J1053">
            <v>0.14999999999999991</v>
          </cell>
          <cell r="K1053">
            <v>0.14999999999999991</v>
          </cell>
          <cell r="L1053">
            <v>0.14999999999999991</v>
          </cell>
          <cell r="M1053">
            <v>0.14999999999999991</v>
          </cell>
          <cell r="N1053">
            <v>0.14999999999999991</v>
          </cell>
          <cell r="O1053">
            <v>0.14999999999999991</v>
          </cell>
          <cell r="P1053">
            <v>0.14999999999999991</v>
          </cell>
          <cell r="Q1053">
            <v>0.14999999999999991</v>
          </cell>
          <cell r="R1053">
            <v>0.14999999999999991</v>
          </cell>
          <cell r="S1053">
            <v>0.14999999999999991</v>
          </cell>
          <cell r="T1053">
            <v>0.14999999999999991</v>
          </cell>
          <cell r="U1053">
            <v>0.14999999999999991</v>
          </cell>
          <cell r="V1053">
            <v>0.14999999999999991</v>
          </cell>
          <cell r="W1053">
            <v>0.14999999999999991</v>
          </cell>
          <cell r="X1053">
            <v>0.14999999999999991</v>
          </cell>
          <cell r="Y1053">
            <v>0.14999999999999991</v>
          </cell>
          <cell r="Z1053">
            <v>0.14999999999999991</v>
          </cell>
          <cell r="AA1053">
            <v>0.14999999999999991</v>
          </cell>
          <cell r="AB1053">
            <v>0.14999999999999991</v>
          </cell>
          <cell r="AC1053">
            <v>0.14999999999999991</v>
          </cell>
          <cell r="AD1053">
            <v>0.14999999999999991</v>
          </cell>
          <cell r="AE1053">
            <v>0.14999999999999991</v>
          </cell>
          <cell r="AF1053">
            <v>0.14999999999999991</v>
          </cell>
          <cell r="AG1053">
            <v>0.14999999999999991</v>
          </cell>
          <cell r="AH1053">
            <v>0.14999999999999991</v>
          </cell>
          <cell r="AI1053">
            <v>0.14999999999999991</v>
          </cell>
          <cell r="AJ1053">
            <v>0.14999999999999991</v>
          </cell>
          <cell r="AK1053">
            <v>0.14999999999999991</v>
          </cell>
        </row>
        <row r="1054">
          <cell r="A1054" t="str">
            <v xml:space="preserve"> - реальная годовая эффективная</v>
          </cell>
          <cell r="B1054" t="str">
            <v xml:space="preserve"> - real "effective" per year</v>
          </cell>
          <cell r="D1054" t="str">
            <v>%</v>
          </cell>
          <cell r="E1054" t="str">
            <v>on_end</v>
          </cell>
          <cell r="F1054">
            <v>0.14999999999999991</v>
          </cell>
          <cell r="G1054">
            <v>0.14999999999999991</v>
          </cell>
          <cell r="H1054">
            <v>0.14999999999999991</v>
          </cell>
          <cell r="I1054">
            <v>0.14999999999999991</v>
          </cell>
          <cell r="J1054">
            <v>0.14999999999999991</v>
          </cell>
          <cell r="K1054">
            <v>0.14999999999999991</v>
          </cell>
          <cell r="L1054">
            <v>0.14999999999999991</v>
          </cell>
          <cell r="M1054">
            <v>0.14999999999999991</v>
          </cell>
          <cell r="N1054">
            <v>0.14999999999999991</v>
          </cell>
          <cell r="O1054">
            <v>0.14999999999999991</v>
          </cell>
          <cell r="P1054">
            <v>0.14999999999999991</v>
          </cell>
          <cell r="Q1054">
            <v>0.14999999999999991</v>
          </cell>
          <cell r="R1054">
            <v>0.14999999999999991</v>
          </cell>
          <cell r="S1054">
            <v>0.14999999999999991</v>
          </cell>
          <cell r="T1054">
            <v>0.14999999999999991</v>
          </cell>
          <cell r="U1054">
            <v>0.14999999999999991</v>
          </cell>
          <cell r="V1054">
            <v>0.14999999999999991</v>
          </cell>
          <cell r="W1054">
            <v>0.14999999999999991</v>
          </cell>
          <cell r="X1054">
            <v>0.14999999999999991</v>
          </cell>
          <cell r="Y1054">
            <v>0.14999999999999991</v>
          </cell>
          <cell r="Z1054">
            <v>0.14999999999999991</v>
          </cell>
          <cell r="AA1054">
            <v>0.14999999999999991</v>
          </cell>
          <cell r="AB1054">
            <v>0.14999999999999991</v>
          </cell>
          <cell r="AC1054">
            <v>0.14999999999999991</v>
          </cell>
          <cell r="AD1054">
            <v>0.14999999999999991</v>
          </cell>
          <cell r="AE1054">
            <v>0.14999999999999991</v>
          </cell>
          <cell r="AF1054">
            <v>0.14999999999999991</v>
          </cell>
          <cell r="AG1054">
            <v>0.14999999999999991</v>
          </cell>
          <cell r="AH1054">
            <v>0.14999999999999991</v>
          </cell>
          <cell r="AI1054">
            <v>0.14999999999999991</v>
          </cell>
          <cell r="AJ1054">
            <v>0.14999999999999991</v>
          </cell>
          <cell r="AK1054">
            <v>0.14999999999999991</v>
          </cell>
        </row>
        <row r="1055">
          <cell r="A1055" t="str">
            <v xml:space="preserve"> - расчетная на ИП (номинальная)</v>
          </cell>
          <cell r="B1055" t="str">
            <v xml:space="preserve"> - calculated per PI (nominal)</v>
          </cell>
          <cell r="D1055" t="str">
            <v>%</v>
          </cell>
          <cell r="E1055" t="str">
            <v>on_end</v>
          </cell>
          <cell r="F1055">
            <v>0.14999999999999991</v>
          </cell>
          <cell r="G1055">
            <v>0.14999999999999991</v>
          </cell>
          <cell r="H1055">
            <v>0.14999999999999991</v>
          </cell>
          <cell r="I1055">
            <v>0.14999999999999991</v>
          </cell>
          <cell r="J1055">
            <v>0.14999999999999991</v>
          </cell>
          <cell r="K1055">
            <v>0.14999999999999991</v>
          </cell>
          <cell r="L1055">
            <v>0.14999999999999991</v>
          </cell>
          <cell r="M1055">
            <v>0.14999999999999991</v>
          </cell>
          <cell r="N1055">
            <v>0.14999999999999991</v>
          </cell>
          <cell r="O1055">
            <v>0.14999999999999991</v>
          </cell>
          <cell r="P1055">
            <v>0.14999999999999991</v>
          </cell>
          <cell r="Q1055">
            <v>0.14999999999999991</v>
          </cell>
          <cell r="R1055">
            <v>0.14999999999999991</v>
          </cell>
          <cell r="S1055">
            <v>0.14999999999999991</v>
          </cell>
          <cell r="T1055">
            <v>0.14999999999999991</v>
          </cell>
          <cell r="U1055">
            <v>0.14999999999999991</v>
          </cell>
          <cell r="V1055">
            <v>0.14999999999999991</v>
          </cell>
          <cell r="W1055">
            <v>0.14999999999999991</v>
          </cell>
          <cell r="X1055">
            <v>0.14999999999999991</v>
          </cell>
          <cell r="Y1055">
            <v>0.14999999999999991</v>
          </cell>
          <cell r="Z1055">
            <v>0.14999999999999991</v>
          </cell>
          <cell r="AA1055">
            <v>0.14999999999999991</v>
          </cell>
          <cell r="AB1055">
            <v>0.14999999999999991</v>
          </cell>
          <cell r="AC1055">
            <v>0.14999999999999991</v>
          </cell>
          <cell r="AD1055">
            <v>0.14999999999999991</v>
          </cell>
          <cell r="AE1055">
            <v>0.14999999999999991</v>
          </cell>
          <cell r="AF1055">
            <v>0.14999999999999991</v>
          </cell>
          <cell r="AG1055">
            <v>0.14999999999999991</v>
          </cell>
          <cell r="AH1055">
            <v>0.14999999999999991</v>
          </cell>
          <cell r="AI1055">
            <v>0.14999999999999991</v>
          </cell>
          <cell r="AJ1055">
            <v>0.14999999999999991</v>
          </cell>
          <cell r="AK1055">
            <v>0.14999999999999991</v>
          </cell>
        </row>
        <row r="1056">
          <cell r="A1056" t="str">
            <v xml:space="preserve"> - расчетная на ИП (реальная)</v>
          </cell>
          <cell r="B1056" t="str">
            <v xml:space="preserve"> - calculated per PI (real)</v>
          </cell>
          <cell r="D1056" t="str">
            <v>%</v>
          </cell>
          <cell r="E1056" t="str">
            <v>on_end</v>
          </cell>
          <cell r="F1056">
            <v>0.14999999999999991</v>
          </cell>
          <cell r="G1056">
            <v>0.14999999999999991</v>
          </cell>
          <cell r="H1056">
            <v>0.14999999999999991</v>
          </cell>
          <cell r="I1056">
            <v>0.14999999999999991</v>
          </cell>
          <cell r="J1056">
            <v>0.14999999999999991</v>
          </cell>
          <cell r="K1056">
            <v>0.14999999999999991</v>
          </cell>
          <cell r="L1056">
            <v>0.14999999999999991</v>
          </cell>
          <cell r="M1056">
            <v>0.14999999999999991</v>
          </cell>
          <cell r="N1056">
            <v>0.14999999999999991</v>
          </cell>
          <cell r="O1056">
            <v>0.14999999999999991</v>
          </cell>
          <cell r="P1056">
            <v>0.14999999999999991</v>
          </cell>
          <cell r="Q1056">
            <v>0.14999999999999991</v>
          </cell>
          <cell r="R1056">
            <v>0.14999999999999991</v>
          </cell>
          <cell r="S1056">
            <v>0.14999999999999991</v>
          </cell>
          <cell r="T1056">
            <v>0.14999999999999991</v>
          </cell>
          <cell r="U1056">
            <v>0.14999999999999991</v>
          </cell>
          <cell r="V1056">
            <v>0.14999999999999991</v>
          </cell>
          <cell r="W1056">
            <v>0.14999999999999991</v>
          </cell>
          <cell r="X1056">
            <v>0.14999999999999991</v>
          </cell>
          <cell r="Y1056">
            <v>0.14999999999999991</v>
          </cell>
          <cell r="Z1056">
            <v>0.14999999999999991</v>
          </cell>
          <cell r="AA1056">
            <v>0.14999999999999991</v>
          </cell>
          <cell r="AB1056">
            <v>0.14999999999999991</v>
          </cell>
          <cell r="AC1056">
            <v>0.14999999999999991</v>
          </cell>
          <cell r="AD1056">
            <v>0.14999999999999991</v>
          </cell>
          <cell r="AE1056">
            <v>0.14999999999999991</v>
          </cell>
          <cell r="AF1056">
            <v>0.14999999999999991</v>
          </cell>
          <cell r="AG1056">
            <v>0.14999999999999991</v>
          </cell>
          <cell r="AH1056">
            <v>0.14999999999999991</v>
          </cell>
          <cell r="AI1056">
            <v>0.14999999999999991</v>
          </cell>
          <cell r="AJ1056">
            <v>0.14999999999999991</v>
          </cell>
          <cell r="AK1056">
            <v>0.14999999999999991</v>
          </cell>
        </row>
        <row r="1057">
          <cell r="A1057" t="str">
            <v xml:space="preserve"> - расчетная на интервал планирования</v>
          </cell>
          <cell r="B1057" t="str">
            <v xml:space="preserve"> - used in calculations per PI</v>
          </cell>
          <cell r="D1057" t="str">
            <v>%</v>
          </cell>
          <cell r="E1057" t="str">
            <v>on_end</v>
          </cell>
          <cell r="F1057">
            <v>0.14999999999999991</v>
          </cell>
          <cell r="G1057">
            <v>0.14999999999999991</v>
          </cell>
          <cell r="H1057">
            <v>0.14999999999999991</v>
          </cell>
          <cell r="I1057">
            <v>0.14999999999999991</v>
          </cell>
          <cell r="J1057">
            <v>0.14999999999999991</v>
          </cell>
          <cell r="K1057">
            <v>0.14999999999999991</v>
          </cell>
          <cell r="L1057">
            <v>0.14999999999999991</v>
          </cell>
          <cell r="M1057">
            <v>0.14999999999999991</v>
          </cell>
          <cell r="N1057">
            <v>0.14999999999999991</v>
          </cell>
          <cell r="O1057">
            <v>0.14999999999999991</v>
          </cell>
          <cell r="P1057">
            <v>0.14999999999999991</v>
          </cell>
          <cell r="Q1057">
            <v>0.14999999999999991</v>
          </cell>
          <cell r="R1057">
            <v>0.14999999999999991</v>
          </cell>
          <cell r="S1057">
            <v>0.14999999999999991</v>
          </cell>
          <cell r="T1057">
            <v>0.14999999999999991</v>
          </cell>
          <cell r="U1057">
            <v>0.14999999999999991</v>
          </cell>
          <cell r="V1057">
            <v>0.14999999999999991</v>
          </cell>
          <cell r="W1057">
            <v>0.14999999999999991</v>
          </cell>
          <cell r="X1057">
            <v>0.14999999999999991</v>
          </cell>
          <cell r="Y1057">
            <v>0.14999999999999991</v>
          </cell>
          <cell r="Z1057">
            <v>0.14999999999999991</v>
          </cell>
          <cell r="AA1057">
            <v>0.14999999999999991</v>
          </cell>
          <cell r="AB1057">
            <v>0.14999999999999991</v>
          </cell>
          <cell r="AC1057">
            <v>0.14999999999999991</v>
          </cell>
          <cell r="AD1057">
            <v>0.14999999999999991</v>
          </cell>
          <cell r="AE1057">
            <v>0.14999999999999991</v>
          </cell>
          <cell r="AF1057">
            <v>0.14999999999999991</v>
          </cell>
          <cell r="AG1057">
            <v>0.14999999999999991</v>
          </cell>
          <cell r="AH1057">
            <v>0.14999999999999991</v>
          </cell>
          <cell r="AI1057">
            <v>0.14999999999999991</v>
          </cell>
          <cell r="AJ1057">
            <v>0.14999999999999991</v>
          </cell>
          <cell r="AK1057">
            <v>0.14999999999999991</v>
          </cell>
        </row>
        <row r="1059">
          <cell r="A1059" t="str">
            <v>Коэффициент дисконтирования</v>
          </cell>
          <cell r="B1059" t="str">
            <v>Factor of discount</v>
          </cell>
          <cell r="F1059">
            <v>1</v>
          </cell>
          <cell r="G1059">
            <v>0.86956521739130443</v>
          </cell>
          <cell r="H1059">
            <v>0.7561436672967865</v>
          </cell>
          <cell r="I1059">
            <v>0.65751623243198831</v>
          </cell>
          <cell r="J1059">
            <v>0.57175324559303331</v>
          </cell>
          <cell r="K1059">
            <v>0.49717673529828987</v>
          </cell>
          <cell r="L1059">
            <v>0.43232759591155645</v>
          </cell>
          <cell r="M1059">
            <v>0.37593703992309258</v>
          </cell>
          <cell r="N1059">
            <v>0.32690177384616748</v>
          </cell>
          <cell r="O1059">
            <v>0.28426241204014563</v>
          </cell>
          <cell r="P1059">
            <v>0.24718470612186577</v>
          </cell>
          <cell r="Q1059">
            <v>0.2149432227146659</v>
          </cell>
          <cell r="R1059">
            <v>0.18690715018666601</v>
          </cell>
          <cell r="S1059">
            <v>0.16252795668405742</v>
          </cell>
          <cell r="T1059">
            <v>0.14132865798613689</v>
          </cell>
          <cell r="U1059">
            <v>0.12289448520533644</v>
          </cell>
          <cell r="V1059">
            <v>0.10686476974377082</v>
          </cell>
          <cell r="W1059">
            <v>9.292588673371377E-2</v>
          </cell>
          <cell r="X1059">
            <v>8.0805118898881548E-2</v>
          </cell>
          <cell r="Y1059">
            <v>7.0265320781636137E-2</v>
          </cell>
          <cell r="Z1059">
            <v>6.1100278940553164E-2</v>
          </cell>
          <cell r="AA1059">
            <v>5.3130677339611451E-2</v>
          </cell>
          <cell r="AB1059">
            <v>4.6200588990966483E-2</v>
          </cell>
          <cell r="AC1059">
            <v>4.0174425209536076E-2</v>
          </cell>
          <cell r="AD1059">
            <v>3.4934282790900939E-2</v>
          </cell>
          <cell r="AE1059">
            <v>3.0377637209479079E-2</v>
          </cell>
          <cell r="AF1059">
            <v>2.6415336703894853E-2</v>
          </cell>
          <cell r="AG1059">
            <v>2.2969858003386832E-2</v>
          </cell>
          <cell r="AH1059">
            <v>1.9973789568162464E-2</v>
          </cell>
          <cell r="AI1059">
            <v>1.7368512667967361E-2</v>
          </cell>
          <cell r="AJ1059">
            <v>1.5103054493884664E-2</v>
          </cell>
          <cell r="AK1059">
            <v>1.3133090864247535E-2</v>
          </cell>
        </row>
        <row r="1060">
          <cell r="A1060" t="str">
            <v>Дисконтированный ЧПДС</v>
          </cell>
          <cell r="B1060" t="str">
            <v xml:space="preserve">Present value of net cash flow </v>
          </cell>
          <cell r="D1060" t="str">
            <v>тыс.руб.</v>
          </cell>
          <cell r="F1060">
            <v>0</v>
          </cell>
          <cell r="G1060">
            <v>-122908.08915260872</v>
          </cell>
          <cell r="H1060">
            <v>19372.372581716081</v>
          </cell>
          <cell r="I1060">
            <v>27600.007099973991</v>
          </cell>
          <cell r="J1060">
            <v>29683.929306566111</v>
          </cell>
          <cell r="K1060">
            <v>31096.643801484024</v>
          </cell>
          <cell r="L1060">
            <v>31645.613407357454</v>
          </cell>
          <cell r="M1060">
            <v>31579.213487888512</v>
          </cell>
          <cell r="N1060">
            <v>30800.822184384728</v>
          </cell>
          <cell r="O1060">
            <v>29682.410892569325</v>
          </cell>
          <cell r="P1060">
            <v>28326.367938832867</v>
          </cell>
          <cell r="Q1060">
            <v>26807.047870085356</v>
          </cell>
          <cell r="R1060">
            <v>25231.415219994477</v>
          </cell>
          <cell r="S1060">
            <v>23641.828280264817</v>
          </cell>
          <cell r="T1060">
            <v>22034.156301654122</v>
          </cell>
          <cell r="U1060">
            <v>20469.145463826022</v>
          </cell>
          <cell r="V1060">
            <v>17922.740922694018</v>
          </cell>
          <cell r="W1060">
            <v>15505.717010407519</v>
          </cell>
          <cell r="X1060">
            <v>13412.278556819098</v>
          </cell>
          <cell r="Y1060">
            <v>11599.160547332862</v>
          </cell>
          <cell r="Z1060">
            <v>10029.059880352996</v>
          </cell>
          <cell r="AA1060">
            <v>8669.6138561767948</v>
          </cell>
          <cell r="AB1060">
            <v>7492.74828563549</v>
          </cell>
          <cell r="AC1060">
            <v>6474.1113690269394</v>
          </cell>
          <cell r="AD1060">
            <v>5592.5820858988063</v>
          </cell>
          <cell r="AE1060">
            <v>4829.8433116858951</v>
          </cell>
          <cell r="AF1060">
            <v>4170.0111595790495</v>
          </cell>
          <cell r="AG1060">
            <v>3599.3131605419785</v>
          </cell>
          <cell r="AH1060">
            <v>3105.8088630377883</v>
          </cell>
          <cell r="AI1060">
            <v>2663.0812616436938</v>
          </cell>
          <cell r="AJ1060">
            <v>2293.1443792222194</v>
          </cell>
          <cell r="AK1060">
            <v>5430.8429915146344</v>
          </cell>
          <cell r="AL1060">
            <v>377852.94232555892</v>
          </cell>
        </row>
        <row r="1061">
          <cell r="A1061" t="str">
            <v>То же, нарастающим итогом</v>
          </cell>
          <cell r="B1061" t="str">
            <v xml:space="preserve">The same, accumulated </v>
          </cell>
          <cell r="D1061" t="str">
            <v>тыс.руб.</v>
          </cell>
          <cell r="E1061" t="str">
            <v>on_end</v>
          </cell>
          <cell r="F1061">
            <v>0</v>
          </cell>
          <cell r="G1061">
            <v>-122908.08915260872</v>
          </cell>
          <cell r="H1061">
            <v>-103535.71657089263</v>
          </cell>
          <cell r="I1061">
            <v>-75935.709470918635</v>
          </cell>
          <cell r="J1061">
            <v>-46251.780164352524</v>
          </cell>
          <cell r="K1061">
            <v>-15155.136362868499</v>
          </cell>
          <cell r="L1061">
            <v>16490.477044488955</v>
          </cell>
          <cell r="M1061">
            <v>48069.69053237747</v>
          </cell>
          <cell r="N1061">
            <v>78870.512716762198</v>
          </cell>
          <cell r="O1061">
            <v>108552.92360933153</v>
          </cell>
          <cell r="P1061">
            <v>136879.29154816439</v>
          </cell>
          <cell r="Q1061">
            <v>163686.33941824973</v>
          </cell>
          <cell r="R1061">
            <v>188917.75463824419</v>
          </cell>
          <cell r="S1061">
            <v>212559.58291850903</v>
          </cell>
          <cell r="T1061">
            <v>234593.73922016314</v>
          </cell>
          <cell r="U1061">
            <v>255062.88468398916</v>
          </cell>
          <cell r="V1061">
            <v>272985.6256066832</v>
          </cell>
          <cell r="W1061">
            <v>288491.34261709073</v>
          </cell>
          <cell r="X1061">
            <v>301903.62117390981</v>
          </cell>
          <cell r="Y1061">
            <v>313502.78172124265</v>
          </cell>
          <cell r="Z1061">
            <v>323531.84160159563</v>
          </cell>
          <cell r="AA1061">
            <v>332201.45545777242</v>
          </cell>
          <cell r="AB1061">
            <v>339694.20374340791</v>
          </cell>
          <cell r="AC1061">
            <v>346168.31511243485</v>
          </cell>
          <cell r="AD1061">
            <v>351760.89719833364</v>
          </cell>
          <cell r="AE1061">
            <v>356590.74051001953</v>
          </cell>
          <cell r="AF1061">
            <v>360760.75166959857</v>
          </cell>
          <cell r="AG1061">
            <v>364360.06483014056</v>
          </cell>
          <cell r="AH1061">
            <v>367465.87369317835</v>
          </cell>
          <cell r="AI1061">
            <v>370128.95495482202</v>
          </cell>
          <cell r="AJ1061">
            <v>372422.09933404427</v>
          </cell>
          <cell r="AK1061">
            <v>377852.94232555892</v>
          </cell>
          <cell r="AL1061">
            <v>377852.94232555892</v>
          </cell>
        </row>
        <row r="1063">
          <cell r="A1063" t="str">
            <v>Дисконтированная остаточная стоимость проекта</v>
          </cell>
          <cell r="B1063" t="str">
            <v>Present salvage value of the project</v>
          </cell>
          <cell r="D1063" t="str">
            <v>тыс.руб.</v>
          </cell>
          <cell r="E1063" t="str">
            <v>on_end</v>
          </cell>
          <cell r="F1063">
            <v>0</v>
          </cell>
          <cell r="G1063">
            <v>122908.08915260872</v>
          </cell>
          <cell r="H1063">
            <v>118900.50417049607</v>
          </cell>
          <cell r="I1063">
            <v>107369.9910236436</v>
          </cell>
          <cell r="J1063">
            <v>97514.118144304521</v>
          </cell>
          <cell r="K1063">
            <v>88792.013280079322</v>
          </cell>
          <cell r="L1063">
            <v>81009.177656025946</v>
          </cell>
          <cell r="M1063">
            <v>73540.277185471568</v>
          </cell>
          <cell r="N1063">
            <v>66649.855737004429</v>
          </cell>
          <cell r="O1063">
            <v>60313.979642201622</v>
          </cell>
          <cell r="P1063">
            <v>54505.188831840846</v>
          </cell>
          <cell r="Q1063">
            <v>49200.870637650194</v>
          </cell>
          <cell r="R1063">
            <v>44451.229845003276</v>
          </cell>
          <cell r="S1063">
            <v>40154.467290094646</v>
          </cell>
          <cell r="T1063">
            <v>36267.316775988191</v>
          </cell>
          <cell r="U1063">
            <v>32722.173631660349</v>
          </cell>
          <cell r="V1063">
            <v>29289.663073416614</v>
          </cell>
          <cell r="W1063">
            <v>26212.710738699945</v>
          </cell>
          <cell r="X1063">
            <v>23454.993189757493</v>
          </cell>
          <cell r="Y1063">
            <v>20984.02972716395</v>
          </cell>
          <cell r="Z1063">
            <v>18770.543501637239</v>
          </cell>
          <cell r="AA1063">
            <v>16788.161441100339</v>
          </cell>
          <cell r="AB1063">
            <v>15013.139711980722</v>
          </cell>
          <cell r="AC1063">
            <v>13424.112974972044</v>
          </cell>
          <cell r="AD1063">
            <v>12001.865734104902</v>
          </cell>
          <cell r="AE1063">
            <v>10729.124134117086</v>
          </cell>
          <cell r="AF1063">
            <v>9590.3666297603013</v>
          </cell>
          <cell r="AG1063">
            <v>8571.652027799626</v>
          </cell>
          <cell r="AH1063">
            <v>7660.4634848439646</v>
          </cell>
          <cell r="AI1063">
            <v>6917.4285235285797</v>
          </cell>
          <cell r="AJ1063">
            <v>6245.469440241829</v>
          </cell>
          <cell r="AK1063">
            <v>6245.469440241829</v>
          </cell>
          <cell r="AL1063">
            <v>6245.469440241829</v>
          </cell>
        </row>
        <row r="1065">
          <cell r="A1065" t="str">
            <v>Дисконтированная стоимость инвестиционных затрат</v>
          </cell>
          <cell r="B1065" t="str">
            <v xml:space="preserve">Present value of investment costs (PVI) </v>
          </cell>
          <cell r="D1065" t="str">
            <v>тыс.руб.</v>
          </cell>
          <cell r="F1065">
            <v>0</v>
          </cell>
          <cell r="G1065">
            <v>-122908.08915260872</v>
          </cell>
          <cell r="H1065">
            <v>-15342.011750458245</v>
          </cell>
          <cell r="I1065">
            <v>-6863.5585650384664</v>
          </cell>
          <cell r="J1065">
            <v>-6657.8740353518306</v>
          </cell>
          <cell r="K1065">
            <v>-6178.8370474878584</v>
          </cell>
          <cell r="L1065">
            <v>-5695.8696822891525</v>
          </cell>
          <cell r="M1065">
            <v>-4747.1995339420473</v>
          </cell>
          <cell r="N1065">
            <v>-4136.2977736582634</v>
          </cell>
          <cell r="O1065">
            <v>-3604.9826138979283</v>
          </cell>
          <cell r="P1065">
            <v>-3142.9450253556402</v>
          </cell>
          <cell r="Q1065">
            <v>-2748.2673167629837</v>
          </cell>
          <cell r="R1065">
            <v>-2488.0493380262137</v>
          </cell>
          <cell r="S1065">
            <v>-2214.4285247810722</v>
          </cell>
          <cell r="T1065">
            <v>-1970.5665917037484</v>
          </cell>
          <cell r="U1065">
            <v>-1724.6615604173376</v>
          </cell>
          <cell r="V1065">
            <v>-1304.5426330758369</v>
          </cell>
          <cell r="W1065">
            <v>-1151.2155332854675</v>
          </cell>
          <cell r="X1065">
            <v>-1015.9204016176261</v>
          </cell>
          <cell r="Y1065">
            <v>-896.72149587319859</v>
          </cell>
          <cell r="Z1065">
            <v>-791.68114816623222</v>
          </cell>
          <cell r="AA1065">
            <v>-699.09754226439316</v>
          </cell>
          <cell r="AB1065">
            <v>-617.47571251796978</v>
          </cell>
          <cell r="AC1065">
            <v>-545.50214165661589</v>
          </cell>
          <cell r="AD1065">
            <v>-482.02250722408826</v>
          </cell>
          <cell r="AE1065">
            <v>-426.02218314428978</v>
          </cell>
          <cell r="AF1065">
            <v>-376.60915244577291</v>
          </cell>
          <cell r="AG1065">
            <v>-332.99903043178455</v>
          </cell>
          <cell r="AH1065">
            <v>-294.50193536775612</v>
          </cell>
          <cell r="AI1065">
            <v>-258.2158318776597</v>
          </cell>
          <cell r="AJ1065">
            <v>-230.31420239088914</v>
          </cell>
          <cell r="AL1065">
            <v>-199846.47996311911</v>
          </cell>
        </row>
        <row r="1066">
          <cell r="A1066" t="str">
            <v>То же, нарастающим итогом</v>
          </cell>
          <cell r="B1066" t="str">
            <v xml:space="preserve">The same, accumulated </v>
          </cell>
          <cell r="D1066" t="str">
            <v>тыс.руб.</v>
          </cell>
          <cell r="E1066" t="str">
            <v>on_end</v>
          </cell>
          <cell r="F1066">
            <v>0</v>
          </cell>
          <cell r="G1066">
            <v>-122908.08915260872</v>
          </cell>
          <cell r="H1066">
            <v>-138250.10090306698</v>
          </cell>
          <cell r="I1066">
            <v>-145113.65946810544</v>
          </cell>
          <cell r="J1066">
            <v>-151771.53350345726</v>
          </cell>
          <cell r="K1066">
            <v>-157950.37055094511</v>
          </cell>
          <cell r="L1066">
            <v>-163646.24023323428</v>
          </cell>
          <cell r="M1066">
            <v>-168393.43976717631</v>
          </cell>
          <cell r="N1066">
            <v>-172529.73754083458</v>
          </cell>
          <cell r="O1066">
            <v>-176134.72015473252</v>
          </cell>
          <cell r="P1066">
            <v>-179277.66518008817</v>
          </cell>
          <cell r="Q1066">
            <v>-182025.93249685114</v>
          </cell>
          <cell r="R1066">
            <v>-184513.98183487734</v>
          </cell>
          <cell r="S1066">
            <v>-186728.41035965842</v>
          </cell>
          <cell r="T1066">
            <v>-188698.97695136216</v>
          </cell>
          <cell r="U1066">
            <v>-190423.63851177949</v>
          </cell>
          <cell r="V1066">
            <v>-191728.18114485533</v>
          </cell>
          <cell r="W1066">
            <v>-192879.39667814079</v>
          </cell>
          <cell r="X1066">
            <v>-193895.31707975842</v>
          </cell>
          <cell r="Y1066">
            <v>-194792.03857563162</v>
          </cell>
          <cell r="Z1066">
            <v>-195583.71972379787</v>
          </cell>
          <cell r="AA1066">
            <v>-196282.81726606225</v>
          </cell>
          <cell r="AB1066">
            <v>-196900.29297858023</v>
          </cell>
          <cell r="AC1066">
            <v>-197445.79512023684</v>
          </cell>
          <cell r="AD1066">
            <v>-197927.81762746093</v>
          </cell>
          <cell r="AE1066">
            <v>-198353.83981060522</v>
          </cell>
          <cell r="AF1066">
            <v>-198730.44896305099</v>
          </cell>
          <cell r="AG1066">
            <v>-199063.44799348278</v>
          </cell>
          <cell r="AH1066">
            <v>-199357.94992885055</v>
          </cell>
          <cell r="AI1066">
            <v>-199616.16576072821</v>
          </cell>
          <cell r="AJ1066">
            <v>-199846.47996311911</v>
          </cell>
          <cell r="AK1066">
            <v>-199846.47996311911</v>
          </cell>
          <cell r="AL1066">
            <v>-199846.47996311911</v>
          </cell>
        </row>
        <row r="1068">
          <cell r="A1068" t="str">
            <v>ПОКАЗАТЕЛИ ЭФФЕКТИВНОСТИ ИНВЕСТИРОВАНИЯ СОБСТВЕННЫХ СРЕДСТВ</v>
          </cell>
          <cell r="B1068" t="str">
            <v>EQUITY INVESTMENT EFFICIENCY INDICATORS</v>
          </cell>
        </row>
        <row r="1070">
          <cell r="A1070" t="str">
            <v>№ ИП достижения окупаемости 1</v>
          </cell>
          <cell r="B1070" t="str">
            <v>№ PI for pay-back achieved 1</v>
          </cell>
          <cell r="C1070" t="str">
            <v>год</v>
          </cell>
          <cell r="F1070">
            <v>0</v>
          </cell>
          <cell r="G1070">
            <v>0</v>
          </cell>
          <cell r="H1070">
            <v>0</v>
          </cell>
          <cell r="I1070">
            <v>0</v>
          </cell>
          <cell r="J1070">
            <v>0</v>
          </cell>
          <cell r="K1070">
            <v>6</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6</v>
          </cell>
        </row>
        <row r="1071">
          <cell r="A1071" t="str">
            <v>Простой срок окупаемости</v>
          </cell>
          <cell r="B1071" t="str">
            <v>Simple pay-back period</v>
          </cell>
          <cell r="C1071" t="str">
            <v>лет</v>
          </cell>
          <cell r="D1071">
            <v>4.3490333713261133</v>
          </cell>
          <cell r="F1071" t="str">
            <v/>
          </cell>
        </row>
        <row r="1072">
          <cell r="A1072" t="str">
            <v>№ ИП достижения окупаемости 2</v>
          </cell>
          <cell r="B1072" t="str">
            <v>№ PI for pay-back achieved 2</v>
          </cell>
          <cell r="C1072" t="str">
            <v>год</v>
          </cell>
          <cell r="F1072">
            <v>0</v>
          </cell>
          <cell r="G1072">
            <v>0</v>
          </cell>
          <cell r="H1072">
            <v>0</v>
          </cell>
          <cell r="I1072">
            <v>0</v>
          </cell>
          <cell r="J1072">
            <v>0</v>
          </cell>
          <cell r="K1072">
            <v>0</v>
          </cell>
          <cell r="L1072">
            <v>7</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7</v>
          </cell>
        </row>
        <row r="1073">
          <cell r="A1073" t="str">
            <v>Дисконтированный срок окупаемости</v>
          </cell>
          <cell r="B1073" t="str">
            <v>Discounted pay-back period</v>
          </cell>
          <cell r="C1073" t="str">
            <v>лет</v>
          </cell>
          <cell r="D1073">
            <v>5.4789016464236084</v>
          </cell>
          <cell r="F1073" t="str">
            <v/>
          </cell>
        </row>
        <row r="1075">
          <cell r="A1075" t="str">
            <v>NPV (чистая текущая стоимость проекта)</v>
          </cell>
          <cell r="B1075" t="str">
            <v>Net present value (NPV)</v>
          </cell>
          <cell r="C1075" t="str">
            <v>тыс.руб.</v>
          </cell>
          <cell r="D1075">
            <v>377852.94232555892</v>
          </cell>
          <cell r="E1075" t="str">
            <v>on_end</v>
          </cell>
          <cell r="F1075">
            <v>0</v>
          </cell>
          <cell r="G1075">
            <v>0</v>
          </cell>
          <cell r="H1075">
            <v>15364.787599603442</v>
          </cell>
          <cell r="I1075">
            <v>31434.281552724962</v>
          </cell>
          <cell r="J1075">
            <v>51262.337979951997</v>
          </cell>
          <cell r="K1075">
            <v>73636.876917210815</v>
          </cell>
          <cell r="L1075">
            <v>97499.654700514904</v>
          </cell>
          <cell r="M1075">
            <v>121609.96771784904</v>
          </cell>
          <cell r="N1075">
            <v>145520.36845376663</v>
          </cell>
          <cell r="O1075">
            <v>168866.90325153316</v>
          </cell>
          <cell r="P1075">
            <v>191384.48038000523</v>
          </cell>
          <cell r="Q1075">
            <v>212887.21005589992</v>
          </cell>
          <cell r="R1075">
            <v>233368.98448324748</v>
          </cell>
          <cell r="S1075">
            <v>252714.05020860367</v>
          </cell>
          <cell r="T1075">
            <v>270861.05599615135</v>
          </cell>
          <cell r="U1075">
            <v>287785.05831564951</v>
          </cell>
          <cell r="V1075">
            <v>302275.28868009982</v>
          </cell>
          <cell r="W1075">
            <v>314704.05335579067</v>
          </cell>
          <cell r="X1075">
            <v>325358.61436366732</v>
          </cell>
          <cell r="Y1075">
            <v>334486.8114484066</v>
          </cell>
          <cell r="Z1075">
            <v>342302.38510323287</v>
          </cell>
          <cell r="AA1075">
            <v>348989.61689887277</v>
          </cell>
          <cell r="AB1075">
            <v>354707.34345538862</v>
          </cell>
          <cell r="AC1075">
            <v>359592.42808740691</v>
          </cell>
          <cell r="AD1075">
            <v>363762.76293243852</v>
          </cell>
          <cell r="AE1075">
            <v>367319.86464413663</v>
          </cell>
          <cell r="AF1075">
            <v>370351.11829935887</v>
          </cell>
          <cell r="AG1075">
            <v>372931.71685794019</v>
          </cell>
          <cell r="AH1075">
            <v>375126.33717802231</v>
          </cell>
          <cell r="AI1075">
            <v>377046.38347835059</v>
          </cell>
          <cell r="AJ1075">
            <v>378667.56877428608</v>
          </cell>
          <cell r="AK1075">
            <v>378667.56877428608</v>
          </cell>
          <cell r="AL1075">
            <v>378667.56877428608</v>
          </cell>
        </row>
        <row r="1077">
          <cell r="A1077" t="str">
            <v>IRR (внутренняя норма доходности)</v>
          </cell>
          <cell r="B1077" t="str">
            <v>Internal rate of return (IRR)</v>
          </cell>
        </row>
        <row r="1078">
          <cell r="A1078" t="str">
            <v xml:space="preserve"> - расчетная на интервал планирования</v>
          </cell>
          <cell r="B1078" t="str">
            <v xml:space="preserve"> - calculated per PI</v>
          </cell>
          <cell r="D1078">
            <v>0.39473981488114612</v>
          </cell>
          <cell r="AK1078">
            <v>0.39473981488114612</v>
          </cell>
          <cell r="AL1078">
            <v>0.39473981488114612</v>
          </cell>
        </row>
        <row r="1079">
          <cell r="A1079" t="str">
            <v xml:space="preserve"> - расчетная на ИП (реальная)</v>
          </cell>
          <cell r="B1079" t="str">
            <v xml:space="preserve"> - calculated per PI (real)</v>
          </cell>
          <cell r="D1079">
            <v>0.39473981488114612</v>
          </cell>
          <cell r="AK1079">
            <v>0.39473981488114612</v>
          </cell>
          <cell r="AL1079">
            <v>0.39473981488114612</v>
          </cell>
        </row>
        <row r="1080">
          <cell r="A1080" t="str">
            <v xml:space="preserve"> - расчетная на ИП (номинальная)</v>
          </cell>
          <cell r="B1080" t="str">
            <v xml:space="preserve"> - calculated per PI (nominal)</v>
          </cell>
          <cell r="D1080">
            <v>0.39473981488114612</v>
          </cell>
          <cell r="AK1080">
            <v>0.39473981488114612</v>
          </cell>
          <cell r="AL1080">
            <v>0.39473981488114612</v>
          </cell>
        </row>
        <row r="1081">
          <cell r="A1081" t="str">
            <v xml:space="preserve"> - номинальная годовая эффективная</v>
          </cell>
          <cell r="B1081" t="str">
            <v xml:space="preserve"> - nominal "effective" per year</v>
          </cell>
          <cell r="D1081">
            <v>0.39473981488114607</v>
          </cell>
          <cell r="AK1081">
            <v>0.39473981488114607</v>
          </cell>
          <cell r="AL1081">
            <v>0.39473981488114607</v>
          </cell>
        </row>
        <row r="1082">
          <cell r="A1082" t="str">
            <v xml:space="preserve"> - реальная годовая эффективная</v>
          </cell>
          <cell r="B1082" t="str">
            <v xml:space="preserve"> - real "effective" per year</v>
          </cell>
          <cell r="D1082">
            <v>0.39473981488114607</v>
          </cell>
          <cell r="AK1082">
            <v>0.39473981488114607</v>
          </cell>
          <cell r="AL1082">
            <v>0.39473981488114607</v>
          </cell>
        </row>
        <row r="1083">
          <cell r="A1083" t="str">
            <v xml:space="preserve"> - реальная годовая банковская</v>
          </cell>
          <cell r="B1083" t="str">
            <v xml:space="preserve"> - real "banking" per year</v>
          </cell>
          <cell r="D1083">
            <v>0.39473981488114607</v>
          </cell>
          <cell r="AK1083">
            <v>0.39473981488114607</v>
          </cell>
          <cell r="AL1083">
            <v>0.39473981488114607</v>
          </cell>
        </row>
        <row r="1084">
          <cell r="A1084" t="str">
            <v xml:space="preserve"> - номинальная годовая банковская</v>
          </cell>
          <cell r="B1084" t="str">
            <v xml:space="preserve"> - nominal "banking" per year</v>
          </cell>
          <cell r="D1084">
            <v>0.39473981488114607</v>
          </cell>
          <cell r="AK1084">
            <v>0.39473981488114607</v>
          </cell>
          <cell r="AL1084">
            <v>0.39473981488114607</v>
          </cell>
        </row>
        <row r="1086">
          <cell r="A1086" t="str">
            <v>Норма доходности на инвестированный капитал</v>
          </cell>
          <cell r="B1086" t="str">
            <v>Net present value ratio (NPVR)</v>
          </cell>
          <cell r="D1086">
            <v>1.894792286780171</v>
          </cell>
          <cell r="E1086" t="str">
            <v>on_end</v>
          </cell>
          <cell r="F1086">
            <v>0</v>
          </cell>
          <cell r="G1086">
            <v>0</v>
          </cell>
          <cell r="H1086">
            <v>0.11113762304142076</v>
          </cell>
          <cell r="I1086">
            <v>0.2166183505256713</v>
          </cell>
          <cell r="J1086">
            <v>0.3377599000064414</v>
          </cell>
          <cell r="K1086">
            <v>0.46620262212971558</v>
          </cell>
          <cell r="L1086">
            <v>0.59579526276653239</v>
          </cell>
          <cell r="M1086">
            <v>0.72217758533817644</v>
          </cell>
          <cell r="N1086">
            <v>0.84345093505590396</v>
          </cell>
          <cell r="O1086">
            <v>0.95873717063384967</v>
          </cell>
          <cell r="P1086">
            <v>1.0675310847436323</v>
          </cell>
          <cell r="Q1086">
            <v>1.16954330152701</v>
          </cell>
          <cell r="R1086">
            <v>1.2647766969339524</v>
          </cell>
          <cell r="S1086">
            <v>1.353377612554244</v>
          </cell>
          <cell r="T1086">
            <v>1.4354134843347177</v>
          </cell>
          <cell r="U1086">
            <v>1.5112885173541484</v>
          </cell>
          <cell r="V1086">
            <v>1.5765824662558263</v>
          </cell>
          <cell r="W1086">
            <v>1.6316105233413787</v>
          </cell>
          <cell r="X1086">
            <v>1.6780117192300821</v>
          </cell>
          <cell r="Y1086">
            <v>1.7171482669120273</v>
          </cell>
          <cell r="Z1086">
            <v>1.7501578637865678</v>
          </cell>
          <cell r="AA1086">
            <v>1.7779937223227023</v>
          </cell>
          <cell r="AB1086">
            <v>1.8014566565118082</v>
          </cell>
          <cell r="AC1086">
            <v>1.8212209982412086</v>
          </cell>
          <cell r="AD1086">
            <v>1.8378556753306479</v>
          </cell>
          <cell r="AE1086">
            <v>1.8518414616771006</v>
          </cell>
          <cell r="AF1086">
            <v>1.86358517394693</v>
          </cell>
          <cell r="AG1086">
            <v>1.8734314140391548</v>
          </cell>
          <cell r="AH1086">
            <v>1.8816723251412961</v>
          </cell>
          <cell r="AI1086">
            <v>1.888856957258165</v>
          </cell>
          <cell r="AJ1086">
            <v>1.894792286780171</v>
          </cell>
          <cell r="AK1086">
            <v>1.894792286780171</v>
          </cell>
          <cell r="AL1086">
            <v>1.894792286780171</v>
          </cell>
        </row>
        <row r="1090">
          <cell r="A1090" t="str">
            <v>Цт=максимальные Постоянные цены</v>
          </cell>
          <cell r="B1090" t="str">
            <v>Цт=максимальные Постоянные цены</v>
          </cell>
          <cell r="AL1090" t="str">
            <v>АЛЬТ-Инвест™ 3.0</v>
          </cell>
        </row>
        <row r="1091">
          <cell r="A1091" t="str">
            <v>БЮДЖЕТНАЯ ЭФФЕКТИВНОСТЬ</v>
          </cell>
          <cell r="B1091" t="str">
            <v>BUDGET EFFECTIVENESS</v>
          </cell>
          <cell r="F1091" t="str">
            <v>"0"</v>
          </cell>
          <cell r="G1091" t="str">
            <v>1 год</v>
          </cell>
          <cell r="H1091" t="str">
            <v>2 год</v>
          </cell>
          <cell r="I1091" t="str">
            <v>3 год</v>
          </cell>
          <cell r="J1091" t="str">
            <v>4 год</v>
          </cell>
          <cell r="K1091" t="str">
            <v>5 год</v>
          </cell>
          <cell r="L1091" t="str">
            <v>6 год</v>
          </cell>
          <cell r="M1091" t="str">
            <v>7 год</v>
          </cell>
          <cell r="N1091" t="str">
            <v>8 год</v>
          </cell>
          <cell r="O1091" t="str">
            <v>9 год</v>
          </cell>
          <cell r="P1091" t="str">
            <v>10 год</v>
          </cell>
          <cell r="Q1091" t="str">
            <v>11 год</v>
          </cell>
          <cell r="R1091" t="str">
            <v>12 год</v>
          </cell>
          <cell r="S1091" t="str">
            <v>13 год</v>
          </cell>
          <cell r="T1091" t="str">
            <v>14 год</v>
          </cell>
          <cell r="U1091" t="str">
            <v>15 год</v>
          </cell>
          <cell r="V1091" t="str">
            <v>16 год</v>
          </cell>
          <cell r="W1091" t="str">
            <v>17 год</v>
          </cell>
          <cell r="X1091" t="str">
            <v>18 год</v>
          </cell>
          <cell r="Y1091" t="str">
            <v>19 год</v>
          </cell>
          <cell r="Z1091" t="str">
            <v>20 год</v>
          </cell>
          <cell r="AA1091" t="str">
            <v>21 год</v>
          </cell>
          <cell r="AB1091" t="str">
            <v>22 год</v>
          </cell>
          <cell r="AC1091" t="str">
            <v>23 год</v>
          </cell>
          <cell r="AD1091" t="str">
            <v>24 год</v>
          </cell>
          <cell r="AE1091" t="str">
            <v>25 год</v>
          </cell>
          <cell r="AF1091" t="str">
            <v>26 год</v>
          </cell>
          <cell r="AG1091" t="str">
            <v>27 год</v>
          </cell>
          <cell r="AH1091" t="str">
            <v>28 год</v>
          </cell>
          <cell r="AI1091" t="str">
            <v>29 год</v>
          </cell>
          <cell r="AJ1091" t="str">
            <v>30 год</v>
          </cell>
          <cell r="AL1091" t="str">
            <v>ВСЕГО</v>
          </cell>
        </row>
        <row r="1092">
          <cell r="D1092" t="str">
            <v>доля в фед. 
бюджет</v>
          </cell>
        </row>
        <row r="1093">
          <cell r="A1093" t="str">
            <v>Налог на добавленную стоимость</v>
          </cell>
          <cell r="B1093" t="str">
            <v>Value added tax (VAT)</v>
          </cell>
          <cell r="D1093">
            <v>0.75</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L1093">
            <v>0</v>
          </cell>
        </row>
        <row r="1095">
          <cell r="A1095" t="str">
            <v>Экспортная пошлина</v>
          </cell>
          <cell r="B1095" t="str">
            <v>Export duty</v>
          </cell>
          <cell r="D1095">
            <v>1</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L1095">
            <v>0</v>
          </cell>
        </row>
        <row r="1096">
          <cell r="A1096" t="str">
            <v>Импортная пошлина</v>
          </cell>
          <cell r="B1096" t="str">
            <v>Import duty</v>
          </cell>
          <cell r="D1096">
            <v>1</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L1096">
            <v>0</v>
          </cell>
        </row>
        <row r="1098">
          <cell r="A1098" t="str">
            <v>Подоходный налог</v>
          </cell>
          <cell r="B1098" t="str">
            <v>Withholding tax</v>
          </cell>
          <cell r="D1098">
            <v>1</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L1098">
            <v>0</v>
          </cell>
        </row>
        <row r="1100">
          <cell r="A1100" t="str">
            <v>Отчисления на социальные нужды</v>
          </cell>
          <cell r="B1100" t="str">
            <v>Social needs surcharges</v>
          </cell>
          <cell r="D1100">
            <v>1</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L1100">
            <v>0</v>
          </cell>
        </row>
        <row r="1101">
          <cell r="A1101" t="str">
            <v>Налоги в дорожный фонд</v>
          </cell>
          <cell r="B1101" t="str">
            <v>Road users tax</v>
          </cell>
          <cell r="D1101">
            <v>1</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L1101">
            <v>0</v>
          </cell>
        </row>
        <row r="1102">
          <cell r="A1102" t="str">
            <v>Транспортный налог</v>
          </cell>
          <cell r="B1102" t="str">
            <v>Transport tax</v>
          </cell>
          <cell r="D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L1102">
            <v>0</v>
          </cell>
        </row>
        <row r="1103">
          <cell r="A1103" t="str">
            <v>Сбор на нужды прав.органов</v>
          </cell>
          <cell r="B1103" t="str">
            <v>Other tax</v>
          </cell>
          <cell r="D1103">
            <v>1</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L1103">
            <v>0</v>
          </cell>
        </row>
        <row r="1105">
          <cell r="A1105" t="str">
            <v>Налог на имущество</v>
          </cell>
          <cell r="B1105" t="str">
            <v>Property tax</v>
          </cell>
          <cell r="D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L1105">
            <v>0</v>
          </cell>
        </row>
        <row r="1106">
          <cell r="A1106" t="str">
            <v>Налог на содержание ЖФ и объектов соц.культ. сферы</v>
          </cell>
          <cell r="B1106" t="str">
            <v>Dwelling fund maintenance tax</v>
          </cell>
          <cell r="D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L1106">
            <v>0</v>
          </cell>
        </row>
        <row r="1107">
          <cell r="A1107" t="str">
            <v>Сбор на нужды образовательных учреждений</v>
          </cell>
          <cell r="B1107" t="str">
            <v>Education needs tax</v>
          </cell>
          <cell r="D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L1107">
            <v>0</v>
          </cell>
        </row>
        <row r="1108">
          <cell r="A1108" t="str">
            <v>Сбор на нужды правоохранительных органов</v>
          </cell>
          <cell r="B1108" t="str">
            <v>Police tax</v>
          </cell>
          <cell r="D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L1108">
            <v>0</v>
          </cell>
        </row>
        <row r="1109">
          <cell r="A1109" t="str">
            <v>Наименование налога</v>
          </cell>
          <cell r="B1109" t="str">
            <v>Other tax</v>
          </cell>
          <cell r="D1109">
            <v>1</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L1109">
            <v>0</v>
          </cell>
        </row>
        <row r="1111">
          <cell r="A1111" t="str">
            <v>Налог на прибыль</v>
          </cell>
          <cell r="B1111" t="str">
            <v>Profit tax</v>
          </cell>
          <cell r="D1111">
            <v>0.37</v>
          </cell>
          <cell r="F1111">
            <v>0</v>
          </cell>
          <cell r="G1111">
            <v>0</v>
          </cell>
          <cell r="H1111">
            <v>4851.468468107746</v>
          </cell>
          <cell r="I1111">
            <v>5611.5266142274886</v>
          </cell>
          <cell r="J1111">
            <v>6913.996612444922</v>
          </cell>
          <cell r="K1111">
            <v>8247.4296974356766</v>
          </cell>
          <cell r="L1111">
            <v>9579.2910224264342</v>
          </cell>
          <cell r="M1111">
            <v>10777.607454931454</v>
          </cell>
          <cell r="N1111">
            <v>11974.59264918366</v>
          </cell>
          <cell r="O1111">
            <v>13169.59338012562</v>
          </cell>
          <cell r="P1111">
            <v>14362.550113858044</v>
          </cell>
          <cell r="Q1111">
            <v>15553.401530464611</v>
          </cell>
          <cell r="R1111">
            <v>16815.667134894702</v>
          </cell>
          <cell r="S1111">
            <v>18075.45738509962</v>
          </cell>
          <cell r="T1111">
            <v>19332.94709843758</v>
          </cell>
          <cell r="U1111">
            <v>20588.067258802559</v>
          </cell>
          <cell r="V1111">
            <v>20509.695930904967</v>
          </cell>
          <cell r="W1111">
            <v>20431.180217150624</v>
          </cell>
          <cell r="X1111">
            <v>20350.075228884787</v>
          </cell>
          <cell r="Y1111">
            <v>20266.303287872117</v>
          </cell>
          <cell r="Z1111">
            <v>20179.784385530202</v>
          </cell>
          <cell r="AA1111">
            <v>20090.436113019168</v>
          </cell>
          <cell r="AB1111">
            <v>19998.173589233935</v>
          </cell>
          <cell r="AC1111">
            <v>19902.909386636278</v>
          </cell>
          <cell r="AD1111">
            <v>19804.553454861831</v>
          </cell>
          <cell r="AE1111">
            <v>19703.013042035283</v>
          </cell>
          <cell r="AF1111">
            <v>19598.192613725081</v>
          </cell>
          <cell r="AG1111">
            <v>19489.993769466702</v>
          </cell>
          <cell r="AH1111">
            <v>19378.315156781715</v>
          </cell>
          <cell r="AI1111">
            <v>19638.401141334103</v>
          </cell>
          <cell r="AJ1111">
            <v>19522.290232048308</v>
          </cell>
          <cell r="AL1111">
            <v>474716.91396992526</v>
          </cell>
        </row>
        <row r="1113">
          <cell r="A1113" t="str">
            <v xml:space="preserve"> = Итого налоги в федеральный бюджет</v>
          </cell>
          <cell r="B1113" t="str">
            <v xml:space="preserve"> = Total taxes in the federal budget</v>
          </cell>
          <cell r="D1113" t="str">
            <v>тыс.руб.</v>
          </cell>
          <cell r="F1113">
            <v>0</v>
          </cell>
          <cell r="G1113">
            <v>0</v>
          </cell>
          <cell r="H1113">
            <v>4851.468468107746</v>
          </cell>
          <cell r="I1113">
            <v>5611.5266142274886</v>
          </cell>
          <cell r="J1113">
            <v>6913.996612444922</v>
          </cell>
          <cell r="K1113">
            <v>8247.4296974356766</v>
          </cell>
          <cell r="L1113">
            <v>9579.2910224264342</v>
          </cell>
          <cell r="M1113">
            <v>10777.607454931454</v>
          </cell>
          <cell r="N1113">
            <v>11974.59264918366</v>
          </cell>
          <cell r="O1113">
            <v>13169.59338012562</v>
          </cell>
          <cell r="P1113">
            <v>14362.550113858044</v>
          </cell>
          <cell r="Q1113">
            <v>15553.401530464611</v>
          </cell>
          <cell r="R1113">
            <v>16815.667134894702</v>
          </cell>
          <cell r="S1113">
            <v>18075.45738509962</v>
          </cell>
          <cell r="T1113">
            <v>19332.94709843758</v>
          </cell>
          <cell r="U1113">
            <v>20588.067258802559</v>
          </cell>
          <cell r="V1113">
            <v>20509.695930904967</v>
          </cell>
          <cell r="W1113">
            <v>20431.180217150624</v>
          </cell>
          <cell r="X1113">
            <v>20350.075228884787</v>
          </cell>
          <cell r="Y1113">
            <v>20266.303287872117</v>
          </cell>
          <cell r="Z1113">
            <v>20179.784385530202</v>
          </cell>
          <cell r="AA1113">
            <v>20090.436113019168</v>
          </cell>
          <cell r="AB1113">
            <v>19998.173589233935</v>
          </cell>
          <cell r="AC1113">
            <v>19902.909386636278</v>
          </cell>
          <cell r="AD1113">
            <v>19804.553454861831</v>
          </cell>
          <cell r="AE1113">
            <v>19703.013042035283</v>
          </cell>
          <cell r="AF1113">
            <v>19598.192613725081</v>
          </cell>
          <cell r="AG1113">
            <v>19489.993769466702</v>
          </cell>
          <cell r="AH1113">
            <v>19378.315156781715</v>
          </cell>
          <cell r="AI1113">
            <v>19638.401141334103</v>
          </cell>
          <cell r="AJ1113">
            <v>19522.290232048308</v>
          </cell>
          <cell r="AL1113">
            <v>474716.91396992526</v>
          </cell>
        </row>
        <row r="1114">
          <cell r="A1114" t="str">
            <v xml:space="preserve"> = Итого налоги в бюджеты местного уровня</v>
          </cell>
          <cell r="B1114" t="str">
            <v xml:space="preserve"> = Total taxes in the budgets of a local level </v>
          </cell>
          <cell r="D1114" t="str">
            <v>тыс.руб.</v>
          </cell>
          <cell r="F1114">
            <v>0</v>
          </cell>
          <cell r="G1114">
            <v>0</v>
          </cell>
          <cell r="H1114">
            <v>13270.350106155427</v>
          </cell>
          <cell r="I1114">
            <v>15068.479502124112</v>
          </cell>
          <cell r="J1114">
            <v>17762.714075556956</v>
          </cell>
          <cell r="K1114">
            <v>20514.986170913246</v>
          </cell>
          <cell r="L1114">
            <v>23264.582026269542</v>
          </cell>
          <cell r="M1114">
            <v>25672.743627852313</v>
          </cell>
          <cell r="N1114">
            <v>28071.933288230081</v>
          </cell>
          <cell r="O1114">
            <v>30467.743997566082</v>
          </cell>
          <cell r="P1114">
            <v>32860.074387329085</v>
          </cell>
          <cell r="Q1114">
            <v>35248.82004793184</v>
          </cell>
          <cell r="R1114">
            <v>37805.777234705587</v>
          </cell>
          <cell r="S1114">
            <v>40361.242864356958</v>
          </cell>
          <cell r="T1114">
            <v>42912.791363667282</v>
          </cell>
          <cell r="U1114">
            <v>45460.305218726324</v>
          </cell>
          <cell r="V1114">
            <v>45265.781474192132</v>
          </cell>
          <cell r="W1114">
            <v>45044.328630177988</v>
          </cell>
          <cell r="X1114">
            <v>44818.467021455086</v>
          </cell>
          <cell r="Y1114">
            <v>44588.064385082165</v>
          </cell>
          <cell r="Z1114">
            <v>44352.984490229705</v>
          </cell>
          <cell r="AA1114">
            <v>44113.08701914335</v>
          </cell>
          <cell r="AB1114">
            <v>43868.227444536067</v>
          </cell>
          <cell r="AC1114">
            <v>43618.256903302216</v>
          </cell>
          <cell r="AD1114">
            <v>43363.022066443024</v>
          </cell>
          <cell r="AE1114">
            <v>43102.365005089712</v>
          </cell>
          <cell r="AF1114">
            <v>42836.123052507464</v>
          </cell>
          <cell r="AG1114">
            <v>42564.128661959432</v>
          </cell>
          <cell r="AH1114">
            <v>42286.209260306612</v>
          </cell>
          <cell r="AI1114">
            <v>42683.990407139048</v>
          </cell>
          <cell r="AJ1114">
            <v>42485.10204908486</v>
          </cell>
          <cell r="AL1114">
            <v>1063732.6817820335</v>
          </cell>
        </row>
        <row r="1115">
          <cell r="A1115" t="str">
            <v xml:space="preserve"> = Итого налоги в бюджеты всех уровней</v>
          </cell>
          <cell r="B1115" t="str">
            <v xml:space="preserve"> = Total taxes in the budgets of the all levels </v>
          </cell>
          <cell r="D1115" t="str">
            <v>тыс.руб.</v>
          </cell>
          <cell r="F1115">
            <v>0</v>
          </cell>
          <cell r="G1115">
            <v>0</v>
          </cell>
          <cell r="H1115">
            <v>18121.818574263172</v>
          </cell>
          <cell r="I1115">
            <v>20680.0061163516</v>
          </cell>
          <cell r="J1115">
            <v>24676.710688001876</v>
          </cell>
          <cell r="K1115">
            <v>28762.415868348922</v>
          </cell>
          <cell r="L1115">
            <v>32843.873048695976</v>
          </cell>
          <cell r="M1115">
            <v>36450.351082783767</v>
          </cell>
          <cell r="N1115">
            <v>40046.525937413739</v>
          </cell>
          <cell r="O1115">
            <v>43637.3373776917</v>
          </cell>
          <cell r="P1115">
            <v>47222.624501187129</v>
          </cell>
          <cell r="Q1115">
            <v>50802.221578396449</v>
          </cell>
          <cell r="R1115">
            <v>54621.444369600285</v>
          </cell>
          <cell r="S1115">
            <v>58436.700249456582</v>
          </cell>
          <cell r="T1115">
            <v>62245.738462104862</v>
          </cell>
          <cell r="U1115">
            <v>66048.372477528887</v>
          </cell>
          <cell r="V1115">
            <v>65775.477405097103</v>
          </cell>
          <cell r="W1115">
            <v>65475.508847328616</v>
          </cell>
          <cell r="X1115">
            <v>65168.542250339873</v>
          </cell>
          <cell r="Y1115">
            <v>64854.367672954279</v>
          </cell>
          <cell r="Z1115">
            <v>64532.76887575991</v>
          </cell>
          <cell r="AA1115">
            <v>64203.523132162518</v>
          </cell>
          <cell r="AB1115">
            <v>63866.401033770002</v>
          </cell>
          <cell r="AC1115">
            <v>63521.166289938497</v>
          </cell>
          <cell r="AD1115">
            <v>63167.575521304854</v>
          </cell>
          <cell r="AE1115">
            <v>62805.378047124992</v>
          </cell>
          <cell r="AF1115">
            <v>62434.315666232549</v>
          </cell>
          <cell r="AG1115">
            <v>62054.122431426134</v>
          </cell>
          <cell r="AH1115">
            <v>61664.524417088323</v>
          </cell>
          <cell r="AI1115">
            <v>62322.391548473155</v>
          </cell>
          <cell r="AJ1115">
            <v>62007.392281133172</v>
          </cell>
          <cell r="AL1115">
            <v>1538449.5957519587</v>
          </cell>
        </row>
        <row r="1117">
          <cell r="A1117" t="str">
            <v>Целевые финансирование и поступления</v>
          </cell>
          <cell r="B1117" t="str">
            <v>Target financing (financing from a public finance)</v>
          </cell>
          <cell r="D1117" t="str">
            <v>тыс.руб.</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L1117">
            <v>0</v>
          </cell>
        </row>
        <row r="1119">
          <cell r="A1119" t="str">
            <v>Государственный кредит (выдача (-))</v>
          </cell>
          <cell r="B1119" t="str">
            <v xml:space="preserve">Public credit (issue (-)) </v>
          </cell>
          <cell r="D1119" t="str">
            <v>тыс.руб.</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L1119">
            <v>0</v>
          </cell>
        </row>
        <row r="1120">
          <cell r="A1120" t="str">
            <v>Государственный кредит (возврат (+))</v>
          </cell>
          <cell r="B1120" t="str">
            <v xml:space="preserve">Public credit (return (+)) </v>
          </cell>
          <cell r="D1120" t="str">
            <v>тыс.руб.</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L1120">
            <v>0</v>
          </cell>
        </row>
        <row r="1121">
          <cell r="A1121" t="str">
            <v>Государственный кредит (проценты (+))</v>
          </cell>
          <cell r="B1121" t="str">
            <v xml:space="preserve">Public credit (interests (+)) </v>
          </cell>
          <cell r="D1121" t="str">
            <v>тыс.руб.</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L1121">
            <v>0</v>
          </cell>
        </row>
        <row r="1123">
          <cell r="A1123" t="str">
            <v xml:space="preserve"> = Итого доходы/расходы по федеральному бюджету</v>
          </cell>
          <cell r="B1123" t="str">
            <v xml:space="preserve"> = Total balance of the incomes/consumptions under the fed.budget</v>
          </cell>
          <cell r="D1123" t="str">
            <v>тыс.руб.</v>
          </cell>
          <cell r="F1123">
            <v>0</v>
          </cell>
          <cell r="G1123">
            <v>0</v>
          </cell>
          <cell r="H1123">
            <v>4851.468468107746</v>
          </cell>
          <cell r="I1123">
            <v>5611.5266142274886</v>
          </cell>
          <cell r="J1123">
            <v>6913.996612444922</v>
          </cell>
          <cell r="K1123">
            <v>8247.4296974356766</v>
          </cell>
          <cell r="L1123">
            <v>9579.2910224264342</v>
          </cell>
          <cell r="M1123">
            <v>10777.607454931454</v>
          </cell>
          <cell r="N1123">
            <v>11974.59264918366</v>
          </cell>
          <cell r="O1123">
            <v>13169.59338012562</v>
          </cell>
          <cell r="P1123">
            <v>14362.550113858044</v>
          </cell>
          <cell r="Q1123">
            <v>15553.401530464611</v>
          </cell>
          <cell r="R1123">
            <v>16815.667134894702</v>
          </cell>
          <cell r="S1123">
            <v>18075.45738509962</v>
          </cell>
          <cell r="T1123">
            <v>19332.94709843758</v>
          </cell>
          <cell r="U1123">
            <v>20588.067258802559</v>
          </cell>
          <cell r="V1123">
            <v>20509.695930904967</v>
          </cell>
          <cell r="W1123">
            <v>20431.180217150624</v>
          </cell>
          <cell r="X1123">
            <v>20350.075228884787</v>
          </cell>
          <cell r="Y1123">
            <v>20266.303287872117</v>
          </cell>
          <cell r="Z1123">
            <v>20179.784385530202</v>
          </cell>
          <cell r="AA1123">
            <v>20090.436113019168</v>
          </cell>
          <cell r="AB1123">
            <v>19998.173589233935</v>
          </cell>
          <cell r="AC1123">
            <v>19902.909386636278</v>
          </cell>
          <cell r="AD1123">
            <v>19804.553454861831</v>
          </cell>
          <cell r="AE1123">
            <v>19703.013042035283</v>
          </cell>
          <cell r="AF1123">
            <v>19598.192613725081</v>
          </cell>
          <cell r="AG1123">
            <v>19489.993769466702</v>
          </cell>
          <cell r="AH1123">
            <v>19378.315156781715</v>
          </cell>
          <cell r="AI1123">
            <v>19638.401141334103</v>
          </cell>
          <cell r="AJ1123">
            <v>19522.290232048308</v>
          </cell>
          <cell r="AL1123">
            <v>474716.91396992526</v>
          </cell>
        </row>
        <row r="1124">
          <cell r="A1124" t="str">
            <v>То же, нарастающим итогом</v>
          </cell>
          <cell r="B1124" t="str">
            <v xml:space="preserve">The same, accumulated </v>
          </cell>
          <cell r="D1124" t="str">
            <v>тыс.руб.</v>
          </cell>
          <cell r="E1124" t="str">
            <v>on_end</v>
          </cell>
          <cell r="F1124">
            <v>0</v>
          </cell>
          <cell r="G1124">
            <v>0</v>
          </cell>
          <cell r="H1124">
            <v>4851.468468107746</v>
          </cell>
          <cell r="I1124">
            <v>10462.995082335234</v>
          </cell>
          <cell r="J1124">
            <v>17376.991694780154</v>
          </cell>
          <cell r="K1124">
            <v>25624.421392215831</v>
          </cell>
          <cell r="L1124">
            <v>35203.712414642265</v>
          </cell>
          <cell r="M1124">
            <v>45981.319869573723</v>
          </cell>
          <cell r="N1124">
            <v>57955.912518757381</v>
          </cell>
          <cell r="O1124">
            <v>71125.505898882999</v>
          </cell>
          <cell r="P1124">
            <v>85488.056012741043</v>
          </cell>
          <cell r="Q1124">
            <v>101041.45754320566</v>
          </cell>
          <cell r="R1124">
            <v>117857.12467810036</v>
          </cell>
          <cell r="S1124">
            <v>135932.58206319998</v>
          </cell>
          <cell r="T1124">
            <v>155265.52916163756</v>
          </cell>
          <cell r="U1124">
            <v>175853.59642044012</v>
          </cell>
          <cell r="V1124">
            <v>196363.2923513451</v>
          </cell>
          <cell r="W1124">
            <v>216794.47256849572</v>
          </cell>
          <cell r="X1124">
            <v>237144.54779738051</v>
          </cell>
          <cell r="Y1124">
            <v>257410.85108525262</v>
          </cell>
          <cell r="Z1124">
            <v>277590.63547078281</v>
          </cell>
          <cell r="AA1124">
            <v>297681.071583802</v>
          </cell>
          <cell r="AB1124">
            <v>317679.24517303595</v>
          </cell>
          <cell r="AC1124">
            <v>337582.15455967223</v>
          </cell>
          <cell r="AD1124">
            <v>357386.70801453409</v>
          </cell>
          <cell r="AE1124">
            <v>377089.72105656937</v>
          </cell>
          <cell r="AF1124">
            <v>396687.91367029445</v>
          </cell>
          <cell r="AG1124">
            <v>416177.90743976115</v>
          </cell>
          <cell r="AH1124">
            <v>435556.22259654285</v>
          </cell>
          <cell r="AI1124">
            <v>455194.62373787694</v>
          </cell>
          <cell r="AJ1124">
            <v>474716.91396992526</v>
          </cell>
          <cell r="AL1124">
            <v>474716.91396992526</v>
          </cell>
        </row>
        <row r="1126">
          <cell r="A1126" t="str">
            <v>Ставка сравнения (ставка рефинансирования ЦБ РФ)</v>
          </cell>
          <cell r="B1126" t="str">
            <v>Rate of discount (the Central Bank of Russia rate of re-financing)</v>
          </cell>
        </row>
        <row r="1127">
          <cell r="A1127" t="str">
            <v xml:space="preserve"> - номинальная годовая банковская</v>
          </cell>
          <cell r="B1127" t="str">
            <v xml:space="preserve"> - nominal "banking" per year</v>
          </cell>
          <cell r="D1127" t="str">
            <v>%</v>
          </cell>
          <cell r="E1127" t="str">
            <v>on_end</v>
          </cell>
          <cell r="F1127">
            <v>0.13</v>
          </cell>
          <cell r="G1127">
            <v>0.13</v>
          </cell>
          <cell r="H1127">
            <v>0.13</v>
          </cell>
          <cell r="I1127">
            <v>0.13</v>
          </cell>
          <cell r="J1127">
            <v>0.13</v>
          </cell>
          <cell r="K1127">
            <v>0.13</v>
          </cell>
          <cell r="L1127">
            <v>0.13</v>
          </cell>
          <cell r="M1127">
            <v>0.13</v>
          </cell>
          <cell r="N1127">
            <v>0.13</v>
          </cell>
          <cell r="O1127">
            <v>0.13</v>
          </cell>
          <cell r="P1127">
            <v>0.13</v>
          </cell>
          <cell r="Q1127">
            <v>0.13</v>
          </cell>
          <cell r="R1127">
            <v>0.13</v>
          </cell>
          <cell r="S1127">
            <v>0.13</v>
          </cell>
          <cell r="T1127">
            <v>0.13</v>
          </cell>
          <cell r="U1127">
            <v>0.13</v>
          </cell>
          <cell r="V1127">
            <v>0.13</v>
          </cell>
          <cell r="W1127">
            <v>0.13</v>
          </cell>
          <cell r="X1127">
            <v>0.13</v>
          </cell>
          <cell r="Y1127">
            <v>0.13</v>
          </cell>
          <cell r="Z1127">
            <v>0.13</v>
          </cell>
          <cell r="AA1127">
            <v>0.13</v>
          </cell>
          <cell r="AB1127">
            <v>0.13</v>
          </cell>
          <cell r="AC1127">
            <v>0.13</v>
          </cell>
          <cell r="AD1127">
            <v>0.13</v>
          </cell>
          <cell r="AE1127">
            <v>0.13</v>
          </cell>
          <cell r="AF1127">
            <v>0.13</v>
          </cell>
          <cell r="AG1127">
            <v>0.13</v>
          </cell>
          <cell r="AH1127">
            <v>0.13</v>
          </cell>
          <cell r="AI1127">
            <v>0.13</v>
          </cell>
          <cell r="AJ1127">
            <v>0.13</v>
          </cell>
          <cell r="AK1127">
            <v>0.13</v>
          </cell>
        </row>
        <row r="1128">
          <cell r="A1128" t="str">
            <v xml:space="preserve"> - реальная годовая банковская</v>
          </cell>
          <cell r="B1128" t="str">
            <v xml:space="preserve"> - real "banking" per year</v>
          </cell>
          <cell r="D1128" t="str">
            <v>%</v>
          </cell>
          <cell r="E1128" t="str">
            <v>on_end</v>
          </cell>
          <cell r="F1128">
            <v>0.12999999999999989</v>
          </cell>
          <cell r="G1128">
            <v>0.12999999999999989</v>
          </cell>
          <cell r="H1128">
            <v>0.12999999999999989</v>
          </cell>
          <cell r="I1128">
            <v>0.12999999999999989</v>
          </cell>
          <cell r="J1128">
            <v>0.12999999999999989</v>
          </cell>
          <cell r="K1128">
            <v>0.12999999999999989</v>
          </cell>
          <cell r="L1128">
            <v>0.12999999999999989</v>
          </cell>
          <cell r="M1128">
            <v>0.12999999999999989</v>
          </cell>
          <cell r="N1128">
            <v>0.12999999999999989</v>
          </cell>
          <cell r="O1128">
            <v>0.12999999999999989</v>
          </cell>
          <cell r="P1128">
            <v>0.12999999999999989</v>
          </cell>
          <cell r="Q1128">
            <v>0.12999999999999989</v>
          </cell>
          <cell r="R1128">
            <v>0.12999999999999989</v>
          </cell>
          <cell r="S1128">
            <v>0.12999999999999989</v>
          </cell>
          <cell r="T1128">
            <v>0.12999999999999989</v>
          </cell>
          <cell r="U1128">
            <v>0.12999999999999989</v>
          </cell>
          <cell r="V1128">
            <v>0.12999999999999989</v>
          </cell>
          <cell r="W1128">
            <v>0.12999999999999989</v>
          </cell>
          <cell r="X1128">
            <v>0.12999999999999989</v>
          </cell>
          <cell r="Y1128">
            <v>0.12999999999999989</v>
          </cell>
          <cell r="Z1128">
            <v>0.12999999999999989</v>
          </cell>
          <cell r="AA1128">
            <v>0.12999999999999989</v>
          </cell>
          <cell r="AB1128">
            <v>0.12999999999999989</v>
          </cell>
          <cell r="AC1128">
            <v>0.12999999999999989</v>
          </cell>
          <cell r="AD1128">
            <v>0.12999999999999989</v>
          </cell>
          <cell r="AE1128">
            <v>0.12999999999999989</v>
          </cell>
          <cell r="AF1128">
            <v>0.12999999999999989</v>
          </cell>
          <cell r="AG1128">
            <v>0.12999999999999989</v>
          </cell>
          <cell r="AH1128">
            <v>0.12999999999999989</v>
          </cell>
          <cell r="AI1128">
            <v>0.12999999999999989</v>
          </cell>
          <cell r="AJ1128">
            <v>0.12999999999999989</v>
          </cell>
          <cell r="AK1128">
            <v>0.12999999999999989</v>
          </cell>
        </row>
        <row r="1129">
          <cell r="A1129" t="str">
            <v xml:space="preserve"> - номинальная годовая эффективная</v>
          </cell>
          <cell r="B1129" t="str">
            <v xml:space="preserve"> - nominal "effective" per year</v>
          </cell>
          <cell r="D1129" t="str">
            <v>%</v>
          </cell>
          <cell r="E1129" t="str">
            <v>on_end</v>
          </cell>
          <cell r="F1129">
            <v>0.12999999999999989</v>
          </cell>
          <cell r="G1129">
            <v>0.12999999999999989</v>
          </cell>
          <cell r="H1129">
            <v>0.12999999999999989</v>
          </cell>
          <cell r="I1129">
            <v>0.12999999999999989</v>
          </cell>
          <cell r="J1129">
            <v>0.12999999999999989</v>
          </cell>
          <cell r="K1129">
            <v>0.12999999999999989</v>
          </cell>
          <cell r="L1129">
            <v>0.12999999999999989</v>
          </cell>
          <cell r="M1129">
            <v>0.12999999999999989</v>
          </cell>
          <cell r="N1129">
            <v>0.12999999999999989</v>
          </cell>
          <cell r="O1129">
            <v>0.12999999999999989</v>
          </cell>
          <cell r="P1129">
            <v>0.12999999999999989</v>
          </cell>
          <cell r="Q1129">
            <v>0.12999999999999989</v>
          </cell>
          <cell r="R1129">
            <v>0.12999999999999989</v>
          </cell>
          <cell r="S1129">
            <v>0.12999999999999989</v>
          </cell>
          <cell r="T1129">
            <v>0.12999999999999989</v>
          </cell>
          <cell r="U1129">
            <v>0.12999999999999989</v>
          </cell>
          <cell r="V1129">
            <v>0.12999999999999989</v>
          </cell>
          <cell r="W1129">
            <v>0.12999999999999989</v>
          </cell>
          <cell r="X1129">
            <v>0.12999999999999989</v>
          </cell>
          <cell r="Y1129">
            <v>0.12999999999999989</v>
          </cell>
          <cell r="Z1129">
            <v>0.12999999999999989</v>
          </cell>
          <cell r="AA1129">
            <v>0.12999999999999989</v>
          </cell>
          <cell r="AB1129">
            <v>0.12999999999999989</v>
          </cell>
          <cell r="AC1129">
            <v>0.12999999999999989</v>
          </cell>
          <cell r="AD1129">
            <v>0.12999999999999989</v>
          </cell>
          <cell r="AE1129">
            <v>0.12999999999999989</v>
          </cell>
          <cell r="AF1129">
            <v>0.12999999999999989</v>
          </cell>
          <cell r="AG1129">
            <v>0.12999999999999989</v>
          </cell>
          <cell r="AH1129">
            <v>0.12999999999999989</v>
          </cell>
          <cell r="AI1129">
            <v>0.12999999999999989</v>
          </cell>
          <cell r="AJ1129">
            <v>0.12999999999999989</v>
          </cell>
          <cell r="AK1129">
            <v>0.12999999999999989</v>
          </cell>
        </row>
        <row r="1130">
          <cell r="A1130" t="str">
            <v xml:space="preserve"> - реальная годовая эффективная</v>
          </cell>
          <cell r="B1130" t="str">
            <v xml:space="preserve"> - real "effective" per year</v>
          </cell>
          <cell r="D1130" t="str">
            <v>%</v>
          </cell>
          <cell r="E1130" t="str">
            <v>on_end</v>
          </cell>
          <cell r="F1130">
            <v>0.12999999999999989</v>
          </cell>
          <cell r="G1130">
            <v>0.12999999999999989</v>
          </cell>
          <cell r="H1130">
            <v>0.12999999999999989</v>
          </cell>
          <cell r="I1130">
            <v>0.12999999999999989</v>
          </cell>
          <cell r="J1130">
            <v>0.12999999999999989</v>
          </cell>
          <cell r="K1130">
            <v>0.12999999999999989</v>
          </cell>
          <cell r="L1130">
            <v>0.12999999999999989</v>
          </cell>
          <cell r="M1130">
            <v>0.12999999999999989</v>
          </cell>
          <cell r="N1130">
            <v>0.12999999999999989</v>
          </cell>
          <cell r="O1130">
            <v>0.12999999999999989</v>
          </cell>
          <cell r="P1130">
            <v>0.12999999999999989</v>
          </cell>
          <cell r="Q1130">
            <v>0.12999999999999989</v>
          </cell>
          <cell r="R1130">
            <v>0.12999999999999989</v>
          </cell>
          <cell r="S1130">
            <v>0.12999999999999989</v>
          </cell>
          <cell r="T1130">
            <v>0.12999999999999989</v>
          </cell>
          <cell r="U1130">
            <v>0.12999999999999989</v>
          </cell>
          <cell r="V1130">
            <v>0.12999999999999989</v>
          </cell>
          <cell r="W1130">
            <v>0.12999999999999989</v>
          </cell>
          <cell r="X1130">
            <v>0.12999999999999989</v>
          </cell>
          <cell r="Y1130">
            <v>0.12999999999999989</v>
          </cell>
          <cell r="Z1130">
            <v>0.12999999999999989</v>
          </cell>
          <cell r="AA1130">
            <v>0.12999999999999989</v>
          </cell>
          <cell r="AB1130">
            <v>0.12999999999999989</v>
          </cell>
          <cell r="AC1130">
            <v>0.12999999999999989</v>
          </cell>
          <cell r="AD1130">
            <v>0.12999999999999989</v>
          </cell>
          <cell r="AE1130">
            <v>0.12999999999999989</v>
          </cell>
          <cell r="AF1130">
            <v>0.12999999999999989</v>
          </cell>
          <cell r="AG1130">
            <v>0.12999999999999989</v>
          </cell>
          <cell r="AH1130">
            <v>0.12999999999999989</v>
          </cell>
          <cell r="AI1130">
            <v>0.12999999999999989</v>
          </cell>
          <cell r="AJ1130">
            <v>0.12999999999999989</v>
          </cell>
          <cell r="AK1130">
            <v>0.12999999999999989</v>
          </cell>
        </row>
        <row r="1131">
          <cell r="A1131" t="str">
            <v xml:space="preserve"> - расчетная на ИП (номинальная)</v>
          </cell>
          <cell r="B1131" t="str">
            <v xml:space="preserve"> - calculated per PI (nominal)</v>
          </cell>
          <cell r="D1131" t="str">
            <v>%</v>
          </cell>
          <cell r="E1131" t="str">
            <v>on_end</v>
          </cell>
          <cell r="F1131">
            <v>0.12999999999999989</v>
          </cell>
          <cell r="G1131">
            <v>0.12999999999999989</v>
          </cell>
          <cell r="H1131">
            <v>0.12999999999999989</v>
          </cell>
          <cell r="I1131">
            <v>0.12999999999999989</v>
          </cell>
          <cell r="J1131">
            <v>0.12999999999999989</v>
          </cell>
          <cell r="K1131">
            <v>0.12999999999999989</v>
          </cell>
          <cell r="L1131">
            <v>0.12999999999999989</v>
          </cell>
          <cell r="M1131">
            <v>0.12999999999999989</v>
          </cell>
          <cell r="N1131">
            <v>0.12999999999999989</v>
          </cell>
          <cell r="O1131">
            <v>0.12999999999999989</v>
          </cell>
          <cell r="P1131">
            <v>0.12999999999999989</v>
          </cell>
          <cell r="Q1131">
            <v>0.12999999999999989</v>
          </cell>
          <cell r="R1131">
            <v>0.12999999999999989</v>
          </cell>
          <cell r="S1131">
            <v>0.12999999999999989</v>
          </cell>
          <cell r="T1131">
            <v>0.12999999999999989</v>
          </cell>
          <cell r="U1131">
            <v>0.12999999999999989</v>
          </cell>
          <cell r="V1131">
            <v>0.12999999999999989</v>
          </cell>
          <cell r="W1131">
            <v>0.12999999999999989</v>
          </cell>
          <cell r="X1131">
            <v>0.12999999999999989</v>
          </cell>
          <cell r="Y1131">
            <v>0.12999999999999989</v>
          </cell>
          <cell r="Z1131">
            <v>0.12999999999999989</v>
          </cell>
          <cell r="AA1131">
            <v>0.12999999999999989</v>
          </cell>
          <cell r="AB1131">
            <v>0.12999999999999989</v>
          </cell>
          <cell r="AC1131">
            <v>0.12999999999999989</v>
          </cell>
          <cell r="AD1131">
            <v>0.12999999999999989</v>
          </cell>
          <cell r="AE1131">
            <v>0.12999999999999989</v>
          </cell>
          <cell r="AF1131">
            <v>0.12999999999999989</v>
          </cell>
          <cell r="AG1131">
            <v>0.12999999999999989</v>
          </cell>
          <cell r="AH1131">
            <v>0.12999999999999989</v>
          </cell>
          <cell r="AI1131">
            <v>0.12999999999999989</v>
          </cell>
          <cell r="AJ1131">
            <v>0.12999999999999989</v>
          </cell>
          <cell r="AK1131">
            <v>0.12999999999999989</v>
          </cell>
        </row>
        <row r="1132">
          <cell r="A1132" t="str">
            <v xml:space="preserve"> - расчетная на ИП (реальная)</v>
          </cell>
          <cell r="B1132" t="str">
            <v xml:space="preserve"> - calculated per PI (real)</v>
          </cell>
          <cell r="D1132" t="str">
            <v>%</v>
          </cell>
          <cell r="E1132" t="str">
            <v>on_end</v>
          </cell>
          <cell r="F1132">
            <v>0.12999999999999989</v>
          </cell>
          <cell r="G1132">
            <v>0.12999999999999989</v>
          </cell>
          <cell r="H1132">
            <v>0.12999999999999989</v>
          </cell>
          <cell r="I1132">
            <v>0.12999999999999989</v>
          </cell>
          <cell r="J1132">
            <v>0.12999999999999989</v>
          </cell>
          <cell r="K1132">
            <v>0.12999999999999989</v>
          </cell>
          <cell r="L1132">
            <v>0.12999999999999989</v>
          </cell>
          <cell r="M1132">
            <v>0.12999999999999989</v>
          </cell>
          <cell r="N1132">
            <v>0.12999999999999989</v>
          </cell>
          <cell r="O1132">
            <v>0.12999999999999989</v>
          </cell>
          <cell r="P1132">
            <v>0.12999999999999989</v>
          </cell>
          <cell r="Q1132">
            <v>0.12999999999999989</v>
          </cell>
          <cell r="R1132">
            <v>0.12999999999999989</v>
          </cell>
          <cell r="S1132">
            <v>0.12999999999999989</v>
          </cell>
          <cell r="T1132">
            <v>0.12999999999999989</v>
          </cell>
          <cell r="U1132">
            <v>0.12999999999999989</v>
          </cell>
          <cell r="V1132">
            <v>0.12999999999999989</v>
          </cell>
          <cell r="W1132">
            <v>0.12999999999999989</v>
          </cell>
          <cell r="X1132">
            <v>0.12999999999999989</v>
          </cell>
          <cell r="Y1132">
            <v>0.12999999999999989</v>
          </cell>
          <cell r="Z1132">
            <v>0.12999999999999989</v>
          </cell>
          <cell r="AA1132">
            <v>0.12999999999999989</v>
          </cell>
          <cell r="AB1132">
            <v>0.12999999999999989</v>
          </cell>
          <cell r="AC1132">
            <v>0.12999999999999989</v>
          </cell>
          <cell r="AD1132">
            <v>0.12999999999999989</v>
          </cell>
          <cell r="AE1132">
            <v>0.12999999999999989</v>
          </cell>
          <cell r="AF1132">
            <v>0.12999999999999989</v>
          </cell>
          <cell r="AG1132">
            <v>0.12999999999999989</v>
          </cell>
          <cell r="AH1132">
            <v>0.12999999999999989</v>
          </cell>
          <cell r="AI1132">
            <v>0.12999999999999989</v>
          </cell>
          <cell r="AJ1132">
            <v>0.12999999999999989</v>
          </cell>
          <cell r="AK1132">
            <v>0.12999999999999989</v>
          </cell>
        </row>
        <row r="1133">
          <cell r="A1133" t="str">
            <v xml:space="preserve"> - расчетная на интервал планирования</v>
          </cell>
          <cell r="B1133" t="str">
            <v xml:space="preserve"> - used in calculations per PI</v>
          </cell>
          <cell r="D1133" t="str">
            <v>%</v>
          </cell>
          <cell r="E1133" t="str">
            <v>on_end</v>
          </cell>
          <cell r="F1133">
            <v>0.12999999999999989</v>
          </cell>
          <cell r="G1133">
            <v>0.12999999999999989</v>
          </cell>
          <cell r="H1133">
            <v>0.12999999999999989</v>
          </cell>
          <cell r="I1133">
            <v>0.12999999999999989</v>
          </cell>
          <cell r="J1133">
            <v>0.12999999999999989</v>
          </cell>
          <cell r="K1133">
            <v>0.12999999999999989</v>
          </cell>
          <cell r="L1133">
            <v>0.12999999999999989</v>
          </cell>
          <cell r="M1133">
            <v>0.12999999999999989</v>
          </cell>
          <cell r="N1133">
            <v>0.12999999999999989</v>
          </cell>
          <cell r="O1133">
            <v>0.12999999999999989</v>
          </cell>
          <cell r="P1133">
            <v>0.12999999999999989</v>
          </cell>
          <cell r="Q1133">
            <v>0.12999999999999989</v>
          </cell>
          <cell r="R1133">
            <v>0.12999999999999989</v>
          </cell>
          <cell r="S1133">
            <v>0.12999999999999989</v>
          </cell>
          <cell r="T1133">
            <v>0.12999999999999989</v>
          </cell>
          <cell r="U1133">
            <v>0.12999999999999989</v>
          </cell>
          <cell r="V1133">
            <v>0.12999999999999989</v>
          </cell>
          <cell r="W1133">
            <v>0.12999999999999989</v>
          </cell>
          <cell r="X1133">
            <v>0.12999999999999989</v>
          </cell>
          <cell r="Y1133">
            <v>0.12999999999999989</v>
          </cell>
          <cell r="Z1133">
            <v>0.12999999999999989</v>
          </cell>
          <cell r="AA1133">
            <v>0.12999999999999989</v>
          </cell>
          <cell r="AB1133">
            <v>0.12999999999999989</v>
          </cell>
          <cell r="AC1133">
            <v>0.12999999999999989</v>
          </cell>
          <cell r="AD1133">
            <v>0.12999999999999989</v>
          </cell>
          <cell r="AE1133">
            <v>0.12999999999999989</v>
          </cell>
          <cell r="AF1133">
            <v>0.12999999999999989</v>
          </cell>
          <cell r="AG1133">
            <v>0.12999999999999989</v>
          </cell>
          <cell r="AH1133">
            <v>0.12999999999999989</v>
          </cell>
          <cell r="AI1133">
            <v>0.12999999999999989</v>
          </cell>
          <cell r="AJ1133">
            <v>0.12999999999999989</v>
          </cell>
          <cell r="AK1133">
            <v>0.12999999999999989</v>
          </cell>
        </row>
        <row r="1135">
          <cell r="A1135" t="str">
            <v>Коэффициент дисконтирования</v>
          </cell>
          <cell r="B1135" t="str">
            <v>Factor of discount</v>
          </cell>
          <cell r="E1135" t="str">
            <v>on_end</v>
          </cell>
          <cell r="F1135">
            <v>1</v>
          </cell>
          <cell r="G1135">
            <v>0.88495575221238942</v>
          </cell>
          <cell r="H1135">
            <v>0.783146683373796</v>
          </cell>
          <cell r="I1135">
            <v>0.69305016227769567</v>
          </cell>
          <cell r="J1135">
            <v>0.61331872767937679</v>
          </cell>
          <cell r="K1135">
            <v>0.5427599359994485</v>
          </cell>
          <cell r="L1135">
            <v>0.4803185274331403</v>
          </cell>
          <cell r="M1135">
            <v>0.42506064374614189</v>
          </cell>
          <cell r="N1135">
            <v>0.37615986172224947</v>
          </cell>
          <cell r="O1135">
            <v>0.33288483338252167</v>
          </cell>
          <cell r="P1135">
            <v>0.29458834812612539</v>
          </cell>
          <cell r="Q1135">
            <v>0.26069765320896054</v>
          </cell>
          <cell r="R1135">
            <v>0.23070588779554033</v>
          </cell>
          <cell r="S1135">
            <v>0.2041645024739295</v>
          </cell>
          <cell r="T1135">
            <v>0.18067655086188453</v>
          </cell>
          <cell r="U1135">
            <v>0.15989075297511907</v>
          </cell>
          <cell r="V1135">
            <v>0.14149624157090185</v>
          </cell>
          <cell r="W1135">
            <v>0.12521791289460341</v>
          </cell>
          <cell r="X1135">
            <v>0.11081231229610922</v>
          </cell>
          <cell r="Y1135">
            <v>9.8063993182397544E-2</v>
          </cell>
          <cell r="Z1135">
            <v>8.6782294851679251E-2</v>
          </cell>
          <cell r="AA1135">
            <v>7.6798491019185192E-2</v>
          </cell>
          <cell r="AB1135">
            <v>6.7963266388659474E-2</v>
          </cell>
          <cell r="AC1135">
            <v>6.014448352978715E-2</v>
          </cell>
          <cell r="AD1135">
            <v>5.3225206663528458E-2</v>
          </cell>
          <cell r="AE1135">
            <v>4.7101952799582708E-2</v>
          </cell>
          <cell r="AF1135">
            <v>4.1683144070427176E-2</v>
          </cell>
          <cell r="AG1135">
            <v>3.6887738115422286E-2</v>
          </cell>
          <cell r="AH1135">
            <v>3.2644016031347159E-2</v>
          </cell>
          <cell r="AI1135">
            <v>2.8888509762254124E-2</v>
          </cell>
          <cell r="AJ1135">
            <v>2.5565052886950556E-2</v>
          </cell>
          <cell r="AK1135">
            <v>2.2623940607920848E-2</v>
          </cell>
        </row>
        <row r="1136">
          <cell r="A1136" t="str">
            <v xml:space="preserve"> = Дисконтированные доходы/расходы по фед. бюджету</v>
          </cell>
          <cell r="B1136" t="str">
            <v>Present value of net cash flow (for fed.budget)</v>
          </cell>
          <cell r="D1136" t="str">
            <v>тыс.руб.</v>
          </cell>
          <cell r="F1136">
            <v>0</v>
          </cell>
          <cell r="G1136">
            <v>0</v>
          </cell>
          <cell r="H1136">
            <v>3799.4114402911323</v>
          </cell>
          <cell r="I1136">
            <v>3889.0694306159689</v>
          </cell>
          <cell r="J1136">
            <v>4240.4836055242404</v>
          </cell>
          <cell r="K1136">
            <v>4476.3744147401385</v>
          </cell>
          <cell r="L1136">
            <v>4601.1109577453662</v>
          </cell>
          <cell r="M1136">
            <v>4581.1367628363823</v>
          </cell>
          <cell r="N1136">
            <v>4504.3611150971901</v>
          </cell>
          <cell r="O1136">
            <v>4383.9578980586775</v>
          </cell>
          <cell r="P1136">
            <v>4231.0399129201351</v>
          </cell>
          <cell r="Q1136">
            <v>4054.7352784087793</v>
          </cell>
          <cell r="R1136">
            <v>3879.4734152301721</v>
          </cell>
          <cell r="S1136">
            <v>3690.3667640175786</v>
          </cell>
          <cell r="T1136">
            <v>3493.0101997409802</v>
          </cell>
          <cell r="U1136">
            <v>3291.8415763123367</v>
          </cell>
          <cell r="V1136">
            <v>2902.0448899850717</v>
          </cell>
          <cell r="W1136">
            <v>2558.3497447651112</v>
          </cell>
          <cell r="X1136">
            <v>2255.0388915124972</v>
          </cell>
          <cell r="Y1136">
            <v>1987.3946274542923</v>
          </cell>
          <cell r="Z1136">
            <v>1751.2479985883949</v>
          </cell>
          <cell r="AA1136">
            <v>1542.9151773972164</v>
          </cell>
          <cell r="AB1136">
            <v>1359.1411989317603</v>
          </cell>
          <cell r="AC1136">
            <v>1197.0502057993917</v>
          </cell>
          <cell r="AD1136">
            <v>1054.1014505139174</v>
          </cell>
          <cell r="AE1136">
            <v>928.05039031550848</v>
          </cell>
          <cell r="AF1136">
            <v>816.91428623788431</v>
          </cell>
          <cell r="AG1136">
            <v>718.9417860392997</v>
          </cell>
          <cell r="AH1136">
            <v>632.58603063847988</v>
          </cell>
          <cell r="AI1136">
            <v>567.32414308649277</v>
          </cell>
          <cell r="AJ1136">
            <v>499.08838225671326</v>
          </cell>
          <cell r="AL1136">
            <v>77886.561975061093</v>
          </cell>
        </row>
        <row r="1137">
          <cell r="A1137" t="str">
            <v>То же, нарастающим итогом</v>
          </cell>
          <cell r="B1137" t="str">
            <v xml:space="preserve">The same, accumulated </v>
          </cell>
          <cell r="D1137" t="str">
            <v>тыс.руб.</v>
          </cell>
          <cell r="E1137" t="str">
            <v>on_end</v>
          </cell>
          <cell r="F1137">
            <v>0</v>
          </cell>
          <cell r="G1137">
            <v>0</v>
          </cell>
          <cell r="H1137">
            <v>3799.4114402911323</v>
          </cell>
          <cell r="I1137">
            <v>7688.4808709071012</v>
          </cell>
          <cell r="J1137">
            <v>11928.964476431342</v>
          </cell>
          <cell r="K1137">
            <v>16405.338891171479</v>
          </cell>
          <cell r="L1137">
            <v>21006.449848916847</v>
          </cell>
          <cell r="M1137">
            <v>25587.586611753228</v>
          </cell>
          <cell r="N1137">
            <v>30091.94772685042</v>
          </cell>
          <cell r="O1137">
            <v>34475.905624909094</v>
          </cell>
          <cell r="P1137">
            <v>38706.945537829226</v>
          </cell>
          <cell r="Q1137">
            <v>42761.680816238004</v>
          </cell>
          <cell r="R1137">
            <v>46641.154231468179</v>
          </cell>
          <cell r="S1137">
            <v>50331.520995485756</v>
          </cell>
          <cell r="T1137">
            <v>53824.531195226737</v>
          </cell>
          <cell r="U1137">
            <v>57116.372771539071</v>
          </cell>
          <cell r="V1137">
            <v>60018.417661524145</v>
          </cell>
          <cell r="W1137">
            <v>62576.767406289255</v>
          </cell>
          <cell r="X1137">
            <v>64831.806297801755</v>
          </cell>
          <cell r="Y1137">
            <v>66819.200925256053</v>
          </cell>
          <cell r="Z1137">
            <v>68570.448923844451</v>
          </cell>
          <cell r="AA1137">
            <v>70113.364101241663</v>
          </cell>
          <cell r="AB1137">
            <v>71472.50530017342</v>
          </cell>
          <cell r="AC1137">
            <v>72669.555505972807</v>
          </cell>
          <cell r="AD1137">
            <v>73723.656956486724</v>
          </cell>
          <cell r="AE1137">
            <v>74651.707346802228</v>
          </cell>
          <cell r="AF1137">
            <v>75468.621633040108</v>
          </cell>
          <cell r="AG1137">
            <v>76187.563419079408</v>
          </cell>
          <cell r="AH1137">
            <v>76820.149449717894</v>
          </cell>
          <cell r="AI1137">
            <v>77387.473592804381</v>
          </cell>
          <cell r="AJ1137">
            <v>77886.561975061093</v>
          </cell>
          <cell r="AL1137">
            <v>77886.561975061093</v>
          </cell>
        </row>
        <row r="1141">
          <cell r="A1141" t="str">
            <v>Цт=максимальные Постоянные цены</v>
          </cell>
          <cell r="B1141" t="str">
            <v>Цт=максимальные Постоянные цены</v>
          </cell>
          <cell r="AL1141" t="str">
            <v>АЛЬТ-Инвест™ 3.0</v>
          </cell>
        </row>
        <row r="1142">
          <cell r="A1142" t="str">
            <v>ОСНОВНЫЕ ПОКАЗАТЕЛИ ПРОЕКТА</v>
          </cell>
          <cell r="B1142" t="str">
            <v>SUMMARY</v>
          </cell>
          <cell r="F1142" t="str">
            <v>"0"</v>
          </cell>
          <cell r="G1142" t="str">
            <v>1 год</v>
          </cell>
          <cell r="H1142" t="str">
            <v>2 год</v>
          </cell>
          <cell r="I1142" t="str">
            <v>3 год</v>
          </cell>
          <cell r="J1142" t="str">
            <v>4 год</v>
          </cell>
          <cell r="K1142" t="str">
            <v>5 год</v>
          </cell>
          <cell r="L1142" t="str">
            <v>6 год</v>
          </cell>
          <cell r="M1142" t="str">
            <v>7 год</v>
          </cell>
          <cell r="N1142" t="str">
            <v>8 год</v>
          </cell>
          <cell r="O1142" t="str">
            <v>9 год</v>
          </cell>
          <cell r="P1142" t="str">
            <v>10 год</v>
          </cell>
          <cell r="Q1142" t="str">
            <v>11 год</v>
          </cell>
          <cell r="R1142" t="str">
            <v>12 год</v>
          </cell>
          <cell r="S1142" t="str">
            <v>13 год</v>
          </cell>
          <cell r="T1142" t="str">
            <v>14 год</v>
          </cell>
          <cell r="U1142" t="str">
            <v>15 год</v>
          </cell>
          <cell r="V1142" t="str">
            <v>16 год</v>
          </cell>
          <cell r="W1142" t="str">
            <v>17 год</v>
          </cell>
          <cell r="X1142" t="str">
            <v>18 год</v>
          </cell>
          <cell r="Y1142" t="str">
            <v>19 год</v>
          </cell>
          <cell r="Z1142" t="str">
            <v>20 год</v>
          </cell>
          <cell r="AA1142" t="str">
            <v>21 год</v>
          </cell>
          <cell r="AB1142" t="str">
            <v>22 год</v>
          </cell>
          <cell r="AC1142" t="str">
            <v>23 год</v>
          </cell>
          <cell r="AD1142" t="str">
            <v>24 год</v>
          </cell>
          <cell r="AE1142" t="str">
            <v>25 год</v>
          </cell>
          <cell r="AF1142" t="str">
            <v>26 год</v>
          </cell>
          <cell r="AG1142" t="str">
            <v>27 год</v>
          </cell>
          <cell r="AH1142" t="str">
            <v>28 год</v>
          </cell>
          <cell r="AI1142" t="str">
            <v>29 год</v>
          </cell>
          <cell r="AJ1142" t="str">
            <v>30 год</v>
          </cell>
          <cell r="AL1142" t="str">
            <v>ВСЕГО</v>
          </cell>
        </row>
        <row r="1144">
          <cell r="A1144" t="str">
            <v>Длительность интервала планирования</v>
          </cell>
          <cell r="B1144" t="str">
            <v>Duration of planning interval (PI)</v>
          </cell>
          <cell r="D1144" t="str">
            <v>дни</v>
          </cell>
          <cell r="F1144">
            <v>360</v>
          </cell>
        </row>
        <row r="1146">
          <cell r="A1146" t="str">
            <v>Срок жизни проекта</v>
          </cell>
          <cell r="B1146" t="str">
            <v>Project lifetime</v>
          </cell>
          <cell r="D1146" t="str">
            <v>год</v>
          </cell>
          <cell r="F1146">
            <v>30</v>
          </cell>
        </row>
        <row r="1148">
          <cell r="A1148" t="str">
            <v>Выручка от реализации</v>
          </cell>
          <cell r="B1148" t="str">
            <v>Sales revenues</v>
          </cell>
          <cell r="D1148" t="str">
            <v>тыс.руб.</v>
          </cell>
          <cell r="F1148">
            <v>0</v>
          </cell>
          <cell r="G1148">
            <v>0</v>
          </cell>
          <cell r="H1148">
            <v>168618.41205356369</v>
          </cell>
          <cell r="I1148">
            <v>196221.2241071274</v>
          </cell>
          <cell r="J1148">
            <v>230105.58350928724</v>
          </cell>
          <cell r="K1148">
            <v>263989.94291144708</v>
          </cell>
          <cell r="L1148">
            <v>297874.3023136069</v>
          </cell>
          <cell r="M1148">
            <v>324602.54397097189</v>
          </cell>
          <cell r="N1148">
            <v>351330.78562833695</v>
          </cell>
          <cell r="O1148">
            <v>378059.02728570194</v>
          </cell>
          <cell r="P1148">
            <v>404787.26894306706</v>
          </cell>
          <cell r="Q1148">
            <v>431515.51060043194</v>
          </cell>
          <cell r="R1148">
            <v>461169.82961416838</v>
          </cell>
          <cell r="S1148">
            <v>490824.14862790494</v>
          </cell>
          <cell r="T1148">
            <v>520478.4676416415</v>
          </cell>
          <cell r="U1148">
            <v>550132.78665537795</v>
          </cell>
          <cell r="V1148">
            <v>550132.78665537795</v>
          </cell>
          <cell r="W1148">
            <v>550132.78665537795</v>
          </cell>
          <cell r="X1148">
            <v>550132.78665537795</v>
          </cell>
          <cell r="Y1148">
            <v>550132.78665537795</v>
          </cell>
          <cell r="Z1148">
            <v>550132.78665537795</v>
          </cell>
          <cell r="AA1148">
            <v>550132.78665537795</v>
          </cell>
          <cell r="AB1148">
            <v>550132.78665537795</v>
          </cell>
          <cell r="AC1148">
            <v>550132.78665537795</v>
          </cell>
          <cell r="AD1148">
            <v>550132.78665537795</v>
          </cell>
          <cell r="AE1148">
            <v>550132.78665537795</v>
          </cell>
          <cell r="AF1148">
            <v>550132.78665537795</v>
          </cell>
          <cell r="AG1148">
            <v>550132.78665537795</v>
          </cell>
          <cell r="AH1148">
            <v>550132.78665537795</v>
          </cell>
          <cell r="AI1148">
            <v>550132.78665537795</v>
          </cell>
          <cell r="AJ1148">
            <v>550132.78665537795</v>
          </cell>
          <cell r="AL1148">
            <v>13321701.633693298</v>
          </cell>
        </row>
        <row r="1150">
          <cell r="A1150" t="str">
            <v>Себестоимость</v>
          </cell>
          <cell r="B1150" t="str">
            <v>Cost price</v>
          </cell>
          <cell r="D1150" t="str">
            <v>тыс.руб.</v>
          </cell>
          <cell r="F1150">
            <v>0</v>
          </cell>
          <cell r="G1150">
            <v>0</v>
          </cell>
          <cell r="H1150">
            <v>108975.01649999998</v>
          </cell>
          <cell r="I1150">
            <v>127514.63885999999</v>
          </cell>
          <cell r="J1150">
            <v>146255.02794</v>
          </cell>
          <cell r="K1150">
            <v>164641.41702000002</v>
          </cell>
          <cell r="L1150">
            <v>183045.5061</v>
          </cell>
          <cell r="M1150">
            <v>195911.408364</v>
          </cell>
          <cell r="N1150">
            <v>208799.00728799999</v>
          </cell>
          <cell r="O1150">
            <v>221708.95377179998</v>
          </cell>
          <cell r="P1150">
            <v>234641.91824219396</v>
          </cell>
          <cell r="Q1150">
            <v>247598.5912387798</v>
          </cell>
          <cell r="R1150">
            <v>262630.51336934319</v>
          </cell>
          <cell r="S1150">
            <v>277687.58787534351</v>
          </cell>
          <cell r="T1150">
            <v>292770.56932804384</v>
          </cell>
          <cell r="U1150">
            <v>307880.23493584519</v>
          </cell>
          <cell r="V1150">
            <v>308823.87560740049</v>
          </cell>
          <cell r="W1150">
            <v>309795.82549910253</v>
          </cell>
          <cell r="X1150">
            <v>310796.93388755561</v>
          </cell>
          <cell r="Y1150">
            <v>311828.07552766229</v>
          </cell>
          <cell r="Z1150">
            <v>312890.15141697216</v>
          </cell>
          <cell r="AA1150">
            <v>313984.08958296129</v>
          </cell>
          <cell r="AB1150">
            <v>315110.84589393012</v>
          </cell>
          <cell r="AC1150">
            <v>316271.40489422804</v>
          </cell>
          <cell r="AD1150">
            <v>317466.78066453489</v>
          </cell>
          <cell r="AE1150">
            <v>318698.01770795096</v>
          </cell>
          <cell r="AF1150">
            <v>319966.19186266948</v>
          </cell>
          <cell r="AG1150">
            <v>321272.41124202957</v>
          </cell>
          <cell r="AH1150">
            <v>322617.81720277044</v>
          </cell>
          <cell r="AI1150">
            <v>319733.98894233361</v>
          </cell>
          <cell r="AJ1150">
            <v>321042.73022608354</v>
          </cell>
          <cell r="AL1150">
            <v>7720359.5309915347</v>
          </cell>
        </row>
        <row r="1152">
          <cell r="A1152" t="str">
            <v>Налоги и отчисления во внебюджетные фонды, пошлины</v>
          </cell>
          <cell r="B1152" t="str">
            <v>Taxes</v>
          </cell>
          <cell r="D1152" t="str">
            <v>тыс.руб.</v>
          </cell>
          <cell r="F1152">
            <v>0</v>
          </cell>
          <cell r="G1152">
            <v>0</v>
          </cell>
          <cell r="H1152">
            <v>18121.818574263172</v>
          </cell>
          <cell r="I1152">
            <v>20680.0061163516</v>
          </cell>
          <cell r="J1152">
            <v>24676.710688001876</v>
          </cell>
          <cell r="K1152">
            <v>28762.415868348922</v>
          </cell>
          <cell r="L1152">
            <v>32843.873048695976</v>
          </cell>
          <cell r="M1152">
            <v>36450.351082783767</v>
          </cell>
          <cell r="N1152">
            <v>40046.525937413739</v>
          </cell>
          <cell r="O1152">
            <v>43637.3373776917</v>
          </cell>
          <cell r="P1152">
            <v>47222.624501187129</v>
          </cell>
          <cell r="Q1152">
            <v>50802.221578396449</v>
          </cell>
          <cell r="R1152">
            <v>54621.444369600285</v>
          </cell>
          <cell r="S1152">
            <v>58436.700249456575</v>
          </cell>
          <cell r="T1152">
            <v>62245.738462104862</v>
          </cell>
          <cell r="U1152">
            <v>66048.372477528887</v>
          </cell>
          <cell r="V1152">
            <v>65775.477405097103</v>
          </cell>
          <cell r="W1152">
            <v>65475.508847328616</v>
          </cell>
          <cell r="X1152">
            <v>65168.542250339873</v>
          </cell>
          <cell r="Y1152">
            <v>64854.367672954279</v>
          </cell>
          <cell r="Z1152">
            <v>64532.76887575991</v>
          </cell>
          <cell r="AA1152">
            <v>64203.523132162518</v>
          </cell>
          <cell r="AB1152">
            <v>63866.401033770002</v>
          </cell>
          <cell r="AC1152">
            <v>63521.166289938497</v>
          </cell>
          <cell r="AD1152">
            <v>63167.575521304854</v>
          </cell>
          <cell r="AE1152">
            <v>62805.378047124999</v>
          </cell>
          <cell r="AF1152">
            <v>62434.315666232549</v>
          </cell>
          <cell r="AG1152">
            <v>62054.122431426134</v>
          </cell>
          <cell r="AH1152">
            <v>61664.524417088323</v>
          </cell>
          <cell r="AI1152">
            <v>62322.391548473155</v>
          </cell>
          <cell r="AJ1152">
            <v>62007.392281133172</v>
          </cell>
          <cell r="AL1152">
            <v>1538449.5957519587</v>
          </cell>
        </row>
        <row r="1153">
          <cell r="A1153" t="str">
            <v>НДС в бюджет (+) из бюджета (-)</v>
          </cell>
          <cell r="B1153" t="str">
            <v>VAT in budget (+) from budget (-)</v>
          </cell>
          <cell r="D1153" t="str">
            <v>тыс.руб.</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L1153">
            <v>0</v>
          </cell>
        </row>
        <row r="1155">
          <cell r="A1155" t="str">
            <v>Чистая прибыль</v>
          </cell>
          <cell r="B1155" t="str">
            <v>Net profit</v>
          </cell>
          <cell r="D1155" t="str">
            <v>тыс.руб.</v>
          </cell>
          <cell r="F1155">
            <v>0</v>
          </cell>
          <cell r="G1155">
            <v>0</v>
          </cell>
          <cell r="H1155">
            <v>41521.576979300531</v>
          </cell>
          <cell r="I1155">
            <v>48026.579130775812</v>
          </cell>
          <cell r="J1155">
            <v>59173.844881285375</v>
          </cell>
          <cell r="K1155">
            <v>70586.110023098139</v>
          </cell>
          <cell r="L1155">
            <v>81984.923164910928</v>
          </cell>
          <cell r="M1155">
            <v>92240.784524188115</v>
          </cell>
          <cell r="N1155">
            <v>102485.25240292322</v>
          </cell>
          <cell r="O1155">
            <v>112712.73613621027</v>
          </cell>
          <cell r="P1155">
            <v>122922.72619968597</v>
          </cell>
          <cell r="Q1155">
            <v>133114.69778325569</v>
          </cell>
          <cell r="R1155">
            <v>143917.87187522493</v>
          </cell>
          <cell r="S1155">
            <v>154699.86050310486</v>
          </cell>
          <cell r="T1155">
            <v>165462.15985149279</v>
          </cell>
          <cell r="U1155">
            <v>176204.17924200388</v>
          </cell>
          <cell r="V1155">
            <v>175533.43364288035</v>
          </cell>
          <cell r="W1155">
            <v>174861.45230894681</v>
          </cell>
          <cell r="X1155">
            <v>174167.31051748246</v>
          </cell>
          <cell r="Y1155">
            <v>173450.34345476137</v>
          </cell>
          <cell r="Z1155">
            <v>172709.86636264587</v>
          </cell>
          <cell r="AA1155">
            <v>171945.17394025414</v>
          </cell>
          <cell r="AB1155">
            <v>171155.53972767782</v>
          </cell>
          <cell r="AC1155">
            <v>170340.21547121141</v>
          </cell>
          <cell r="AD1155">
            <v>169498.4304695382</v>
          </cell>
          <cell r="AE1155">
            <v>168629.39090030198</v>
          </cell>
          <cell r="AF1155">
            <v>167732.27912647591</v>
          </cell>
          <cell r="AG1155">
            <v>166806.25298192224</v>
          </cell>
          <cell r="AH1155">
            <v>165850.44503551919</v>
          </cell>
          <cell r="AI1155">
            <v>168076.40616457118</v>
          </cell>
          <cell r="AJ1155">
            <v>167082.66414816122</v>
          </cell>
          <cell r="AL1155">
            <v>4062892.5069498098</v>
          </cell>
        </row>
        <row r="1156">
          <cell r="A1156" t="str">
            <v>То же, нарастающим итогом</v>
          </cell>
          <cell r="B1156" t="str">
            <v>Accumulated net profit</v>
          </cell>
          <cell r="D1156" t="str">
            <v>тыс.руб.</v>
          </cell>
          <cell r="E1156" t="str">
            <v>on_end</v>
          </cell>
          <cell r="F1156">
            <v>0</v>
          </cell>
          <cell r="G1156">
            <v>0</v>
          </cell>
          <cell r="H1156">
            <v>41521.576979300531</v>
          </cell>
          <cell r="I1156">
            <v>89548.15611007635</v>
          </cell>
          <cell r="J1156">
            <v>148722.00099136174</v>
          </cell>
          <cell r="K1156">
            <v>219308.11101445986</v>
          </cell>
          <cell r="L1156">
            <v>301293.03417937079</v>
          </cell>
          <cell r="M1156">
            <v>393533.81870355888</v>
          </cell>
          <cell r="N1156">
            <v>496019.07110648206</v>
          </cell>
          <cell r="O1156">
            <v>608731.80724269233</v>
          </cell>
          <cell r="P1156">
            <v>731654.53344237828</v>
          </cell>
          <cell r="Q1156">
            <v>864769.23122563399</v>
          </cell>
          <cell r="R1156">
            <v>1008687.1031008589</v>
          </cell>
          <cell r="S1156">
            <v>1163386.9636039636</v>
          </cell>
          <cell r="T1156">
            <v>1328849.1234554565</v>
          </cell>
          <cell r="U1156">
            <v>1505053.3026974604</v>
          </cell>
          <cell r="V1156">
            <v>1680586.7363403407</v>
          </cell>
          <cell r="W1156">
            <v>1855448.1886492874</v>
          </cell>
          <cell r="X1156">
            <v>2029615.4991667699</v>
          </cell>
          <cell r="Y1156">
            <v>2203065.8426215313</v>
          </cell>
          <cell r="Z1156">
            <v>2375775.7089841771</v>
          </cell>
          <cell r="AA1156">
            <v>2547720.882924431</v>
          </cell>
          <cell r="AB1156">
            <v>2718876.4226521086</v>
          </cell>
          <cell r="AC1156">
            <v>2889216.6381233199</v>
          </cell>
          <cell r="AD1156">
            <v>3058715.068592858</v>
          </cell>
          <cell r="AE1156">
            <v>3227344.4594931602</v>
          </cell>
          <cell r="AF1156">
            <v>3395076.7386196363</v>
          </cell>
          <cell r="AG1156">
            <v>3561882.9916015584</v>
          </cell>
          <cell r="AH1156">
            <v>3727733.4366370775</v>
          </cell>
          <cell r="AI1156">
            <v>3895809.8428016487</v>
          </cell>
          <cell r="AJ1156">
            <v>4062892.5069498098</v>
          </cell>
          <cell r="AL1156">
            <v>4062892.5069498098</v>
          </cell>
        </row>
        <row r="1158">
          <cell r="A1158" t="str">
            <v>Дивиденды, выплаченные</v>
          </cell>
          <cell r="B1158" t="str">
            <v>Dividends payable</v>
          </cell>
          <cell r="D1158" t="str">
            <v>тыс.руб.</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L1158">
            <v>0</v>
          </cell>
        </row>
        <row r="1160">
          <cell r="A1160" t="str">
            <v>Потребность в финансировании постоянных активов</v>
          </cell>
          <cell r="B1160" t="str">
            <v>Increase in fixed assets</v>
          </cell>
          <cell r="D1160" t="str">
            <v>тыс.руб.</v>
          </cell>
          <cell r="F1160">
            <v>0</v>
          </cell>
          <cell r="G1160">
            <v>118599.9</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L1160">
            <v>118599.9</v>
          </cell>
        </row>
        <row r="1162">
          <cell r="A1162" t="str">
            <v>Потребность в финансировании чистого оборотного капитала</v>
          </cell>
          <cell r="B1162" t="str">
            <v>Increase in net working capital requirements</v>
          </cell>
          <cell r="D1162" t="str">
            <v>тыс.руб.</v>
          </cell>
          <cell r="F1162">
            <v>0</v>
          </cell>
          <cell r="G1162">
            <v>22744.402525500002</v>
          </cell>
          <cell r="H1162">
            <v>20289.810539981027</v>
          </cell>
          <cell r="I1162">
            <v>10438.614632602876</v>
          </cell>
          <cell r="J1162">
            <v>11644.66329954307</v>
          </cell>
          <cell r="K1162">
            <v>12427.84830585598</v>
          </cell>
          <cell r="L1162">
            <v>13174.892688215969</v>
          </cell>
          <cell r="M1162">
            <v>12627.645136837826</v>
          </cell>
          <cell r="N1162">
            <v>12653.029455890046</v>
          </cell>
          <cell r="O1162">
            <v>12681.882870215026</v>
          </cell>
          <cell r="P1162">
            <v>12714.965560232198</v>
          </cell>
          <cell r="Q1162">
            <v>12786.01521859226</v>
          </cell>
          <cell r="R1162">
            <v>13311.686233198539</v>
          </cell>
          <cell r="S1162">
            <v>13624.908415515005</v>
          </cell>
          <cell r="T1162">
            <v>13943.149392227609</v>
          </cell>
          <cell r="U1162">
            <v>14033.677406563136</v>
          </cell>
          <cell r="V1162">
            <v>12207.415373688942</v>
          </cell>
          <cell r="W1162">
            <v>12388.534279843501</v>
          </cell>
          <cell r="X1162">
            <v>12572.475796848161</v>
          </cell>
          <cell r="Y1162">
            <v>12761.935559362835</v>
          </cell>
          <cell r="Z1162">
            <v>12957.079114753134</v>
          </cell>
          <cell r="AA1162">
            <v>13158.076976804936</v>
          </cell>
          <cell r="AB1162">
            <v>13365.104774718428</v>
          </cell>
          <cell r="AC1162">
            <v>13578.343406569307</v>
          </cell>
          <cell r="AD1162">
            <v>13797.97919737562</v>
          </cell>
          <cell r="AE1162">
            <v>14024.204061906212</v>
          </cell>
          <cell r="AF1162">
            <v>14257.215672372753</v>
          </cell>
          <cell r="AG1162">
            <v>14497.21763115318</v>
          </cell>
          <cell r="AH1162">
            <v>14744.419648697116</v>
          </cell>
          <cell r="AI1162">
            <v>14866.893718187253</v>
          </cell>
          <cell r="AJ1162">
            <v>15249.511447114557</v>
          </cell>
          <cell r="AL1162" t="str">
            <v>-</v>
          </cell>
        </row>
        <row r="1164">
          <cell r="A1164" t="str">
            <v>Чистые доходы для полных инвестиционных затрат</v>
          </cell>
          <cell r="B1164" t="str">
            <v>Net cash flow for total investment costs</v>
          </cell>
          <cell r="D1164" t="str">
            <v>тыс.руб.</v>
          </cell>
          <cell r="F1164">
            <v>0</v>
          </cell>
          <cell r="G1164">
            <v>-141344.30252550001</v>
          </cell>
          <cell r="H1164">
            <v>25619.962739319511</v>
          </cell>
          <cell r="I1164">
            <v>41976.160798172932</v>
          </cell>
          <cell r="J1164">
            <v>51917.377881742286</v>
          </cell>
          <cell r="K1164">
            <v>62546.458017242199</v>
          </cell>
          <cell r="L1164">
            <v>73198.226776694966</v>
          </cell>
          <cell r="M1164">
            <v>84001.335687350307</v>
          </cell>
          <cell r="N1164">
            <v>94220.419247033191</v>
          </cell>
          <cell r="O1164">
            <v>104419.04956599523</v>
          </cell>
          <cell r="P1164">
            <v>114595.95693945378</v>
          </cell>
          <cell r="Q1164">
            <v>124716.87886466342</v>
          </cell>
          <cell r="R1164">
            <v>134994.38194202638</v>
          </cell>
          <cell r="S1164">
            <v>145463.14838758984</v>
          </cell>
          <cell r="T1164">
            <v>155907.20675926522</v>
          </cell>
          <cell r="U1164">
            <v>166558.69813544076</v>
          </cell>
          <cell r="V1164">
            <v>167714.21456919145</v>
          </cell>
          <cell r="W1164">
            <v>166861.11432910332</v>
          </cell>
          <cell r="X1164">
            <v>165983.03102063428</v>
          </cell>
          <cell r="Y1164">
            <v>165076.60419539857</v>
          </cell>
          <cell r="Z1164">
            <v>164140.98354789277</v>
          </cell>
          <cell r="AA1164">
            <v>163175.29326344922</v>
          </cell>
          <cell r="AB1164">
            <v>162178.63125295943</v>
          </cell>
          <cell r="AC1164">
            <v>161150.06836464209</v>
          </cell>
          <cell r="AD1164">
            <v>160088.64757216262</v>
          </cell>
          <cell r="AE1164">
            <v>158993.38313839579</v>
          </cell>
          <cell r="AF1164">
            <v>157863.2597541032</v>
          </cell>
          <cell r="AG1164">
            <v>156697.23165076907</v>
          </cell>
          <cell r="AH1164">
            <v>155494.22168682207</v>
          </cell>
          <cell r="AI1164">
            <v>153328.11234638403</v>
          </cell>
          <cell r="AJ1164">
            <v>151833.15270104667</v>
          </cell>
          <cell r="AK1164">
            <v>413523.5983403665</v>
          </cell>
          <cell r="AL1164">
            <v>4062892.5069498112</v>
          </cell>
        </row>
        <row r="1165">
          <cell r="A1165" t="str">
            <v>То же, нарастающим итогом</v>
          </cell>
          <cell r="B1165" t="str">
            <v>Accumulated net cash flow</v>
          </cell>
          <cell r="D1165" t="str">
            <v>тыс.руб.</v>
          </cell>
          <cell r="E1165" t="str">
            <v>on_end</v>
          </cell>
          <cell r="F1165">
            <v>-9.9999999999999998E-13</v>
          </cell>
          <cell r="G1165">
            <v>-141344.30252550001</v>
          </cell>
          <cell r="H1165">
            <v>-115724.3397861805</v>
          </cell>
          <cell r="I1165">
            <v>-73748.178988007567</v>
          </cell>
          <cell r="J1165">
            <v>-21830.80110626528</v>
          </cell>
          <cell r="K1165">
            <v>40715.656910976919</v>
          </cell>
          <cell r="L1165">
            <v>113913.88368767189</v>
          </cell>
          <cell r="M1165">
            <v>197915.21937502219</v>
          </cell>
          <cell r="N1165">
            <v>292135.63862205541</v>
          </cell>
          <cell r="O1165">
            <v>396554.68818805064</v>
          </cell>
          <cell r="P1165">
            <v>511150.64512750442</v>
          </cell>
          <cell r="Q1165">
            <v>635867.52399216779</v>
          </cell>
          <cell r="R1165">
            <v>770861.9059341941</v>
          </cell>
          <cell r="S1165">
            <v>916325.05432178394</v>
          </cell>
          <cell r="T1165">
            <v>1072232.2610810492</v>
          </cell>
          <cell r="U1165">
            <v>1238790.9592164899</v>
          </cell>
          <cell r="V1165">
            <v>1406505.1737856814</v>
          </cell>
          <cell r="W1165">
            <v>1573366.2881147848</v>
          </cell>
          <cell r="X1165">
            <v>1739349.3191354191</v>
          </cell>
          <cell r="Y1165">
            <v>1904425.9233308176</v>
          </cell>
          <cell r="Z1165">
            <v>2068566.9068787103</v>
          </cell>
          <cell r="AA1165">
            <v>2231742.2001421596</v>
          </cell>
          <cell r="AB1165">
            <v>2393920.831395119</v>
          </cell>
          <cell r="AC1165">
            <v>2555070.8997597611</v>
          </cell>
          <cell r="AD1165">
            <v>2715159.5473319236</v>
          </cell>
          <cell r="AE1165">
            <v>2874152.9304703195</v>
          </cell>
          <cell r="AF1165">
            <v>3032016.1902244226</v>
          </cell>
          <cell r="AG1165">
            <v>3188713.4218751919</v>
          </cell>
          <cell r="AH1165">
            <v>3344207.6435620137</v>
          </cell>
          <cell r="AI1165">
            <v>3497535.755908398</v>
          </cell>
          <cell r="AJ1165">
            <v>3649368.9086094447</v>
          </cell>
          <cell r="AK1165">
            <v>4062892.5069498112</v>
          </cell>
          <cell r="AL1165">
            <v>4062892.5069498112</v>
          </cell>
        </row>
        <row r="1167">
          <cell r="A1167" t="str">
            <v>Ставка сравнения (номинальная годовая)</v>
          </cell>
          <cell r="B1167" t="str">
            <v>Rate of discount (nominal "banking" per year)</v>
          </cell>
          <cell r="D1167">
            <v>0</v>
          </cell>
          <cell r="F1167">
            <v>0.15</v>
          </cell>
        </row>
        <row r="1168">
          <cell r="A1168" t="str">
            <v>NPV</v>
          </cell>
          <cell r="B1168" t="str">
            <v>Net present value</v>
          </cell>
          <cell r="D1168" t="str">
            <v>тыс.руб.</v>
          </cell>
          <cell r="F1168">
            <v>378667.56877428608</v>
          </cell>
        </row>
        <row r="1169">
          <cell r="A1169" t="str">
            <v>IRR (номинальная годовая)</v>
          </cell>
          <cell r="B1169" t="str">
            <v>Internal rate of return (nominal "banking" per year)</v>
          </cell>
          <cell r="D1169" t="str">
            <v>%</v>
          </cell>
          <cell r="F1169">
            <v>0.39473981488114607</v>
          </cell>
        </row>
        <row r="1170">
          <cell r="A1170" t="str">
            <v>Простой срок окупаемости</v>
          </cell>
          <cell r="B1170" t="str">
            <v>Simple pay-back period</v>
          </cell>
          <cell r="D1170" t="str">
            <v>лет</v>
          </cell>
          <cell r="F1170">
            <v>4.3490333713261133</v>
          </cell>
          <cell r="G1170" t="str">
            <v/>
          </cell>
        </row>
        <row r="1171">
          <cell r="A1171" t="str">
            <v>Дисконтированный срок окупаемости</v>
          </cell>
          <cell r="B1171" t="str">
            <v>Discounted pay-back period</v>
          </cell>
          <cell r="D1171" t="str">
            <v>лет</v>
          </cell>
          <cell r="F1171">
            <v>5.4789016464236084</v>
          </cell>
          <cell r="G1171" t="str">
            <v/>
          </cell>
        </row>
        <row r="1173">
          <cell r="A1173" t="str">
            <v>Увеличение уставного капитала и целевое финансирование</v>
          </cell>
          <cell r="B1173" t="str">
            <v>Increase in statutory equity &amp; Target financing</v>
          </cell>
          <cell r="D1173" t="str">
            <v>тыс.руб.</v>
          </cell>
          <cell r="F1173">
            <v>539186.75639218895</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L1173">
            <v>539186.75639218895</v>
          </cell>
        </row>
        <row r="1175">
          <cell r="A1175" t="str">
            <v>Привлечение кредитов</v>
          </cell>
          <cell r="B1175" t="str">
            <v>Increase of principal</v>
          </cell>
          <cell r="D1175" t="str">
            <v>тыс.руб.</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L1175">
            <v>0</v>
          </cell>
        </row>
        <row r="1177">
          <cell r="A1177" t="str">
            <v>Погашение задолженности</v>
          </cell>
          <cell r="B1177" t="str">
            <v>Disbursement of principal</v>
          </cell>
          <cell r="D1177" t="str">
            <v>тыс.руб.</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L1177">
            <v>0</v>
          </cell>
        </row>
        <row r="1179">
          <cell r="A1179" t="str">
            <v>Выплаты процентов по кредитам</v>
          </cell>
          <cell r="B1179" t="str">
            <v>Interest paid</v>
          </cell>
          <cell r="D1179" t="str">
            <v>тыс.руб.</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L1179">
            <v>0</v>
          </cell>
        </row>
        <row r="1181">
          <cell r="A1181" t="str">
            <v>Общий коэффициент покрытия долга</v>
          </cell>
          <cell r="B1181" t="str">
            <v>Debt-service coverage</v>
          </cell>
          <cell r="D1181" t="str">
            <v>разы</v>
          </cell>
          <cell r="F1181" t="str">
            <v>-</v>
          </cell>
          <cell r="G1181" t="str">
            <v>-</v>
          </cell>
          <cell r="H1181" t="str">
            <v>-</v>
          </cell>
          <cell r="I1181" t="str">
            <v>-</v>
          </cell>
          <cell r="J1181" t="str">
            <v>-</v>
          </cell>
          <cell r="K1181" t="str">
            <v>-</v>
          </cell>
          <cell r="L1181" t="str">
            <v>-</v>
          </cell>
          <cell r="M1181" t="str">
            <v>-</v>
          </cell>
          <cell r="N1181" t="str">
            <v>-</v>
          </cell>
          <cell r="O1181" t="str">
            <v>-</v>
          </cell>
          <cell r="P1181" t="str">
            <v>-</v>
          </cell>
          <cell r="Q1181" t="str">
            <v>-</v>
          </cell>
          <cell r="R1181" t="str">
            <v>-</v>
          </cell>
          <cell r="S1181" t="str">
            <v>-</v>
          </cell>
          <cell r="T1181" t="str">
            <v>-</v>
          </cell>
          <cell r="U1181" t="str">
            <v>-</v>
          </cell>
          <cell r="V1181" t="str">
            <v>-</v>
          </cell>
          <cell r="W1181" t="str">
            <v>-</v>
          </cell>
          <cell r="X1181" t="str">
            <v>-</v>
          </cell>
          <cell r="Y1181" t="str">
            <v>-</v>
          </cell>
          <cell r="Z1181" t="str">
            <v>-</v>
          </cell>
          <cell r="AA1181" t="str">
            <v>-</v>
          </cell>
          <cell r="AB1181" t="str">
            <v>-</v>
          </cell>
          <cell r="AC1181" t="str">
            <v>-</v>
          </cell>
          <cell r="AD1181" t="str">
            <v>-</v>
          </cell>
          <cell r="AE1181" t="str">
            <v>-</v>
          </cell>
          <cell r="AF1181" t="str">
            <v>-</v>
          </cell>
          <cell r="AG1181" t="str">
            <v>-</v>
          </cell>
          <cell r="AH1181" t="str">
            <v>-</v>
          </cell>
          <cell r="AI1181" t="str">
            <v>-</v>
          </cell>
          <cell r="AJ1181" t="str">
            <v>-</v>
          </cell>
        </row>
        <row r="1183">
          <cell r="A1183" t="str">
            <v>Свободные денежные средства</v>
          </cell>
          <cell r="B1183" t="str">
            <v>Accumulated cash balance</v>
          </cell>
          <cell r="D1183" t="str">
            <v>тыс.руб.</v>
          </cell>
          <cell r="E1183" t="str">
            <v>on_end</v>
          </cell>
          <cell r="F1183">
            <v>539186.75639218895</v>
          </cell>
          <cell r="G1183">
            <v>397842.45386668894</v>
          </cell>
          <cell r="H1183">
            <v>423462.41660600842</v>
          </cell>
          <cell r="I1183">
            <v>465438.57740418136</v>
          </cell>
          <cell r="J1183">
            <v>517355.95528592367</v>
          </cell>
          <cell r="K1183">
            <v>579902.41330316581</v>
          </cell>
          <cell r="L1183">
            <v>653100.64007986081</v>
          </cell>
          <cell r="M1183">
            <v>737101.97576721106</v>
          </cell>
          <cell r="N1183">
            <v>831322.39501424425</v>
          </cell>
          <cell r="O1183">
            <v>935741.44458023948</v>
          </cell>
          <cell r="P1183">
            <v>1050337.4015196932</v>
          </cell>
          <cell r="Q1183">
            <v>1175054.2803843566</v>
          </cell>
          <cell r="R1183">
            <v>1310048.6623263829</v>
          </cell>
          <cell r="S1183">
            <v>1455511.8107139729</v>
          </cell>
          <cell r="T1183">
            <v>1611419.0174732381</v>
          </cell>
          <cell r="U1183">
            <v>1777977.7156086788</v>
          </cell>
          <cell r="V1183">
            <v>1945691.9301778702</v>
          </cell>
          <cell r="W1183">
            <v>2112553.0445069736</v>
          </cell>
          <cell r="X1183">
            <v>2278536.0755276079</v>
          </cell>
          <cell r="Y1183">
            <v>2443612.6797230067</v>
          </cell>
          <cell r="Z1183">
            <v>2607753.6632708996</v>
          </cell>
          <cell r="AA1183">
            <v>2770928.9565343489</v>
          </cell>
          <cell r="AB1183">
            <v>2933107.5877873083</v>
          </cell>
          <cell r="AC1183">
            <v>3094257.6561519504</v>
          </cell>
          <cell r="AD1183">
            <v>3254346.3037241129</v>
          </cell>
          <cell r="AE1183">
            <v>3413339.6868625088</v>
          </cell>
          <cell r="AF1183">
            <v>3571202.9466166119</v>
          </cell>
          <cell r="AG1183">
            <v>3727900.1782673812</v>
          </cell>
          <cell r="AH1183">
            <v>3883394.3999542031</v>
          </cell>
          <cell r="AI1183">
            <v>4036722.5123005873</v>
          </cell>
          <cell r="AJ1183">
            <v>4188555.665001634</v>
          </cell>
          <cell r="AK1183">
            <v>0</v>
          </cell>
          <cell r="AL1183">
            <v>0</v>
          </cell>
        </row>
        <row r="1186">
          <cell r="A1186" t="str">
            <v>Цт=максимальные Постоянные цены</v>
          </cell>
          <cell r="B1186" t="str">
            <v>Цт=максимальные Постоянные цены</v>
          </cell>
          <cell r="AK1186" t="str">
            <v>АЛЬТ-Инвест™ 3.0</v>
          </cell>
        </row>
        <row r="1187">
          <cell r="A1187" t="str">
            <v>ИНДЕКСЫ ИЗМЕНЕНИЯ ЦЕН</v>
          </cell>
          <cell r="B1187" t="str">
            <v>PRICE CHANGE INDICES</v>
          </cell>
          <cell r="F1187" t="str">
            <v>"0"</v>
          </cell>
          <cell r="G1187" t="str">
            <v>1 год</v>
          </cell>
          <cell r="H1187" t="str">
            <v>2 год</v>
          </cell>
          <cell r="I1187" t="str">
            <v>3 год</v>
          </cell>
          <cell r="J1187" t="str">
            <v>4 год</v>
          </cell>
          <cell r="K1187" t="str">
            <v>5 год</v>
          </cell>
          <cell r="L1187" t="str">
            <v>6 год</v>
          </cell>
          <cell r="M1187" t="str">
            <v>7 год</v>
          </cell>
          <cell r="N1187" t="str">
            <v>8 год</v>
          </cell>
          <cell r="O1187" t="str">
            <v>9 год</v>
          </cell>
          <cell r="P1187" t="str">
            <v>10 год</v>
          </cell>
          <cell r="Q1187" t="str">
            <v>11 год</v>
          </cell>
          <cell r="R1187" t="str">
            <v>12 год</v>
          </cell>
          <cell r="S1187" t="str">
            <v>13 год</v>
          </cell>
          <cell r="T1187" t="str">
            <v>14 год</v>
          </cell>
          <cell r="U1187" t="str">
            <v>15 год</v>
          </cell>
          <cell r="V1187" t="str">
            <v>16 год</v>
          </cell>
          <cell r="W1187" t="str">
            <v>17 год</v>
          </cell>
          <cell r="X1187" t="str">
            <v>18 год</v>
          </cell>
          <cell r="Y1187" t="str">
            <v>19 год</v>
          </cell>
          <cell r="Z1187" t="str">
            <v>20 год</v>
          </cell>
          <cell r="AA1187" t="str">
            <v>21 год</v>
          </cell>
          <cell r="AB1187" t="str">
            <v>22 год</v>
          </cell>
          <cell r="AC1187" t="str">
            <v>23 год</v>
          </cell>
          <cell r="AD1187" t="str">
            <v>24 год</v>
          </cell>
          <cell r="AE1187" t="str">
            <v>25 год</v>
          </cell>
          <cell r="AF1187" t="str">
            <v>26 год</v>
          </cell>
          <cell r="AG1187" t="str">
            <v>27 год</v>
          </cell>
          <cell r="AH1187" t="str">
            <v>28 год</v>
          </cell>
          <cell r="AI1187" t="str">
            <v>29 год</v>
          </cell>
          <cell r="AJ1187" t="str">
            <v>30 год</v>
          </cell>
        </row>
        <row r="1189">
          <cell r="A1189" t="str">
            <v>Общий ежемесячный темп изменения цен (местная валюта)</v>
          </cell>
          <cell r="B1189" t="str">
            <v>General price changes (monthly rate for local currency)</v>
          </cell>
          <cell r="D1189" t="str">
            <v>%</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row>
        <row r="1190">
          <cell r="A1190" t="str">
            <v>Общий ежемеячный темп изменения цен (иностранная валюта)</v>
          </cell>
          <cell r="B1190" t="str">
            <v>General price changes (monthly rate for foreign currency)</v>
          </cell>
          <cell r="D1190" t="str">
            <v>%</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row>
        <row r="1192">
          <cell r="A1192" t="str">
            <v>Выручка в местной валюте</v>
          </cell>
          <cell r="B1192" t="str">
            <v>Sales (in local currency)</v>
          </cell>
        </row>
        <row r="1193">
          <cell r="A1193" t="str">
            <v>Электроэнергия</v>
          </cell>
          <cell r="B1193" t="str">
            <v xml:space="preserve"> inflation rate of foregn currency</v>
          </cell>
          <cell r="E1193" t="str">
            <v>,on_end</v>
          </cell>
          <cell r="F1193">
            <v>1</v>
          </cell>
          <cell r="G1193">
            <v>1</v>
          </cell>
          <cell r="H1193">
            <v>1</v>
          </cell>
          <cell r="I1193">
            <v>1</v>
          </cell>
          <cell r="J1193">
            <v>1</v>
          </cell>
          <cell r="K1193">
            <v>1</v>
          </cell>
          <cell r="L1193">
            <v>1</v>
          </cell>
          <cell r="M1193">
            <v>1</v>
          </cell>
          <cell r="N1193">
            <v>1</v>
          </cell>
          <cell r="O1193">
            <v>1</v>
          </cell>
          <cell r="P1193">
            <v>1</v>
          </cell>
          <cell r="Q1193">
            <v>1</v>
          </cell>
          <cell r="R1193">
            <v>1</v>
          </cell>
          <cell r="S1193">
            <v>1</v>
          </cell>
          <cell r="T1193">
            <v>1</v>
          </cell>
          <cell r="U1193">
            <v>1</v>
          </cell>
          <cell r="V1193">
            <v>1</v>
          </cell>
          <cell r="W1193">
            <v>1</v>
          </cell>
          <cell r="X1193">
            <v>1</v>
          </cell>
          <cell r="Y1193">
            <v>1</v>
          </cell>
          <cell r="Z1193">
            <v>1</v>
          </cell>
          <cell r="AA1193">
            <v>1</v>
          </cell>
          <cell r="AB1193">
            <v>1</v>
          </cell>
          <cell r="AC1193">
            <v>1</v>
          </cell>
          <cell r="AD1193">
            <v>1</v>
          </cell>
          <cell r="AE1193">
            <v>1</v>
          </cell>
          <cell r="AF1193">
            <v>1</v>
          </cell>
          <cell r="AG1193">
            <v>1</v>
          </cell>
          <cell r="AH1193">
            <v>1</v>
          </cell>
          <cell r="AI1193">
            <v>1</v>
          </cell>
          <cell r="AJ1193">
            <v>1</v>
          </cell>
        </row>
        <row r="1194">
          <cell r="A1194" t="str">
            <v>Выручка в иностранной валюте</v>
          </cell>
          <cell r="B1194" t="str">
            <v>Sales (in foreign currency)</v>
          </cell>
        </row>
        <row r="1195">
          <cell r="A1195" t="str">
            <v>Электроэнергия</v>
          </cell>
          <cell r="B1195" t="str">
            <v>Price index per PI</v>
          </cell>
          <cell r="E1195" t="str">
            <v>,on_end</v>
          </cell>
          <cell r="F1195">
            <v>1</v>
          </cell>
          <cell r="G1195">
            <v>1</v>
          </cell>
          <cell r="H1195">
            <v>1</v>
          </cell>
          <cell r="I1195">
            <v>1</v>
          </cell>
          <cell r="J1195">
            <v>1</v>
          </cell>
          <cell r="K1195">
            <v>1</v>
          </cell>
          <cell r="L1195">
            <v>1</v>
          </cell>
          <cell r="M1195">
            <v>1</v>
          </cell>
          <cell r="N1195">
            <v>1</v>
          </cell>
          <cell r="O1195">
            <v>1</v>
          </cell>
          <cell r="P1195">
            <v>1</v>
          </cell>
          <cell r="Q1195">
            <v>1</v>
          </cell>
          <cell r="R1195">
            <v>1</v>
          </cell>
          <cell r="S1195">
            <v>1</v>
          </cell>
          <cell r="T1195">
            <v>1</v>
          </cell>
          <cell r="U1195">
            <v>1</v>
          </cell>
          <cell r="V1195">
            <v>1</v>
          </cell>
          <cell r="W1195">
            <v>1</v>
          </cell>
          <cell r="X1195">
            <v>1</v>
          </cell>
          <cell r="Y1195">
            <v>1</v>
          </cell>
          <cell r="Z1195">
            <v>1</v>
          </cell>
          <cell r="AA1195">
            <v>1</v>
          </cell>
          <cell r="AB1195">
            <v>1</v>
          </cell>
          <cell r="AC1195">
            <v>1</v>
          </cell>
          <cell r="AD1195">
            <v>1</v>
          </cell>
          <cell r="AE1195">
            <v>1</v>
          </cell>
          <cell r="AF1195">
            <v>1</v>
          </cell>
          <cell r="AG1195">
            <v>1</v>
          </cell>
          <cell r="AH1195">
            <v>1</v>
          </cell>
          <cell r="AI1195">
            <v>1</v>
          </cell>
          <cell r="AJ1195">
            <v>1</v>
          </cell>
        </row>
        <row r="1196">
          <cell r="A1196" t="str">
            <v>Расходы на сырье и материалы в местной валюте</v>
          </cell>
          <cell r="B1196" t="str">
            <v>Row materials &amp; supplies costs (in local currency)</v>
          </cell>
        </row>
        <row r="1197">
          <cell r="A1197" t="str">
            <v>на энергию и тепло</v>
          </cell>
          <cell r="B1197" t="str">
            <v>Cost name 1</v>
          </cell>
          <cell r="E1197" t="str">
            <v>,on_end</v>
          </cell>
          <cell r="F1197">
            <v>1</v>
          </cell>
          <cell r="G1197">
            <v>1</v>
          </cell>
          <cell r="H1197">
            <v>1</v>
          </cell>
          <cell r="I1197">
            <v>1</v>
          </cell>
          <cell r="J1197">
            <v>1</v>
          </cell>
          <cell r="K1197">
            <v>1</v>
          </cell>
          <cell r="L1197">
            <v>1</v>
          </cell>
          <cell r="M1197">
            <v>1</v>
          </cell>
          <cell r="N1197">
            <v>1</v>
          </cell>
          <cell r="O1197">
            <v>1</v>
          </cell>
          <cell r="P1197">
            <v>1</v>
          </cell>
          <cell r="Q1197">
            <v>1</v>
          </cell>
          <cell r="R1197">
            <v>1</v>
          </cell>
          <cell r="S1197">
            <v>1</v>
          </cell>
          <cell r="T1197">
            <v>1</v>
          </cell>
          <cell r="U1197">
            <v>1</v>
          </cell>
          <cell r="V1197">
            <v>1</v>
          </cell>
          <cell r="W1197">
            <v>1</v>
          </cell>
          <cell r="X1197">
            <v>1</v>
          </cell>
          <cell r="Y1197">
            <v>1</v>
          </cell>
          <cell r="Z1197">
            <v>1</v>
          </cell>
          <cell r="AA1197">
            <v>1</v>
          </cell>
          <cell r="AB1197">
            <v>1</v>
          </cell>
          <cell r="AC1197">
            <v>1</v>
          </cell>
          <cell r="AD1197">
            <v>1</v>
          </cell>
          <cell r="AE1197">
            <v>1</v>
          </cell>
          <cell r="AF1197">
            <v>1</v>
          </cell>
          <cell r="AG1197">
            <v>1</v>
          </cell>
          <cell r="AH1197">
            <v>1</v>
          </cell>
          <cell r="AI1197">
            <v>1</v>
          </cell>
          <cell r="AJ1197">
            <v>1</v>
          </cell>
        </row>
        <row r="1198">
          <cell r="A1198" t="str">
            <v>Расходы на сырье и материалы в иностранной валюте</v>
          </cell>
          <cell r="B1198" t="str">
            <v>Row materials &amp; supplies costs (in foreign currency)</v>
          </cell>
        </row>
        <row r="1199">
          <cell r="A1199" t="str">
            <v>на энергию</v>
          </cell>
          <cell r="B1199" t="str">
            <v>Cost name 1</v>
          </cell>
          <cell r="E1199" t="str">
            <v>,on_end</v>
          </cell>
          <cell r="F1199">
            <v>1</v>
          </cell>
          <cell r="G1199">
            <v>1</v>
          </cell>
          <cell r="H1199">
            <v>1</v>
          </cell>
          <cell r="I1199">
            <v>1</v>
          </cell>
          <cell r="J1199">
            <v>1</v>
          </cell>
          <cell r="K1199">
            <v>1</v>
          </cell>
          <cell r="L1199">
            <v>1</v>
          </cell>
          <cell r="M1199">
            <v>1</v>
          </cell>
          <cell r="N1199">
            <v>1</v>
          </cell>
          <cell r="O1199">
            <v>1</v>
          </cell>
          <cell r="P1199">
            <v>1</v>
          </cell>
          <cell r="Q1199">
            <v>1</v>
          </cell>
          <cell r="R1199">
            <v>1</v>
          </cell>
          <cell r="S1199">
            <v>1</v>
          </cell>
          <cell r="T1199">
            <v>1</v>
          </cell>
          <cell r="U1199">
            <v>1</v>
          </cell>
          <cell r="V1199">
            <v>1</v>
          </cell>
          <cell r="W1199">
            <v>1</v>
          </cell>
          <cell r="X1199">
            <v>1</v>
          </cell>
          <cell r="Y1199">
            <v>1</v>
          </cell>
          <cell r="Z1199">
            <v>1</v>
          </cell>
          <cell r="AA1199">
            <v>1</v>
          </cell>
          <cell r="AB1199">
            <v>1</v>
          </cell>
          <cell r="AC1199">
            <v>1</v>
          </cell>
          <cell r="AD1199">
            <v>1</v>
          </cell>
          <cell r="AE1199">
            <v>1</v>
          </cell>
          <cell r="AF1199">
            <v>1</v>
          </cell>
          <cell r="AG1199">
            <v>1</v>
          </cell>
          <cell r="AH1199">
            <v>1</v>
          </cell>
          <cell r="AI1199">
            <v>1</v>
          </cell>
          <cell r="AJ1199">
            <v>1</v>
          </cell>
        </row>
        <row r="1200">
          <cell r="A1200" t="str">
            <v>Расходы на заработную плату</v>
          </cell>
          <cell r="B1200" t="str">
            <v>Employment costs (in foreign currency)</v>
          </cell>
        </row>
        <row r="1201">
          <cell r="A1201" t="str">
            <v>Индекс изменения цен на ИП</v>
          </cell>
          <cell r="B1201" t="str">
            <v>Price index per PI</v>
          </cell>
          <cell r="E1201" t="str">
            <v>,on_end</v>
          </cell>
          <cell r="F1201">
            <v>1</v>
          </cell>
          <cell r="G1201">
            <v>1</v>
          </cell>
          <cell r="H1201">
            <v>1</v>
          </cell>
          <cell r="I1201">
            <v>1</v>
          </cell>
          <cell r="J1201">
            <v>1</v>
          </cell>
          <cell r="K1201">
            <v>1</v>
          </cell>
          <cell r="L1201">
            <v>1</v>
          </cell>
          <cell r="M1201">
            <v>1</v>
          </cell>
          <cell r="N1201">
            <v>1</v>
          </cell>
          <cell r="O1201">
            <v>1</v>
          </cell>
          <cell r="P1201">
            <v>1</v>
          </cell>
          <cell r="Q1201">
            <v>1</v>
          </cell>
          <cell r="R1201">
            <v>1</v>
          </cell>
          <cell r="S1201">
            <v>1</v>
          </cell>
          <cell r="T1201">
            <v>1</v>
          </cell>
          <cell r="U1201">
            <v>1</v>
          </cell>
          <cell r="V1201">
            <v>1</v>
          </cell>
          <cell r="W1201">
            <v>1</v>
          </cell>
          <cell r="X1201">
            <v>1</v>
          </cell>
          <cell r="Y1201">
            <v>1</v>
          </cell>
          <cell r="Z1201">
            <v>1</v>
          </cell>
          <cell r="AA1201">
            <v>1</v>
          </cell>
          <cell r="AB1201">
            <v>1</v>
          </cell>
          <cell r="AC1201">
            <v>1</v>
          </cell>
          <cell r="AD1201">
            <v>1</v>
          </cell>
          <cell r="AE1201">
            <v>1</v>
          </cell>
          <cell r="AF1201">
            <v>1</v>
          </cell>
          <cell r="AG1201">
            <v>1</v>
          </cell>
          <cell r="AH1201">
            <v>1</v>
          </cell>
          <cell r="AI1201">
            <v>1</v>
          </cell>
          <cell r="AJ1201">
            <v>1</v>
          </cell>
        </row>
        <row r="1202">
          <cell r="A1202" t="str">
            <v>Постоянные активы в местной валюте (базовый индекс)</v>
          </cell>
          <cell r="B1202" t="str">
            <v>Fixed assets in local currency (basic index)</v>
          </cell>
        </row>
        <row r="1203">
          <cell r="A1203" t="str">
            <v>Капиталовложения в проект</v>
          </cell>
          <cell r="B1203" t="str">
            <v>Fixed assets item</v>
          </cell>
          <cell r="E1203" t="str">
            <v>,on_end</v>
          </cell>
          <cell r="F1203">
            <v>1</v>
          </cell>
          <cell r="G1203">
            <v>1</v>
          </cell>
          <cell r="H1203">
            <v>1</v>
          </cell>
          <cell r="I1203">
            <v>1</v>
          </cell>
          <cell r="J1203">
            <v>1</v>
          </cell>
          <cell r="K1203">
            <v>1</v>
          </cell>
          <cell r="L1203">
            <v>1</v>
          </cell>
          <cell r="M1203">
            <v>1</v>
          </cell>
          <cell r="N1203">
            <v>1</v>
          </cell>
          <cell r="O1203">
            <v>1</v>
          </cell>
          <cell r="P1203">
            <v>1</v>
          </cell>
          <cell r="Q1203">
            <v>1</v>
          </cell>
          <cell r="R1203">
            <v>1</v>
          </cell>
          <cell r="S1203">
            <v>1</v>
          </cell>
          <cell r="T1203">
            <v>1</v>
          </cell>
          <cell r="U1203">
            <v>1</v>
          </cell>
          <cell r="V1203">
            <v>1</v>
          </cell>
          <cell r="W1203">
            <v>1</v>
          </cell>
          <cell r="X1203">
            <v>1</v>
          </cell>
          <cell r="Y1203">
            <v>1</v>
          </cell>
          <cell r="Z1203">
            <v>1</v>
          </cell>
          <cell r="AA1203">
            <v>1</v>
          </cell>
          <cell r="AB1203">
            <v>1</v>
          </cell>
          <cell r="AC1203">
            <v>1</v>
          </cell>
          <cell r="AD1203">
            <v>1</v>
          </cell>
          <cell r="AE1203">
            <v>1</v>
          </cell>
          <cell r="AF1203">
            <v>1</v>
          </cell>
          <cell r="AG1203">
            <v>1</v>
          </cell>
          <cell r="AH1203">
            <v>1</v>
          </cell>
          <cell r="AI1203">
            <v>1</v>
          </cell>
          <cell r="AJ1203">
            <v>1</v>
          </cell>
        </row>
        <row r="1204">
          <cell r="A1204" t="str">
            <v>Постоянные активы в иностранной валюте (базовый индекс)</v>
          </cell>
          <cell r="B1204" t="str">
            <v>Fixed assets in foreign currency (basic index)</v>
          </cell>
        </row>
        <row r="1205">
          <cell r="A1205">
            <v>0</v>
          </cell>
          <cell r="B1205">
            <v>0</v>
          </cell>
          <cell r="E1205" t="str">
            <v>,on_end</v>
          </cell>
          <cell r="F1205">
            <v>1</v>
          </cell>
          <cell r="G1205">
            <v>1</v>
          </cell>
          <cell r="H1205">
            <v>1</v>
          </cell>
          <cell r="I1205">
            <v>1</v>
          </cell>
          <cell r="J1205">
            <v>1</v>
          </cell>
          <cell r="K1205">
            <v>1</v>
          </cell>
          <cell r="L1205">
            <v>1</v>
          </cell>
          <cell r="M1205">
            <v>1</v>
          </cell>
          <cell r="N1205">
            <v>1</v>
          </cell>
          <cell r="O1205">
            <v>1</v>
          </cell>
          <cell r="P1205">
            <v>1</v>
          </cell>
          <cell r="Q1205">
            <v>1</v>
          </cell>
          <cell r="R1205">
            <v>1</v>
          </cell>
          <cell r="S1205">
            <v>1</v>
          </cell>
          <cell r="T1205">
            <v>1</v>
          </cell>
          <cell r="U1205">
            <v>1</v>
          </cell>
          <cell r="V1205">
            <v>1</v>
          </cell>
          <cell r="W1205">
            <v>1</v>
          </cell>
          <cell r="X1205">
            <v>1</v>
          </cell>
          <cell r="Y1205">
            <v>1</v>
          </cell>
          <cell r="Z1205">
            <v>1</v>
          </cell>
          <cell r="AA1205">
            <v>1</v>
          </cell>
          <cell r="AB1205">
            <v>1</v>
          </cell>
          <cell r="AC1205">
            <v>1</v>
          </cell>
          <cell r="AD1205">
            <v>1</v>
          </cell>
          <cell r="AE1205">
            <v>1</v>
          </cell>
          <cell r="AF1205">
            <v>1</v>
          </cell>
          <cell r="AG1205">
            <v>1</v>
          </cell>
          <cell r="AH1205">
            <v>1</v>
          </cell>
          <cell r="AI1205">
            <v>1</v>
          </cell>
          <cell r="AJ1205">
            <v>1</v>
          </cell>
        </row>
        <row r="1210">
          <cell r="AJ1210" t="str">
            <v>30 год</v>
          </cell>
        </row>
        <row r="1211">
          <cell r="A1211" t="str">
            <v>Программа</v>
          </cell>
          <cell r="B1211" t="str">
            <v>аи3.0</v>
          </cell>
          <cell r="C1211">
            <v>360</v>
          </cell>
          <cell r="D1211">
            <v>30</v>
          </cell>
          <cell r="E1211" t="str">
            <v>Цт=максимальные</v>
          </cell>
          <cell r="F1211" t="str">
            <v>тыс.руб.</v>
          </cell>
          <cell r="G1211" t="str">
            <v>тыс.долл.</v>
          </cell>
          <cell r="H1211">
            <v>1</v>
          </cell>
          <cell r="I1211">
            <v>1</v>
          </cell>
          <cell r="J1211">
            <v>1</v>
          </cell>
          <cell r="K1211">
            <v>1</v>
          </cell>
          <cell r="L1211">
            <v>1</v>
          </cell>
          <cell r="M1211">
            <v>1</v>
          </cell>
          <cell r="N1211">
            <v>1</v>
          </cell>
          <cell r="O1211">
            <v>1</v>
          </cell>
          <cell r="P1211">
            <v>1</v>
          </cell>
          <cell r="Q1211">
            <v>1</v>
          </cell>
          <cell r="R1211">
            <v>1</v>
          </cell>
          <cell r="S1211">
            <v>1</v>
          </cell>
          <cell r="T1211">
            <v>1</v>
          </cell>
          <cell r="U1211">
            <v>1</v>
          </cell>
          <cell r="V1211">
            <v>1</v>
          </cell>
          <cell r="W1211">
            <v>1</v>
          </cell>
          <cell r="X1211">
            <v>1</v>
          </cell>
          <cell r="Y1211">
            <v>1</v>
          </cell>
          <cell r="Z1211">
            <v>1</v>
          </cell>
          <cell r="AA1211">
            <v>1</v>
          </cell>
          <cell r="AB1211">
            <v>1</v>
          </cell>
          <cell r="AC1211">
            <v>1</v>
          </cell>
          <cell r="AD1211">
            <v>1</v>
          </cell>
          <cell r="AE1211">
            <v>1</v>
          </cell>
          <cell r="AF1211">
            <v>1</v>
          </cell>
          <cell r="AG1211">
            <v>1</v>
          </cell>
          <cell r="AH1211">
            <v>1</v>
          </cell>
          <cell r="AI1211">
            <v>1</v>
          </cell>
          <cell r="AJ1211">
            <v>1</v>
          </cell>
        </row>
        <row r="1212">
          <cell r="A1212" t="str">
            <v>Обменный курс</v>
          </cell>
          <cell r="C1212" t="str">
            <v>тыс.руб./тыс.долл.</v>
          </cell>
          <cell r="F1212">
            <v>1</v>
          </cell>
          <cell r="G1212">
            <v>1</v>
          </cell>
          <cell r="H1212">
            <v>1</v>
          </cell>
          <cell r="I1212">
            <v>1</v>
          </cell>
          <cell r="J1212">
            <v>1</v>
          </cell>
          <cell r="K1212">
            <v>1</v>
          </cell>
          <cell r="L1212">
            <v>1</v>
          </cell>
          <cell r="M1212">
            <v>1</v>
          </cell>
          <cell r="N1212">
            <v>1</v>
          </cell>
          <cell r="O1212">
            <v>1</v>
          </cell>
          <cell r="P1212">
            <v>1</v>
          </cell>
          <cell r="Q1212">
            <v>1</v>
          </cell>
          <cell r="R1212">
            <v>1</v>
          </cell>
          <cell r="S1212">
            <v>1</v>
          </cell>
          <cell r="T1212">
            <v>1</v>
          </cell>
          <cell r="U1212">
            <v>1</v>
          </cell>
          <cell r="V1212">
            <v>1</v>
          </cell>
          <cell r="W1212">
            <v>1</v>
          </cell>
          <cell r="X1212">
            <v>1</v>
          </cell>
          <cell r="Y1212">
            <v>1</v>
          </cell>
          <cell r="Z1212">
            <v>1</v>
          </cell>
          <cell r="AA1212">
            <v>1</v>
          </cell>
          <cell r="AB1212">
            <v>1</v>
          </cell>
          <cell r="AC1212">
            <v>1</v>
          </cell>
          <cell r="AD1212">
            <v>1</v>
          </cell>
          <cell r="AE1212">
            <v>1</v>
          </cell>
          <cell r="AF1212">
            <v>1</v>
          </cell>
          <cell r="AG1212">
            <v>1</v>
          </cell>
          <cell r="AH1212">
            <v>1</v>
          </cell>
          <cell r="AI1212">
            <v>1</v>
          </cell>
          <cell r="AJ1212">
            <v>1</v>
          </cell>
        </row>
        <row r="1213">
          <cell r="A1213" t="str">
            <v xml:space="preserve"> - выручка от реализации</v>
          </cell>
          <cell r="F1213">
            <v>0</v>
          </cell>
          <cell r="G1213">
            <v>0</v>
          </cell>
          <cell r="H1213">
            <v>168618.41205356369</v>
          </cell>
          <cell r="I1213">
            <v>196221.2241071274</v>
          </cell>
          <cell r="J1213">
            <v>230105.58350928724</v>
          </cell>
          <cell r="K1213">
            <v>263989.94291144708</v>
          </cell>
          <cell r="L1213">
            <v>297874.3023136069</v>
          </cell>
          <cell r="M1213">
            <v>324602.54397097189</v>
          </cell>
          <cell r="N1213">
            <v>351330.78562833695</v>
          </cell>
          <cell r="O1213">
            <v>378059.02728570194</v>
          </cell>
          <cell r="P1213">
            <v>404787.26894306706</v>
          </cell>
          <cell r="Q1213">
            <v>431515.51060043194</v>
          </cell>
          <cell r="R1213">
            <v>461169.82961416838</v>
          </cell>
          <cell r="S1213">
            <v>490824.14862790494</v>
          </cell>
          <cell r="T1213">
            <v>520478.4676416415</v>
          </cell>
          <cell r="U1213">
            <v>550132.78665537795</v>
          </cell>
          <cell r="V1213">
            <v>550132.78665537795</v>
          </cell>
          <cell r="W1213">
            <v>550132.78665537795</v>
          </cell>
          <cell r="X1213">
            <v>550132.78665537795</v>
          </cell>
          <cell r="Y1213">
            <v>550132.78665537795</v>
          </cell>
          <cell r="Z1213">
            <v>550132.78665537795</v>
          </cell>
          <cell r="AA1213">
            <v>550132.78665537795</v>
          </cell>
          <cell r="AB1213">
            <v>550132.78665537795</v>
          </cell>
          <cell r="AC1213">
            <v>550132.78665537795</v>
          </cell>
          <cell r="AD1213">
            <v>550132.78665537795</v>
          </cell>
          <cell r="AE1213">
            <v>550132.78665537795</v>
          </cell>
          <cell r="AF1213">
            <v>550132.78665537795</v>
          </cell>
          <cell r="AG1213">
            <v>550132.78665537795</v>
          </cell>
          <cell r="AH1213">
            <v>550132.78665537795</v>
          </cell>
          <cell r="AI1213">
            <v>550132.78665537795</v>
          </cell>
          <cell r="AJ1213">
            <v>550132.78665537795</v>
          </cell>
        </row>
        <row r="1214">
          <cell r="A1214" t="str">
            <v xml:space="preserve"> - полная себестоимость</v>
          </cell>
          <cell r="F1214">
            <v>0</v>
          </cell>
          <cell r="G1214">
            <v>0</v>
          </cell>
          <cell r="H1214">
            <v>-108975.01649999998</v>
          </cell>
          <cell r="I1214">
            <v>-127514.63885999999</v>
          </cell>
          <cell r="J1214">
            <v>-146255.02794</v>
          </cell>
          <cell r="K1214">
            <v>-164641.41702000002</v>
          </cell>
          <cell r="L1214">
            <v>-183045.5061</v>
          </cell>
          <cell r="M1214">
            <v>-195911.408364</v>
          </cell>
          <cell r="N1214">
            <v>-208799.00728799999</v>
          </cell>
          <cell r="O1214">
            <v>-221708.95377179998</v>
          </cell>
          <cell r="P1214">
            <v>-234641.91824219396</v>
          </cell>
          <cell r="Q1214">
            <v>-247598.5912387798</v>
          </cell>
          <cell r="R1214">
            <v>-262630.51336934319</v>
          </cell>
          <cell r="S1214">
            <v>-277687.58787534351</v>
          </cell>
          <cell r="T1214">
            <v>-292770.56932804384</v>
          </cell>
          <cell r="U1214">
            <v>-307880.23493584519</v>
          </cell>
          <cell r="V1214">
            <v>-308823.87560740049</v>
          </cell>
          <cell r="W1214">
            <v>-309795.82549910253</v>
          </cell>
          <cell r="X1214">
            <v>-310796.93388755561</v>
          </cell>
          <cell r="Y1214">
            <v>-311828.07552766229</v>
          </cell>
          <cell r="Z1214">
            <v>-312890.15141697216</v>
          </cell>
          <cell r="AA1214">
            <v>-313984.08958296129</v>
          </cell>
          <cell r="AB1214">
            <v>-315110.84589393012</v>
          </cell>
          <cell r="AC1214">
            <v>-316271.40489422804</v>
          </cell>
          <cell r="AD1214">
            <v>-317466.78066453489</v>
          </cell>
          <cell r="AE1214">
            <v>-318698.01770795096</v>
          </cell>
          <cell r="AF1214">
            <v>-319966.19186266948</v>
          </cell>
          <cell r="AG1214">
            <v>-321272.41124202957</v>
          </cell>
          <cell r="AH1214">
            <v>-322617.81720277044</v>
          </cell>
          <cell r="AI1214">
            <v>-319733.98894233361</v>
          </cell>
          <cell r="AJ1214">
            <v>-321042.73022608354</v>
          </cell>
        </row>
        <row r="1215">
          <cell r="A1215" t="str">
            <v xml:space="preserve"> - сырье и материалы, комплектующие</v>
          </cell>
          <cell r="F1215">
            <v>0</v>
          </cell>
          <cell r="G1215">
            <v>0</v>
          </cell>
          <cell r="H1215">
            <v>-85205.320199999987</v>
          </cell>
          <cell r="I1215">
            <v>-102098.84255999999</v>
          </cell>
          <cell r="J1215">
            <v>-119582.53163999999</v>
          </cell>
          <cell r="K1215">
            <v>-137066.22072000001</v>
          </cell>
          <cell r="L1215">
            <v>-154549.90979999999</v>
          </cell>
          <cell r="M1215">
            <v>-166692.59006399999</v>
          </cell>
          <cell r="N1215">
            <v>-178835.27032799998</v>
          </cell>
          <cell r="O1215">
            <v>-190977.95059199995</v>
          </cell>
          <cell r="P1215">
            <v>-203120.63085599995</v>
          </cell>
          <cell r="Q1215">
            <v>-215263.31111999997</v>
          </cell>
          <cell r="R1215">
            <v>-229456.82073599997</v>
          </cell>
          <cell r="S1215">
            <v>-243650.33035199996</v>
          </cell>
          <cell r="T1215">
            <v>-257843.83996799999</v>
          </cell>
          <cell r="U1215">
            <v>-272037.34958400001</v>
          </cell>
          <cell r="V1215">
            <v>-272037.34958400001</v>
          </cell>
          <cell r="W1215">
            <v>-272037.34958400001</v>
          </cell>
          <cell r="X1215">
            <v>-272037.34958400001</v>
          </cell>
          <cell r="Y1215">
            <v>-272037.34958400001</v>
          </cell>
          <cell r="Z1215">
            <v>-272037.34958400001</v>
          </cell>
          <cell r="AA1215">
            <v>-272037.34958400001</v>
          </cell>
          <cell r="AB1215">
            <v>-272037.34958400001</v>
          </cell>
          <cell r="AC1215">
            <v>-272037.34958400001</v>
          </cell>
          <cell r="AD1215">
            <v>-272037.34958400001</v>
          </cell>
          <cell r="AE1215">
            <v>-272037.34958400001</v>
          </cell>
          <cell r="AF1215">
            <v>-272037.34958400001</v>
          </cell>
          <cell r="AG1215">
            <v>-272037.34958400001</v>
          </cell>
          <cell r="AH1215">
            <v>-272037.34958400001</v>
          </cell>
          <cell r="AI1215">
            <v>-272037.34958400001</v>
          </cell>
          <cell r="AJ1215">
            <v>-272037.34958400001</v>
          </cell>
        </row>
        <row r="1216">
          <cell r="A1216" t="str">
            <v xml:space="preserve"> - заработная плата</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row>
        <row r="1217">
          <cell r="A1217" t="str">
            <v xml:space="preserve"> - амортизация</v>
          </cell>
          <cell r="F1217">
            <v>0</v>
          </cell>
          <cell r="G1217">
            <v>0</v>
          </cell>
          <cell r="H1217">
            <v>-4388.1962999999996</v>
          </cell>
          <cell r="I1217">
            <v>-4388.1962999999996</v>
          </cell>
          <cell r="J1217">
            <v>-4388.1962999999996</v>
          </cell>
          <cell r="K1217">
            <v>-4388.1962999999996</v>
          </cell>
          <cell r="L1217">
            <v>-4388.1962999999996</v>
          </cell>
          <cell r="M1217">
            <v>-4388.1962999999996</v>
          </cell>
          <cell r="N1217">
            <v>-4388.1962999999996</v>
          </cell>
          <cell r="O1217">
            <v>-4388.1962999999996</v>
          </cell>
          <cell r="P1217">
            <v>-4388.1962999999996</v>
          </cell>
          <cell r="Q1217">
            <v>-4388.1962999999996</v>
          </cell>
          <cell r="R1217">
            <v>-4388.1962999999996</v>
          </cell>
          <cell r="S1217">
            <v>-4388.1962999999996</v>
          </cell>
          <cell r="T1217">
            <v>-4388.1962999999996</v>
          </cell>
          <cell r="U1217">
            <v>-4388.1962999999996</v>
          </cell>
          <cell r="V1217">
            <v>-4388.1962999999996</v>
          </cell>
          <cell r="W1217">
            <v>-4388.1962999999996</v>
          </cell>
          <cell r="X1217">
            <v>-4388.1962999999996</v>
          </cell>
          <cell r="Y1217">
            <v>-4388.1962999999996</v>
          </cell>
          <cell r="Z1217">
            <v>-4388.1962999999996</v>
          </cell>
          <cell r="AA1217">
            <v>-4388.1962999999996</v>
          </cell>
          <cell r="AB1217">
            <v>-4388.1962999999996</v>
          </cell>
          <cell r="AC1217">
            <v>-4388.1962999999996</v>
          </cell>
          <cell r="AD1217">
            <v>-4388.1962999999996</v>
          </cell>
          <cell r="AE1217">
            <v>-4388.1962999999996</v>
          </cell>
          <cell r="AF1217">
            <v>-4388.1962999999996</v>
          </cell>
          <cell r="AG1217">
            <v>-4388.1962999999996</v>
          </cell>
          <cell r="AH1217">
            <v>-4388.1962999999996</v>
          </cell>
          <cell r="AI1217">
            <v>-118.59990000007383</v>
          </cell>
          <cell r="AJ1217">
            <v>0</v>
          </cell>
        </row>
        <row r="1218">
          <cell r="A1218" t="str">
            <v xml:space="preserve"> - налоги, относимые на себестоимость</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row>
        <row r="1219">
          <cell r="A1219" t="str">
            <v xml:space="preserve"> - налоги относимые на фин результаты</v>
          </cell>
          <cell r="F1219">
            <v>0</v>
          </cell>
          <cell r="G1219">
            <v>0</v>
          </cell>
          <cell r="H1219">
            <v>-5009.7416334314248</v>
          </cell>
          <cell r="I1219">
            <v>-5513.7179697908205</v>
          </cell>
          <cell r="J1219">
            <v>-5990.2333570696537</v>
          </cell>
          <cell r="K1219">
            <v>-6472.0653347389853</v>
          </cell>
          <cell r="L1219">
            <v>-6953.897312408315</v>
          </cell>
          <cell r="M1219">
            <v>-7321.6822856717281</v>
          </cell>
          <cell r="N1219">
            <v>-7682.7620207011441</v>
          </cell>
          <cell r="O1219">
            <v>-8043.841755730562</v>
          </cell>
          <cell r="P1219">
            <v>-8404.9214907599799</v>
          </cell>
          <cell r="Q1219">
            <v>-8766.0012257893941</v>
          </cell>
          <cell r="R1219">
            <v>-9173.6953563713578</v>
          </cell>
          <cell r="S1219">
            <v>-9584.1127221603019</v>
          </cell>
          <cell r="T1219">
            <v>-9994.5300879492443</v>
          </cell>
          <cell r="U1219">
            <v>-10404.947453738185</v>
          </cell>
          <cell r="V1219">
            <v>-10343.866781029632</v>
          </cell>
          <cell r="W1219">
            <v>-10256.102855029632</v>
          </cell>
          <cell r="X1219">
            <v>-10168.338929029633</v>
          </cell>
          <cell r="Y1219">
            <v>-10080.575003029633</v>
          </cell>
          <cell r="Z1219">
            <v>-9992.8110770296335</v>
          </cell>
          <cell r="AA1219">
            <v>-9905.047151029632</v>
          </cell>
          <cell r="AB1219">
            <v>-9817.2832250296324</v>
          </cell>
          <cell r="AC1219">
            <v>-9729.5192990296327</v>
          </cell>
          <cell r="AD1219">
            <v>-9641.7553730296331</v>
          </cell>
          <cell r="AE1219">
            <v>-9553.9914470296335</v>
          </cell>
          <cell r="AF1219">
            <v>-9466.227521029632</v>
          </cell>
          <cell r="AG1219">
            <v>-9378.4635950296324</v>
          </cell>
          <cell r="AH1219">
            <v>-9290.6996690296328</v>
          </cell>
          <cell r="AI1219">
            <v>-9245.6317070296318</v>
          </cell>
          <cell r="AJ1219">
            <v>-9244.4457080296324</v>
          </cell>
        </row>
        <row r="1220">
          <cell r="A1220" t="str">
            <v xml:space="preserve"> - налог на прибыль</v>
          </cell>
          <cell r="F1220">
            <v>0</v>
          </cell>
          <cell r="G1220">
            <v>0</v>
          </cell>
          <cell r="H1220">
            <v>-13112.076940831746</v>
          </cell>
          <cell r="I1220">
            <v>-15166.288146560781</v>
          </cell>
          <cell r="J1220">
            <v>-18686.477330932223</v>
          </cell>
          <cell r="K1220">
            <v>-22290.350533609937</v>
          </cell>
          <cell r="L1220">
            <v>-25889.975736287659</v>
          </cell>
          <cell r="M1220">
            <v>-29128.668797112037</v>
          </cell>
          <cell r="N1220">
            <v>-32363.763916712596</v>
          </cell>
          <cell r="O1220">
            <v>-35593.495621961134</v>
          </cell>
          <cell r="P1220">
            <v>-38817.703010427147</v>
          </cell>
          <cell r="Q1220">
            <v>-42036.220352607059</v>
          </cell>
          <cell r="R1220">
            <v>-45447.749013228924</v>
          </cell>
          <cell r="S1220">
            <v>-48852.587527296273</v>
          </cell>
          <cell r="T1220">
            <v>-52251.20837415562</v>
          </cell>
          <cell r="U1220">
            <v>-55643.425023790696</v>
          </cell>
          <cell r="V1220">
            <v>-55431.610624067478</v>
          </cell>
          <cell r="W1220">
            <v>-55219.405992298984</v>
          </cell>
          <cell r="X1220">
            <v>-55000.20332131024</v>
          </cell>
          <cell r="Y1220">
            <v>-54773.792669924645</v>
          </cell>
          <cell r="Z1220">
            <v>-54539.957798730276</v>
          </cell>
          <cell r="AA1220">
            <v>-54298.475981132884</v>
          </cell>
          <cell r="AB1220">
            <v>-54049.117808740368</v>
          </cell>
          <cell r="AC1220">
            <v>-53791.646990908863</v>
          </cell>
          <cell r="AD1220">
            <v>-53525.820148275219</v>
          </cell>
          <cell r="AE1220">
            <v>-53251.386600095364</v>
          </cell>
          <cell r="AF1220">
            <v>-52968.088145202921</v>
          </cell>
          <cell r="AG1220">
            <v>-52675.658836396498</v>
          </cell>
          <cell r="AH1220">
            <v>-52373.824748058687</v>
          </cell>
          <cell r="AI1220">
            <v>-53076.759841443527</v>
          </cell>
          <cell r="AJ1220">
            <v>-52762.946573103538</v>
          </cell>
        </row>
        <row r="1221">
          <cell r="A1221" t="str">
            <v xml:space="preserve"> - НДС в бюджет из бюджета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row>
        <row r="1222">
          <cell r="A1222" t="str">
            <v xml:space="preserve"> - импортная и экспортная пошлины, подоходный налог</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row>
        <row r="1223">
          <cell r="A1223" t="str">
            <v xml:space="preserve"> - прочие доходы-расходы</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row>
        <row r="1224">
          <cell r="A1224" t="str">
            <v xml:space="preserve"> - прочие доходы-расходы из чистой прибыли</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row>
        <row r="1225">
          <cell r="A1225" t="str">
            <v xml:space="preserve"> - изменение постоянных активов (Приобретение(-) и продажа)</v>
          </cell>
          <cell r="F1225">
            <v>0</v>
          </cell>
          <cell r="G1225">
            <v>-118599.9</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row>
        <row r="1226">
          <cell r="A1226" t="str">
            <v xml:space="preserve"> - остаточная стоимость ПА и незавершенные кап вложения</v>
          </cell>
          <cell r="F1226">
            <v>0</v>
          </cell>
          <cell r="G1226">
            <v>118599.9</v>
          </cell>
          <cell r="H1226">
            <v>114211.7037</v>
          </cell>
          <cell r="I1226">
            <v>109823.5074</v>
          </cell>
          <cell r="J1226">
            <v>105435.31109999999</v>
          </cell>
          <cell r="K1226">
            <v>101047.1148</v>
          </cell>
          <cell r="L1226">
            <v>96658.9185</v>
          </cell>
          <cell r="M1226">
            <v>92270.722199999989</v>
          </cell>
          <cell r="N1226">
            <v>87882.525899999993</v>
          </cell>
          <cell r="O1226">
            <v>83494.329599999997</v>
          </cell>
          <cell r="P1226">
            <v>79106.133300000001</v>
          </cell>
          <cell r="Q1226">
            <v>74717.937000000005</v>
          </cell>
          <cell r="R1226">
            <v>70329.740700000009</v>
          </cell>
          <cell r="S1226">
            <v>65941.544400000013</v>
          </cell>
          <cell r="T1226">
            <v>61553.348100000017</v>
          </cell>
          <cell r="U1226">
            <v>57165.151800000021</v>
          </cell>
          <cell r="V1226">
            <v>52776.955500000025</v>
          </cell>
          <cell r="W1226">
            <v>48388.75920000003</v>
          </cell>
          <cell r="X1226">
            <v>44000.562900000034</v>
          </cell>
          <cell r="Y1226">
            <v>39612.366600000038</v>
          </cell>
          <cell r="Z1226">
            <v>35224.170300000042</v>
          </cell>
          <cell r="AA1226">
            <v>30835.974000000046</v>
          </cell>
          <cell r="AB1226">
            <v>26447.77770000005</v>
          </cell>
          <cell r="AC1226">
            <v>22059.581400000054</v>
          </cell>
          <cell r="AD1226">
            <v>17671.385100000058</v>
          </cell>
          <cell r="AE1226">
            <v>13283.188800000062</v>
          </cell>
          <cell r="AF1226">
            <v>8894.9925000000658</v>
          </cell>
          <cell r="AG1226">
            <v>4506.7962000000698</v>
          </cell>
          <cell r="AH1226">
            <v>118.59990000007383</v>
          </cell>
          <cell r="AI1226">
            <v>0</v>
          </cell>
          <cell r="AJ1226">
            <v>0</v>
          </cell>
        </row>
        <row r="1227">
          <cell r="A1227" t="str">
            <v xml:space="preserve"> - текущие нормируемые активы</v>
          </cell>
          <cell r="F1227">
            <v>0</v>
          </cell>
          <cell r="G1227">
            <v>22744.402525500002</v>
          </cell>
          <cell r="H1227">
            <v>45088.667372196971</v>
          </cell>
          <cell r="I1227">
            <v>55812.551932493945</v>
          </cell>
          <cell r="J1227">
            <v>67914.4478542406</v>
          </cell>
          <cell r="K1227">
            <v>80810.653858387261</v>
          </cell>
          <cell r="L1227">
            <v>94453.373244893912</v>
          </cell>
          <cell r="M1227">
            <v>107498.417833921</v>
          </cell>
          <cell r="N1227">
            <v>120567.55884456809</v>
          </cell>
          <cell r="O1227">
            <v>133664.88284274616</v>
          </cell>
          <cell r="P1227">
            <v>146794.59899134358</v>
          </cell>
          <cell r="Q1227">
            <v>159994.6535425153</v>
          </cell>
          <cell r="R1227">
            <v>173746.67472584714</v>
          </cell>
          <cell r="S1227">
            <v>187811.42222757702</v>
          </cell>
          <cell r="T1227">
            <v>202193.63349761849</v>
          </cell>
          <cell r="U1227">
            <v>216665.57225734246</v>
          </cell>
          <cell r="V1227">
            <v>228838.87574697743</v>
          </cell>
          <cell r="W1227">
            <v>241189.91395709987</v>
          </cell>
          <cell r="X1227">
            <v>253724.01892932443</v>
          </cell>
          <cell r="Y1227">
            <v>266446.68266651407</v>
          </cell>
          <cell r="Z1227">
            <v>279363.56193161791</v>
          </cell>
          <cell r="AA1227">
            <v>292480.48319047317</v>
          </cell>
          <cell r="AB1227">
            <v>305803.44770289253</v>
          </cell>
          <cell r="AC1227">
            <v>319338.6367664829</v>
          </cell>
          <cell r="AD1227">
            <v>333092.41711777932</v>
          </cell>
          <cell r="AE1227">
            <v>347071.34649541305</v>
          </cell>
          <cell r="AF1227">
            <v>361282.17937017424</v>
          </cell>
          <cell r="AG1227">
            <v>375731.87284697662</v>
          </cell>
          <cell r="AH1227">
            <v>390427.59274388151</v>
          </cell>
          <cell r="AI1227">
            <v>405376.71985349187</v>
          </cell>
          <cell r="AJ1227">
            <v>420586.85639218893</v>
          </cell>
        </row>
        <row r="1228">
          <cell r="A1228" t="str">
            <v xml:space="preserve"> - текущие пассивы</v>
          </cell>
          <cell r="F1228">
            <v>0</v>
          </cell>
          <cell r="G1228">
            <v>0</v>
          </cell>
          <cell r="H1228">
            <v>2054.454306715942</v>
          </cell>
          <cell r="I1228">
            <v>2339.7242344100409</v>
          </cell>
          <cell r="J1228">
            <v>2796.9568566136254</v>
          </cell>
          <cell r="K1228">
            <v>3265.3145549043065</v>
          </cell>
          <cell r="L1228">
            <v>3733.1412531949882</v>
          </cell>
          <cell r="M1228">
            <v>4150.5407053842555</v>
          </cell>
          <cell r="N1228">
            <v>4566.6522601412962</v>
          </cell>
          <cell r="O1228">
            <v>4982.0933881043347</v>
          </cell>
          <cell r="P1228">
            <v>5396.8439764695568</v>
          </cell>
          <cell r="Q1228">
            <v>5810.883309049017</v>
          </cell>
          <cell r="R1228">
            <v>6251.2182591823248</v>
          </cell>
          <cell r="S1228">
            <v>6691.057345397192</v>
          </cell>
          <cell r="T1228">
            <v>7130.1192232110561</v>
          </cell>
          <cell r="U1228">
            <v>7568.3805763718883</v>
          </cell>
          <cell r="V1228">
            <v>7534.2686923179162</v>
          </cell>
          <cell r="W1228">
            <v>7496.7726225968545</v>
          </cell>
          <cell r="X1228">
            <v>7458.4017979732607</v>
          </cell>
          <cell r="Y1228">
            <v>7419.1299758000623</v>
          </cell>
          <cell r="Z1228">
            <v>7378.9301261507653</v>
          </cell>
          <cell r="AA1228">
            <v>7337.7744082010922</v>
          </cell>
          <cell r="AB1228">
            <v>7295.6341459020277</v>
          </cell>
          <cell r="AC1228">
            <v>7252.4798029230888</v>
          </cell>
          <cell r="AD1228">
            <v>7208.2809568438852</v>
          </cell>
          <cell r="AE1228">
            <v>7163.0062725714024</v>
          </cell>
          <cell r="AF1228">
            <v>7116.6234749598461</v>
          </cell>
          <cell r="AG1228">
            <v>7069.0993206090434</v>
          </cell>
          <cell r="AH1228">
            <v>7020.3995688168179</v>
          </cell>
          <cell r="AI1228">
            <v>7102.6329602399228</v>
          </cell>
          <cell r="AJ1228">
            <v>7063.258051822424</v>
          </cell>
        </row>
        <row r="1229">
          <cell r="A1229" t="str">
            <v xml:space="preserve"> - изменение собств.капитала</v>
          </cell>
          <cell r="D1229">
            <v>0</v>
          </cell>
          <cell r="F1229">
            <v>539186.75639218895</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row>
        <row r="1230">
          <cell r="A1230" t="str">
            <v xml:space="preserve"> - привлечение кредитов</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row>
        <row r="1231">
          <cell r="A1231" t="str">
            <v xml:space="preserve"> - возврат кредитов</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row>
        <row r="1232">
          <cell r="A1232" t="str">
            <v xml:space="preserve"> - % по кредитам вкл. в себестоимость</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row>
        <row r="1233">
          <cell r="A1233" t="str">
            <v xml:space="preserve"> - % по кредитам не вкл. в себестоимость</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row>
        <row r="1234">
          <cell r="A1234" t="str">
            <v xml:space="preserve"> - задолженность по кредитам</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row>
        <row r="1235">
          <cell r="A1235" t="str">
            <v xml:space="preserve"> - отчисления на социальные нужды</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row>
        <row r="1236">
          <cell r="A1236" t="str">
            <v xml:space="preserve"> - резервная строка</v>
          </cell>
        </row>
        <row r="1237">
          <cell r="A1237" t="str">
            <v xml:space="preserve"> - резервная строка</v>
          </cell>
        </row>
        <row r="1238">
          <cell r="A1238" t="str">
            <v xml:space="preserve"> - резервная строка</v>
          </cell>
        </row>
        <row r="1239">
          <cell r="A1239" t="str">
            <v xml:space="preserve"> - резервная строка</v>
          </cell>
        </row>
        <row r="1240">
          <cell r="A1240" t="str">
            <v xml:space="preserve"> - резервная строка</v>
          </cell>
        </row>
        <row r="1241">
          <cell r="A1241" t="str">
            <v xml:space="preserve"> - резервная строка</v>
          </cell>
        </row>
        <row r="1245">
          <cell r="F1245">
            <v>1</v>
          </cell>
          <cell r="G1245">
            <v>2</v>
          </cell>
          <cell r="H1245">
            <v>3</v>
          </cell>
          <cell r="I1245">
            <v>4</v>
          </cell>
          <cell r="J1245">
            <v>5</v>
          </cell>
          <cell r="K1245">
            <v>6</v>
          </cell>
          <cell r="L1245">
            <v>7</v>
          </cell>
          <cell r="M1245">
            <v>8</v>
          </cell>
          <cell r="N1245">
            <v>9</v>
          </cell>
          <cell r="O1245">
            <v>10</v>
          </cell>
          <cell r="P1245">
            <v>11</v>
          </cell>
          <cell r="Q1245">
            <v>12</v>
          </cell>
          <cell r="R1245">
            <v>13</v>
          </cell>
          <cell r="S1245">
            <v>14</v>
          </cell>
          <cell r="T1245">
            <v>15</v>
          </cell>
          <cell r="U1245">
            <v>16</v>
          </cell>
          <cell r="V1245">
            <v>17</v>
          </cell>
          <cell r="W1245">
            <v>18</v>
          </cell>
          <cell r="X1245">
            <v>19</v>
          </cell>
          <cell r="Y1245">
            <v>20</v>
          </cell>
          <cell r="Z1245">
            <v>21</v>
          </cell>
          <cell r="AA1245">
            <v>22</v>
          </cell>
          <cell r="AB1245">
            <v>23</v>
          </cell>
          <cell r="AC1245">
            <v>24</v>
          </cell>
          <cell r="AD1245">
            <v>25</v>
          </cell>
          <cell r="AE1245">
            <v>26</v>
          </cell>
          <cell r="AF1245">
            <v>27</v>
          </cell>
          <cell r="AG1245">
            <v>28</v>
          </cell>
          <cell r="AH1245">
            <v>29</v>
          </cell>
          <cell r="AI1245">
            <v>30</v>
          </cell>
          <cell r="AJ1245">
            <v>31</v>
          </cell>
          <cell r="AK1245">
            <v>32</v>
          </cell>
        </row>
        <row r="1246">
          <cell r="AJ1246" t="str">
            <v>30 год</v>
          </cell>
        </row>
        <row r="1247">
          <cell r="F1247">
            <v>1</v>
          </cell>
        </row>
        <row r="1248">
          <cell r="F1248" t="str">
            <v>тыс.руб.</v>
          </cell>
        </row>
        <row r="1249">
          <cell r="F1249">
            <v>1</v>
          </cell>
          <cell r="G1249">
            <v>1</v>
          </cell>
          <cell r="H1249">
            <v>1</v>
          </cell>
          <cell r="I1249">
            <v>1</v>
          </cell>
          <cell r="J1249">
            <v>1</v>
          </cell>
          <cell r="K1249">
            <v>1</v>
          </cell>
          <cell r="L1249">
            <v>1</v>
          </cell>
          <cell r="M1249">
            <v>1</v>
          </cell>
          <cell r="N1249">
            <v>1</v>
          </cell>
          <cell r="O1249">
            <v>1</v>
          </cell>
          <cell r="P1249">
            <v>1</v>
          </cell>
          <cell r="Q1249">
            <v>1</v>
          </cell>
          <cell r="R1249">
            <v>1</v>
          </cell>
          <cell r="S1249">
            <v>1</v>
          </cell>
          <cell r="T1249">
            <v>1</v>
          </cell>
          <cell r="U1249">
            <v>1</v>
          </cell>
          <cell r="V1249">
            <v>1</v>
          </cell>
          <cell r="W1249">
            <v>1</v>
          </cell>
          <cell r="X1249">
            <v>1</v>
          </cell>
          <cell r="Y1249">
            <v>1</v>
          </cell>
          <cell r="Z1249">
            <v>1</v>
          </cell>
          <cell r="AA1249">
            <v>1</v>
          </cell>
          <cell r="AB1249">
            <v>1</v>
          </cell>
          <cell r="AC1249">
            <v>1</v>
          </cell>
          <cell r="AD1249">
            <v>1</v>
          </cell>
          <cell r="AE1249">
            <v>1</v>
          </cell>
          <cell r="AF1249">
            <v>1</v>
          </cell>
          <cell r="AG1249">
            <v>1</v>
          </cell>
          <cell r="AH1249">
            <v>1</v>
          </cell>
          <cell r="AI1249">
            <v>1</v>
          </cell>
          <cell r="AJ1249">
            <v>1</v>
          </cell>
        </row>
        <row r="1250">
          <cell r="F1250">
            <v>1</v>
          </cell>
          <cell r="G1250">
            <v>1</v>
          </cell>
          <cell r="H1250">
            <v>1</v>
          </cell>
          <cell r="I1250">
            <v>1</v>
          </cell>
          <cell r="J1250">
            <v>1</v>
          </cell>
          <cell r="K1250">
            <v>1</v>
          </cell>
          <cell r="L1250">
            <v>1</v>
          </cell>
          <cell r="M1250">
            <v>1</v>
          </cell>
          <cell r="N1250">
            <v>1</v>
          </cell>
          <cell r="O1250">
            <v>1</v>
          </cell>
          <cell r="P1250">
            <v>1</v>
          </cell>
          <cell r="Q1250">
            <v>1</v>
          </cell>
          <cell r="R1250">
            <v>1</v>
          </cell>
          <cell r="S1250">
            <v>1</v>
          </cell>
          <cell r="T1250">
            <v>1</v>
          </cell>
          <cell r="U1250">
            <v>1</v>
          </cell>
          <cell r="V1250">
            <v>1</v>
          </cell>
          <cell r="W1250">
            <v>1</v>
          </cell>
          <cell r="X1250">
            <v>1</v>
          </cell>
          <cell r="Y1250">
            <v>1</v>
          </cell>
          <cell r="Z1250">
            <v>1</v>
          </cell>
          <cell r="AA1250">
            <v>1</v>
          </cell>
          <cell r="AB1250">
            <v>1</v>
          </cell>
          <cell r="AC1250">
            <v>1</v>
          </cell>
          <cell r="AD1250">
            <v>1</v>
          </cell>
          <cell r="AE1250">
            <v>1</v>
          </cell>
          <cell r="AF1250">
            <v>1</v>
          </cell>
          <cell r="AG1250">
            <v>1</v>
          </cell>
          <cell r="AH1250">
            <v>1</v>
          </cell>
          <cell r="AI1250">
            <v>1</v>
          </cell>
          <cell r="AJ1250">
            <v>1</v>
          </cell>
        </row>
        <row r="1251">
          <cell r="F1251">
            <v>539186.75639218895</v>
          </cell>
          <cell r="G1251">
            <v>397842.45386668894</v>
          </cell>
          <cell r="H1251">
            <v>423462.41660600842</v>
          </cell>
          <cell r="I1251">
            <v>465438.57740418136</v>
          </cell>
          <cell r="J1251">
            <v>517355.95528592367</v>
          </cell>
          <cell r="K1251">
            <v>579902.41330316581</v>
          </cell>
          <cell r="L1251">
            <v>653100.64007986081</v>
          </cell>
          <cell r="M1251">
            <v>737101.97576721106</v>
          </cell>
          <cell r="N1251">
            <v>831322.39501424425</v>
          </cell>
          <cell r="O1251">
            <v>935741.44458023948</v>
          </cell>
          <cell r="P1251">
            <v>1050337.4015196932</v>
          </cell>
          <cell r="Q1251">
            <v>1175054.2803843566</v>
          </cell>
          <cell r="R1251">
            <v>1310048.6623263829</v>
          </cell>
          <cell r="S1251">
            <v>1455511.8107139729</v>
          </cell>
          <cell r="T1251">
            <v>1611419.0174732381</v>
          </cell>
          <cell r="U1251">
            <v>1777977.7156086788</v>
          </cell>
          <cell r="V1251">
            <v>1945691.9301778702</v>
          </cell>
          <cell r="W1251">
            <v>2112553.0445069736</v>
          </cell>
          <cell r="X1251">
            <v>2278536.0755276079</v>
          </cell>
          <cell r="Y1251">
            <v>2443612.6797230067</v>
          </cell>
          <cell r="Z1251">
            <v>2607753.6632708996</v>
          </cell>
          <cell r="AA1251">
            <v>2770928.9565343489</v>
          </cell>
          <cell r="AB1251">
            <v>2933107.5877873083</v>
          </cell>
          <cell r="AC1251">
            <v>3094257.6561519504</v>
          </cell>
          <cell r="AD1251">
            <v>3254346.3037241129</v>
          </cell>
          <cell r="AE1251">
            <v>3413339.6868625088</v>
          </cell>
          <cell r="AF1251">
            <v>3571202.9466166119</v>
          </cell>
          <cell r="AG1251">
            <v>3727900.1782673812</v>
          </cell>
          <cell r="AH1251">
            <v>3883394.3999542031</v>
          </cell>
          <cell r="AI1251">
            <v>4036722.5123005873</v>
          </cell>
          <cell r="AJ1251">
            <v>4188555.665001634</v>
          </cell>
        </row>
        <row r="1252">
          <cell r="F1252">
            <v>539186.75639218895</v>
          </cell>
          <cell r="G1252">
            <v>397842.45386668894</v>
          </cell>
          <cell r="H1252">
            <v>423462.41660600842</v>
          </cell>
          <cell r="I1252">
            <v>465438.57740418136</v>
          </cell>
          <cell r="J1252">
            <v>517355.95528592367</v>
          </cell>
          <cell r="K1252">
            <v>579902.41330316581</v>
          </cell>
          <cell r="L1252">
            <v>653100.64007986081</v>
          </cell>
          <cell r="M1252">
            <v>737101.97576721106</v>
          </cell>
          <cell r="N1252">
            <v>831322.39501424425</v>
          </cell>
          <cell r="O1252">
            <v>935741.44458023948</v>
          </cell>
          <cell r="P1252">
            <v>1050337.4015196932</v>
          </cell>
          <cell r="Q1252">
            <v>1175054.2803843566</v>
          </cell>
          <cell r="R1252">
            <v>1310048.6623263829</v>
          </cell>
          <cell r="S1252">
            <v>1455511.8107139729</v>
          </cell>
          <cell r="T1252">
            <v>1611419.0174732381</v>
          </cell>
          <cell r="U1252">
            <v>1777977.7156086788</v>
          </cell>
          <cell r="V1252">
            <v>1945691.9301778702</v>
          </cell>
          <cell r="W1252">
            <v>2112553.0445069736</v>
          </cell>
          <cell r="X1252">
            <v>2278536.0755276079</v>
          </cell>
          <cell r="Y1252">
            <v>2443612.6797230067</v>
          </cell>
          <cell r="Z1252">
            <v>2607753.6632708996</v>
          </cell>
          <cell r="AA1252">
            <v>2770928.9565343489</v>
          </cell>
          <cell r="AB1252">
            <v>2933107.5877873083</v>
          </cell>
          <cell r="AC1252">
            <v>3094257.6561519504</v>
          </cell>
          <cell r="AD1252">
            <v>3254346.3037241129</v>
          </cell>
          <cell r="AE1252">
            <v>3413339.6868625088</v>
          </cell>
          <cell r="AF1252">
            <v>3571202.9466166119</v>
          </cell>
          <cell r="AG1252">
            <v>3727900.1782673812</v>
          </cell>
          <cell r="AH1252">
            <v>3883394.3999542031</v>
          </cell>
          <cell r="AI1252">
            <v>4036722.5123005873</v>
          </cell>
          <cell r="AJ1252">
            <v>4188555.665001634</v>
          </cell>
        </row>
        <row r="1258">
          <cell r="AJ1258">
            <v>126262.28437033127</v>
          </cell>
        </row>
        <row r="1259">
          <cell r="AJ1259">
            <v>272037.34958400001</v>
          </cell>
        </row>
        <row r="1260">
          <cell r="AJ1260">
            <v>0</v>
          </cell>
        </row>
        <row r="1261">
          <cell r="AJ1261">
            <v>550132.78665537795</v>
          </cell>
        </row>
        <row r="1262">
          <cell r="AJ1262">
            <v>398299.63395433128</v>
          </cell>
        </row>
        <row r="1267">
          <cell r="AJ1267">
            <v>272037.34958400001</v>
          </cell>
        </row>
        <row r="1268">
          <cell r="AJ1268">
            <v>0</v>
          </cell>
        </row>
        <row r="1269">
          <cell r="AJ1269">
            <v>0</v>
          </cell>
        </row>
        <row r="1270">
          <cell r="AJ1270">
            <v>126262.28437033127</v>
          </cell>
        </row>
        <row r="1271">
          <cell r="AJ1271">
            <v>550132.78665537795</v>
          </cell>
        </row>
        <row r="1272">
          <cell r="AJ1272">
            <v>398299.63395433128</v>
          </cell>
        </row>
        <row r="1275">
          <cell r="AJ1275">
            <v>420586.85639218893</v>
          </cell>
        </row>
        <row r="1276">
          <cell r="AJ1276">
            <v>-7063.258051822424</v>
          </cell>
        </row>
        <row r="1277">
          <cell r="AJ1277">
            <v>15249.511447114557</v>
          </cell>
        </row>
        <row r="1280">
          <cell r="AJ1280">
            <v>0</v>
          </cell>
        </row>
        <row r="1281">
          <cell r="AJ1281">
            <v>0</v>
          </cell>
        </row>
        <row r="1282">
          <cell r="AJ1282">
            <v>0</v>
          </cell>
        </row>
        <row r="1283">
          <cell r="AJ1283">
            <v>0</v>
          </cell>
        </row>
        <row r="1286">
          <cell r="AJ1286">
            <v>229090.0564292944</v>
          </cell>
        </row>
        <row r="1287">
          <cell r="AJ1287">
            <v>167082.66414816122</v>
          </cell>
        </row>
        <row r="1288">
          <cell r="AJ1288">
            <v>4062892.5069498098</v>
          </cell>
        </row>
        <row r="1291">
          <cell r="AJ1291">
            <v>550093.41174696048</v>
          </cell>
        </row>
        <row r="1292">
          <cell r="AJ1292">
            <v>-398260.25904591376</v>
          </cell>
        </row>
        <row r="1293">
          <cell r="AJ1293">
            <v>4188555.665001634</v>
          </cell>
        </row>
        <row r="1296">
          <cell r="AJ1296">
            <v>652.55190842200591</v>
          </cell>
        </row>
        <row r="1297">
          <cell r="AJ1297">
            <v>600.17896772518543</v>
          </cell>
        </row>
        <row r="1298">
          <cell r="AJ1298">
            <v>593.68842206600209</v>
          </cell>
        </row>
        <row r="1301">
          <cell r="AJ1301">
            <v>550132.78665537795</v>
          </cell>
        </row>
        <row r="1302">
          <cell r="AJ1302">
            <v>-398299.63395433128</v>
          </cell>
        </row>
        <row r="1304">
          <cell r="AJ1304">
            <v>3649368.9086094447</v>
          </cell>
        </row>
        <row r="1305">
          <cell r="AJ1305">
            <v>372422.09933404427</v>
          </cell>
        </row>
        <row r="1308">
          <cell r="AJ1308">
            <v>550132.78665537795</v>
          </cell>
        </row>
        <row r="1309">
          <cell r="AJ1309">
            <v>-398299.63395433128</v>
          </cell>
        </row>
        <row r="1311">
          <cell r="AJ1311">
            <v>3649368.9086094447</v>
          </cell>
        </row>
        <row r="1312">
          <cell r="AJ1312">
            <v>372422.09933404427</v>
          </cell>
        </row>
        <row r="1315">
          <cell r="AJ1315">
            <v>19522.290232048308</v>
          </cell>
        </row>
        <row r="1316">
          <cell r="AJ1316">
            <v>42485.10204908486</v>
          </cell>
        </row>
        <row r="1317">
          <cell r="AJ1317">
            <v>0</v>
          </cell>
        </row>
        <row r="1318">
          <cell r="AJ1318">
            <v>0</v>
          </cell>
        </row>
        <row r="1319">
          <cell r="AJ1319">
            <v>474716.91396992526</v>
          </cell>
        </row>
        <row r="1320">
          <cell r="AJ1320">
            <v>1538449.5957519587</v>
          </cell>
        </row>
        <row r="1327">
          <cell r="C1327">
            <v>1</v>
          </cell>
        </row>
        <row r="1328">
          <cell r="C1328">
            <v>1</v>
          </cell>
        </row>
        <row r="1329">
          <cell r="C1329">
            <v>1</v>
          </cell>
        </row>
        <row r="1330">
          <cell r="C1330">
            <v>1</v>
          </cell>
        </row>
        <row r="1338">
          <cell r="C1338">
            <v>397842.45386668894</v>
          </cell>
        </row>
        <row r="1339">
          <cell r="C1339">
            <v>4062892.5069498098</v>
          </cell>
        </row>
        <row r="1340">
          <cell r="C1340">
            <v>22744.402525500002</v>
          </cell>
        </row>
        <row r="1341">
          <cell r="C1341">
            <v>413523.59834036644</v>
          </cell>
        </row>
        <row r="1344">
          <cell r="A1344">
            <v>1</v>
          </cell>
          <cell r="B1344">
            <v>378667.56877428608</v>
          </cell>
          <cell r="C1344">
            <v>413523.59834036644</v>
          </cell>
        </row>
        <row r="1345">
          <cell r="A1345" t="e">
            <v>#REF!</v>
          </cell>
          <cell r="B1345" t="e">
            <v>#REF!</v>
          </cell>
          <cell r="C1345">
            <v>64541.140668739383</v>
          </cell>
        </row>
        <row r="1346">
          <cell r="A1346" t="e">
            <v>#REF!</v>
          </cell>
          <cell r="B1346" t="e">
            <v>#REF!</v>
          </cell>
          <cell r="C1346">
            <v>64541.140668739383</v>
          </cell>
        </row>
        <row r="1347">
          <cell r="A1347" t="e">
            <v>#REF!</v>
          </cell>
          <cell r="B1347" t="e">
            <v>#REF!</v>
          </cell>
          <cell r="C1347">
            <v>64541.140668739383</v>
          </cell>
        </row>
        <row r="1348">
          <cell r="A1348" t="e">
            <v>#REF!</v>
          </cell>
          <cell r="B1348" t="e">
            <v>#REF!</v>
          </cell>
          <cell r="C1348">
            <v>64541.140668739383</v>
          </cell>
        </row>
        <row r="1349">
          <cell r="A1349" t="e">
            <v>#REF!</v>
          </cell>
          <cell r="B1349" t="e">
            <v>#REF!</v>
          </cell>
          <cell r="C1349">
            <v>64541.140668739383</v>
          </cell>
        </row>
        <row r="1350">
          <cell r="A1350" t="e">
            <v>#REF!</v>
          </cell>
          <cell r="B1350" t="e">
            <v>#REF!</v>
          </cell>
          <cell r="C1350">
            <v>64541.140668739383</v>
          </cell>
        </row>
        <row r="1351">
          <cell r="A1351" t="e">
            <v>#REF!</v>
          </cell>
          <cell r="B1351" t="e">
            <v>#REF!</v>
          </cell>
          <cell r="C1351">
            <v>64541.140668739383</v>
          </cell>
        </row>
        <row r="1355">
          <cell r="A1355">
            <v>413523.59834036644</v>
          </cell>
          <cell r="B1355" t="e">
            <v>#REF!</v>
          </cell>
          <cell r="C1355" t="e">
            <v>#REF!</v>
          </cell>
          <cell r="D1355" t="e">
            <v>#REF!</v>
          </cell>
          <cell r="E1355" t="e">
            <v>#REF!</v>
          </cell>
          <cell r="F1355" t="e">
            <v>#REF!</v>
          </cell>
          <cell r="G1355" t="e">
            <v>#REF!</v>
          </cell>
          <cell r="H1355" t="e">
            <v>#REF!</v>
          </cell>
        </row>
        <row r="1356">
          <cell r="A1356" t="e">
            <v>#REF!</v>
          </cell>
          <cell r="B1356">
            <v>64541.140668739383</v>
          </cell>
          <cell r="C1356">
            <v>64541.140668739383</v>
          </cell>
          <cell r="D1356">
            <v>64541.140668739383</v>
          </cell>
          <cell r="E1356">
            <v>64541.140668739383</v>
          </cell>
          <cell r="F1356">
            <v>64541.140668739383</v>
          </cell>
          <cell r="G1356">
            <v>64541.140668739383</v>
          </cell>
          <cell r="H1356">
            <v>64541.140668739383</v>
          </cell>
        </row>
        <row r="1357">
          <cell r="A1357" t="e">
            <v>#REF!</v>
          </cell>
          <cell r="B1357">
            <v>64541.140668739383</v>
          </cell>
          <cell r="C1357">
            <v>64541.140668739383</v>
          </cell>
          <cell r="D1357">
            <v>64541.140668739383</v>
          </cell>
          <cell r="E1357">
            <v>64541.140668739383</v>
          </cell>
          <cell r="F1357">
            <v>64541.140668739383</v>
          </cell>
          <cell r="G1357">
            <v>64541.140668739383</v>
          </cell>
          <cell r="H1357">
            <v>64541.140668739383</v>
          </cell>
        </row>
        <row r="1358">
          <cell r="A1358" t="e">
            <v>#REF!</v>
          </cell>
          <cell r="B1358">
            <v>64541.140668739383</v>
          </cell>
          <cell r="C1358">
            <v>64541.140668739383</v>
          </cell>
          <cell r="D1358">
            <v>64541.140668739383</v>
          </cell>
          <cell r="E1358">
            <v>64541.140668739383</v>
          </cell>
          <cell r="F1358">
            <v>64541.140668739383</v>
          </cell>
          <cell r="G1358">
            <v>64541.140668739383</v>
          </cell>
          <cell r="H1358">
            <v>64541.140668739383</v>
          </cell>
        </row>
        <row r="1359">
          <cell r="A1359" t="e">
            <v>#REF!</v>
          </cell>
          <cell r="B1359">
            <v>64541.140668739383</v>
          </cell>
          <cell r="C1359">
            <v>64541.140668739383</v>
          </cell>
          <cell r="D1359">
            <v>64541.140668739383</v>
          </cell>
          <cell r="E1359">
            <v>64541.140668739383</v>
          </cell>
          <cell r="F1359">
            <v>64541.140668739383</v>
          </cell>
          <cell r="G1359">
            <v>64541.140668739383</v>
          </cell>
          <cell r="H1359">
            <v>64541.140668739383</v>
          </cell>
        </row>
        <row r="1360">
          <cell r="A1360" t="e">
            <v>#REF!</v>
          </cell>
          <cell r="B1360">
            <v>64541.140668739383</v>
          </cell>
          <cell r="C1360">
            <v>64541.140668739383</v>
          </cell>
          <cell r="D1360">
            <v>64541.140668739383</v>
          </cell>
          <cell r="E1360">
            <v>64541.140668739383</v>
          </cell>
          <cell r="F1360">
            <v>64541.140668739383</v>
          </cell>
          <cell r="G1360">
            <v>64541.140668739383</v>
          </cell>
          <cell r="H1360">
            <v>64541.140668739383</v>
          </cell>
        </row>
        <row r="1588">
          <cell r="AJ1588">
            <v>1</v>
          </cell>
        </row>
        <row r="1606">
          <cell r="AJ1606">
            <v>1</v>
          </cell>
        </row>
      </sheetData>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 val="t_проверки"/>
      <sheetName val="Сценарные условия"/>
      <sheetName val="Список ДЗО"/>
      <sheetName val="FGL BS data"/>
      <sheetName val="БФ-2-13-П"/>
      <sheetName val="Настр"/>
      <sheetName val="Хаттон 90.90 Femco"/>
      <sheetName val="мар 200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XLR_NoRangeSheet"/>
      <sheetName val="ESTI."/>
      <sheetName val="DI-ESTI"/>
      <sheetName val="Сводка-20"/>
      <sheetName val="Сводка"/>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чка 2008"/>
      <sheetName val="точка 2009"/>
      <sheetName val="точка 2010"/>
      <sheetName val="Бизнес-план СВОД"/>
      <sheetName val="Волга"/>
      <sheetName val="Восток"/>
      <sheetName val="Сев-Зап"/>
      <sheetName val="Сибирь"/>
      <sheetName val="Урал"/>
      <sheetName val="Центр"/>
      <sheetName val="Юг"/>
      <sheetName val="анализ"/>
      <sheetName val="Распр накл"/>
      <sheetName val="Д.гар.-Вл"/>
      <sheetName val="Д.гар.-Вс"/>
      <sheetName val="Д.гар.-СЗ"/>
      <sheetName val="Д.гар.-С"/>
      <sheetName val="Д.гар.-У"/>
      <sheetName val="Д.гар.-Ц"/>
      <sheetName val="Д.гар.-Ю"/>
      <sheetName val="2СВОД-Д.гар"/>
      <sheetName val="Д.не г.-Вл"/>
      <sheetName val="Д.не г.-Вс"/>
      <sheetName val="Д.не г.-СЗ"/>
      <sheetName val="Д.не г.-С"/>
      <sheetName val="Д.не г.-У"/>
      <sheetName val="Д.не г.-Ц"/>
      <sheetName val="Д.не г.-Ю"/>
      <sheetName val="3СВОД-Д.не г."/>
      <sheetName val="Д.г+не г.-Вл"/>
      <sheetName val="Д.г+не г.-Вс"/>
      <sheetName val="Д.г+не г.-СЗ"/>
      <sheetName val="Д.г+не г.-С"/>
      <sheetName val="Д.г+не г.-У"/>
      <sheetName val="Д.г+не г.-Ц"/>
      <sheetName val="Д.г+не г.-Ю"/>
      <sheetName val="4СВОД-Д.г.+не г."/>
      <sheetName val="Д.ПР-Вл"/>
      <sheetName val="Д.ПР-Вс"/>
      <sheetName val="Д.ПР-СЗ"/>
      <sheetName val="Д.ПР-С"/>
      <sheetName val="Д.ПР-У"/>
      <sheetName val="Д.ПР-Ц"/>
      <sheetName val="Д.ПР-Ю"/>
      <sheetName val="5СВОД-Д.ПР"/>
      <sheetName val="Д.ИП-Вл"/>
      <sheetName val="Д.ИП-Вс"/>
      <sheetName val="Д.ИП-СЗ"/>
      <sheetName val="Д.ИП-С"/>
      <sheetName val="Д.ИП-У"/>
      <sheetName val="Д.ИП-Ц"/>
      <sheetName val="Д.ИП-Ю"/>
      <sheetName val="6СВОД-Д.ИП"/>
      <sheetName val="Дох-Вл"/>
      <sheetName val="Дох-Вс"/>
      <sheetName val="Дох-СЗ"/>
      <sheetName val="Дох-С"/>
      <sheetName val="Дох-У"/>
      <sheetName val="Дох-Ц"/>
      <sheetName val="Дох-Ю"/>
      <sheetName val="7СВОД-Дох"/>
      <sheetName val="Пер-Вл"/>
      <sheetName val="Пер-Вс"/>
      <sheetName val="Пер-СЗ"/>
      <sheetName val="Пер-С"/>
      <sheetName val="Пер-У"/>
      <sheetName val="Пер-Ц"/>
      <sheetName val="Пер-Ю"/>
      <sheetName val="8СВОД-Пер"/>
      <sheetName val="Р.пр.ФСК-Вл"/>
      <sheetName val="Р.пр.ФСК-Вс"/>
      <sheetName val="Р.пр.ФСК-СЗ"/>
      <sheetName val="Р.пр.ФСК-С"/>
      <sheetName val="Р.пр.ФСК-У"/>
      <sheetName val="Р.пр.ФСК-Ц"/>
      <sheetName val="Р.пр.ФСК-Ю"/>
      <sheetName val="9СВОД-Р.пр.ФСК"/>
      <sheetName val="Р.пр.ПР-Вл"/>
      <sheetName val="Р.пр.ПР-Вс"/>
      <sheetName val="Р.пр.ПР-СЗ"/>
      <sheetName val="Р.пр.ПР-С"/>
      <sheetName val="Р.пр.ПР-У"/>
      <sheetName val="Р.пр.ПР-Ц"/>
      <sheetName val="Р.пр.ПР-Ю"/>
      <sheetName val="10СВОД-Р.пр.ПР"/>
      <sheetName val="Р.пр.ИП-Вл"/>
      <sheetName val="Р.пр.ИП-Вс"/>
      <sheetName val="Р.пр.ИП-СЗ"/>
      <sheetName val="Р.пр.ИП-С"/>
      <sheetName val="Р.пр.ИП-У"/>
      <sheetName val="Р.пр.ИП-Ц"/>
      <sheetName val="Р.пр.ИП-Ю"/>
      <sheetName val="11СВОД-Р.пр.ИП"/>
      <sheetName val="Р.пр.-Вл"/>
      <sheetName val="Р.пр.-Вс"/>
      <sheetName val="Р.пр.-СЗ"/>
      <sheetName val="Р.пр.-С"/>
      <sheetName val="Р.пр.-У"/>
      <sheetName val="Р.пр.-Ц"/>
      <sheetName val="Р.пр.-Ю"/>
      <sheetName val="9+10+11СВОД-Р.пр."/>
      <sheetName val="Р.к.ФСК-Вл"/>
      <sheetName val="Р.к.ФСК-Вс"/>
      <sheetName val="Р.к.ФСК-СЗ"/>
      <sheetName val="Р.к.ФСК-С"/>
      <sheetName val="Р.к.ФСК-У"/>
      <sheetName val="Р.к.ФСК-Ц"/>
      <sheetName val="Р.к.ФСК-Ю"/>
      <sheetName val="Р.к.ФСК-ГСС"/>
      <sheetName val="12СВОД-Р.к.ФСК"/>
      <sheetName val="Р.к.ПР-Вл"/>
      <sheetName val="Р.к.ПР-Вс"/>
      <sheetName val="Р.к.ПР-СЗ"/>
      <sheetName val="Р.к.ПР-С"/>
      <sheetName val="Р.к.ПР-У"/>
      <sheetName val="Р.к.ПР-Ц"/>
      <sheetName val="Р.к.ПР-Ю"/>
      <sheetName val="14СВОД-Р.к.ПР"/>
      <sheetName val="Р.к.ИП-Вл"/>
      <sheetName val="Р.к.ИП-Вс"/>
      <sheetName val="Р.к.ИП-СЗ"/>
      <sheetName val="Р.к.ИП-С"/>
      <sheetName val="Р.к.ИП-У"/>
      <sheetName val="Р.к.ИП-Ц"/>
      <sheetName val="Р.к.ИП-Ю"/>
      <sheetName val="13СВОД-Р.к.ИП"/>
      <sheetName val="Р.к.-Вл"/>
      <sheetName val="Р.к.-Вс"/>
      <sheetName val="Р.к.-СЗ"/>
      <sheetName val="Р.к.-С"/>
      <sheetName val="Р.к.-У"/>
      <sheetName val="Р.к.-Ц"/>
      <sheetName val="Р.к.-Ю"/>
      <sheetName val="15СВОД-Р.к."/>
      <sheetName val="Р.-Вл"/>
      <sheetName val="Р.-Вс"/>
      <sheetName val="Р.-СЗ"/>
      <sheetName val="Р.-С"/>
      <sheetName val="Р.-У"/>
      <sheetName val="Р.-Ц"/>
      <sheetName val="Р.-Ю"/>
      <sheetName val="Р.-ГСС"/>
      <sheetName val="16СВОД-Р."/>
      <sheetName val="ПУ-Вл"/>
      <sheetName val="ПУ-Вс"/>
      <sheetName val="ПУ-СЗ"/>
      <sheetName val="ПУ-С"/>
      <sheetName val="ПУ-У"/>
      <sheetName val="ПУ-Ц"/>
      <sheetName val="ПУ-Ю"/>
      <sheetName val="17СВОД-ПУ"/>
      <sheetName val="СВОД-Ин."/>
      <sheetName val="БДДС-Вл"/>
      <sheetName val="БДДС-Вс"/>
      <sheetName val="БДДС-СЗ"/>
      <sheetName val="БДДС-С"/>
      <sheetName val="БДДС-У"/>
      <sheetName val="БДДС-Ц"/>
      <sheetName val="БДДС-Ю"/>
      <sheetName val="БДДС-ГСС"/>
      <sheetName val="СВОД-БДДС"/>
      <sheetName val="Баланс-Вл"/>
      <sheetName val="Баланс-Вс"/>
      <sheetName val="Баланс-СЗ"/>
      <sheetName val="Баланс-С"/>
      <sheetName val="Баланс-У"/>
      <sheetName val="Баланс-Ц"/>
      <sheetName val="Баланс-Ю"/>
      <sheetName val="СВОД-Баланс"/>
      <sheetName val="База"/>
      <sheetName val="Макро"/>
      <sheetName val="Технический лист"/>
      <sheetName val="ИТ-бюджет"/>
      <sheetName val="Данные"/>
      <sheetName val="Гр5(о)"/>
      <sheetName val="Справочники"/>
      <sheetName val="Заголовок"/>
      <sheetName val="Лист2"/>
      <sheetName val="Таб1.1"/>
      <sheetName val="t_Настройки"/>
      <sheetName val="XLR_NoRangeSheet"/>
      <sheetName val="ДДА 2006 г."/>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ИТОГИ  по Н,Р,Э,Q"/>
      <sheetName val="СБП_Списки"/>
      <sheetName val="Служебный лист "/>
      <sheetName val="2007 (Min)"/>
      <sheetName val="2007 (Max)"/>
      <sheetName val="data"/>
      <sheetName val="курсы валют цб"/>
      <sheetName val="сэлт"/>
      <sheetName val="Доходы от эл. и теплоэнергии"/>
      <sheetName val="Технический_лист"/>
      <sheetName val="9_глава"/>
      <sheetName val="ИТОГИ__по_Н,Р,Э,Q"/>
      <sheetName val="Служебный_лист_"/>
      <sheetName val="2007_(Min)"/>
      <sheetName val="2007_(Max)"/>
      <sheetName val="курсы_валют_цб"/>
      <sheetName val="Предприятие"/>
      <sheetName val="t_настройки"/>
      <sheetName val="t_проверки"/>
      <sheetName val="Сценарные условия"/>
      <sheetName val="Список ДЗО"/>
    </sheetNames>
    <sheetDataSet>
      <sheetData sheetId="0" refreshError="1"/>
      <sheetData sheetId="1" refreshError="1">
        <row r="5">
          <cell r="H5">
            <v>0.24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Регионы"/>
      <sheetName val="НВВ утв тарифы"/>
      <sheetName val="тар"/>
      <sheetName val="т1.15(смета8а)"/>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 val="ИТОГИ  по Н,Р,Э,Q"/>
      <sheetName val="Баланс по ТЭЦ-1"/>
      <sheetName val="Настройки"/>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объектов"/>
      <sheetName val="Повтор"/>
      <sheetName val="СОб_СЭИ"/>
      <sheetName val="Регионы"/>
      <sheetName val="Технический лист"/>
      <sheetName val="Макро"/>
      <sheetName val="17СВОД-ПУ"/>
    </sheetNames>
    <definedNames>
      <definedName name="Объекты" refersTo="='Список объектов'!$B$6:$C$40"/>
    </definedNames>
    <sheetDataSet>
      <sheetData sheetId="0" refreshError="1">
        <row r="6">
          <cell r="B6">
            <v>1</v>
          </cell>
          <cell r="C6" t="str">
            <v>КРУЭ 220кВ РТС "Строгино" (разработка рабочей документации и осуществление авторского надзора строительства здания)</v>
          </cell>
        </row>
        <row r="7">
          <cell r="B7">
            <v>2</v>
          </cell>
          <cell r="C7" t="str">
            <v>Электростанция 450 МВт в Республике Молдова</v>
          </cell>
        </row>
        <row r="8">
          <cell r="B8">
            <v>3</v>
          </cell>
          <cell r="C8" t="str">
            <v>ОРУ 6/35кВ на площадке Игольско-Талового месторождения</v>
          </cell>
        </row>
        <row r="9">
          <cell r="B9">
            <v>4</v>
          </cell>
          <cell r="C9" t="str">
            <v>РД ТЭС мощностью 450 МВт в Молдове</v>
          </cell>
        </row>
        <row r="10">
          <cell r="B10">
            <v>5</v>
          </cell>
          <cell r="C10" t="str">
            <v>РД ТЭЦ ФГУП "Сибирский химический комбинат"</v>
          </cell>
        </row>
        <row r="11">
          <cell r="B11">
            <v>6</v>
          </cell>
          <cell r="C11" t="str">
            <v>РД РТС "Строгино"</v>
          </cell>
        </row>
        <row r="12">
          <cell r="B12">
            <v>7</v>
          </cell>
          <cell r="C12" t="str">
            <v>Энергоблок № 1 800МВт Талимарджанской ТЭС (вводв в эксплуатацию)</v>
          </cell>
        </row>
        <row r="13">
          <cell r="B13">
            <v>8</v>
          </cell>
          <cell r="C13" t="str">
            <v>АСУ ТП энергоблока № 4 Тюменской ТЭЦ-2</v>
          </cell>
        </row>
        <row r="14">
          <cell r="B14">
            <v>9</v>
          </cell>
          <cell r="C14" t="str">
            <v>Энергоблок № 1 800 МВт Талимарджанской ТЭС, включая основное и вспомогательное оборудование, системы управления, инженерные сети и коммуникации  в пределах зоны обслуживания</v>
          </cell>
        </row>
        <row r="15">
          <cell r="B15">
            <v>10</v>
          </cell>
          <cell r="C15" t="str">
            <v>Реконструкция Тюменской ТЭЦ-1 блок № 2, 220МВт</v>
          </cell>
        </row>
        <row r="16">
          <cell r="B16">
            <v>16500</v>
          </cell>
          <cell r="C16" t="str">
            <v xml:space="preserve">ПС 500 Ново-Анжерская     </v>
          </cell>
        </row>
        <row r="17">
          <cell r="B17">
            <v>12</v>
          </cell>
          <cell r="C17" t="str">
            <v>Строительство ПС 500 кВ "Барабинская"</v>
          </cell>
        </row>
        <row r="18">
          <cell r="B18">
            <v>13</v>
          </cell>
          <cell r="C18" t="str">
            <v>Электростанция для собств. нужд на Двуреченском месторождении</v>
          </cell>
        </row>
        <row r="19">
          <cell r="B19">
            <v>14</v>
          </cell>
          <cell r="C19" t="str">
            <v>НВ ГРЭС (Выполнение комплекса работ и услуг по тех.обслуживанию тепломеханического оборудования и технологических узлов)</v>
          </cell>
        </row>
        <row r="20">
          <cell r="B20">
            <v>15</v>
          </cell>
          <cell r="C20" t="str">
            <v>ПГУ-190/220 МВт Тюменской ТЭЦ-1 (Выполнение доводочных и режимно-наладочных работ во время опытной эксплуатации энергоблока)</v>
          </cell>
        </row>
        <row r="21">
          <cell r="B21">
            <v>16</v>
          </cell>
          <cell r="C21" t="str">
            <v>ТЭЦ-11 ОАО "Иркутскэнерго" ст. №3 ПТ-65-130 для оценки соответствия энергетических характеристик фактическим показателям работы. Корректировка энергетических характеристик турбоагрегата. Проведение комплексного  энерегтического обследования "Нижневартовск</v>
          </cell>
        </row>
        <row r="22">
          <cell r="B22">
            <v>17</v>
          </cell>
          <cell r="C22" t="str">
            <v>АСУ ТП э/б №4 800МВт Сургутской ГРЭС-2 (Комплекс работ по модернизации и вводу в эксплуатацию)</v>
          </cell>
        </row>
        <row r="23">
          <cell r="B23">
            <v>18</v>
          </cell>
          <cell r="C23" t="str">
            <v>Строительство эл. сетей Тюменьэнерго ("под ключ" )</v>
          </cell>
        </row>
        <row r="24">
          <cell r="B24">
            <v>2200</v>
          </cell>
          <cell r="C24" t="str">
            <v>ВЛ 500 кВ Курган-Козырево</v>
          </cell>
        </row>
        <row r="25">
          <cell r="B25">
            <v>20</v>
          </cell>
          <cell r="C25" t="str">
            <v>СМР на объектах ОАО "Тюменьэнерго"</v>
          </cell>
        </row>
        <row r="26">
          <cell r="B26">
            <v>21</v>
          </cell>
          <cell r="C26" t="str">
            <v>Кап. ремонт объектов ОАО "Тюменьэнерго"</v>
          </cell>
        </row>
        <row r="27">
          <cell r="B27">
            <v>22</v>
          </cell>
          <cell r="C27" t="str">
            <v>Тек. ремонту объектов ОАО "Тюменьэнерго"</v>
          </cell>
        </row>
        <row r="28">
          <cell r="B28">
            <v>23</v>
          </cell>
          <cell r="C28" t="str">
            <v>СМР на прочих объектах</v>
          </cell>
        </row>
        <row r="29">
          <cell r="B29">
            <v>24</v>
          </cell>
          <cell r="C29" t="str">
            <v>СГРЭС-1, СГРЭС-2 (РП автомат. регулирования отпуска тепловой энергии от источников)</v>
          </cell>
        </row>
        <row r="30">
          <cell r="B30">
            <v>32</v>
          </cell>
          <cell r="C30" t="str">
            <v>Кап. и тек. ремонту Прочих объектов</v>
          </cell>
        </row>
        <row r="31">
          <cell r="B31">
            <v>33</v>
          </cell>
          <cell r="C31" t="str">
            <v>Пуско-наладочные работы на Прочих объектах</v>
          </cell>
        </row>
        <row r="32">
          <cell r="B32">
            <v>34</v>
          </cell>
          <cell r="C32" t="str">
            <v>Проектные работы на Прочих объектах</v>
          </cell>
        </row>
        <row r="33">
          <cell r="B33">
            <v>35</v>
          </cell>
          <cell r="C33" t="str">
            <v>Реконструкция РТС "Строгино" с установкой ПГУ-ТЭС</v>
          </cell>
        </row>
        <row r="34">
          <cell r="B34">
            <v>36</v>
          </cell>
          <cell r="C34" t="str">
            <v>Система энергообеспечения на Западно-Салымском месторождении</v>
          </cell>
        </row>
        <row r="35">
          <cell r="B35">
            <v>37</v>
          </cell>
          <cell r="C35" t="str">
            <v>Каланинградская ТЭЦ-2 (поставка ПТК АСУ ТП)</v>
          </cell>
        </row>
        <row r="36">
          <cell r="B36">
            <v>38</v>
          </cell>
          <cell r="C36" t="str">
            <v>Оценка технического состояния котла и турбины и проведение экспертизы промышленной безопасности с целью продления сроков дальнейшей эксплуатации</v>
          </cell>
        </row>
        <row r="37">
          <cell r="B37">
            <v>39</v>
          </cell>
          <cell r="C37" t="str">
            <v>Разработка РД для строительства Железногорской ТЭЦ</v>
          </cell>
        </row>
        <row r="38">
          <cell r="B38">
            <v>40</v>
          </cell>
          <cell r="C38" t="str">
            <v xml:space="preserve">ОАО "Металлургический завод им. А.К.Серова" реконструкция внешнего электроснабжения сталеплавильного производства </v>
          </cell>
        </row>
        <row r="39">
          <cell r="B39">
            <v>41</v>
          </cell>
          <cell r="C39" t="str">
            <v>Энергоаудит на объектах прочих Заказчиков</v>
          </cell>
        </row>
        <row r="40">
          <cell r="B40">
            <v>42</v>
          </cell>
          <cell r="C40" t="str">
            <v xml:space="preserve">Строительство объектов "под ключ" </v>
          </cell>
        </row>
      </sheetData>
      <sheetData sheetId="1" refreshError="1">
        <row r="6">
          <cell r="B6">
            <v>1</v>
          </cell>
          <cell r="C6" t="str">
            <v>КРУЭ 220кВ РТС "Строгино" (разработка рабочей документации и осуществление авторского надзора строительства здания)</v>
          </cell>
        </row>
        <row r="7">
          <cell r="B7">
            <v>2</v>
          </cell>
          <cell r="C7" t="str">
            <v>Электростанция 450 МВт в Республике Молдова</v>
          </cell>
        </row>
        <row r="8">
          <cell r="B8">
            <v>3</v>
          </cell>
          <cell r="C8" t="str">
            <v>ОРУ 6/35кВ на площадке Игольско-Талового месторождения</v>
          </cell>
        </row>
        <row r="9">
          <cell r="B9">
            <v>4</v>
          </cell>
          <cell r="C9" t="str">
            <v>РД ТЭС мощностью 450 МВт в Молдове</v>
          </cell>
        </row>
        <row r="10">
          <cell r="B10">
            <v>5</v>
          </cell>
          <cell r="C10" t="str">
            <v>РД ТЭЦ ФГУП "Сибирский химический комбинат"</v>
          </cell>
        </row>
        <row r="11">
          <cell r="B11">
            <v>6</v>
          </cell>
          <cell r="C11" t="str">
            <v>РД РТС "Строгино"</v>
          </cell>
        </row>
        <row r="12">
          <cell r="B12">
            <v>7</v>
          </cell>
          <cell r="C12" t="str">
            <v>Энергоблок № 1 800МВт Талимарджанской ТЭС (вводв в эксплуатацию)</v>
          </cell>
        </row>
        <row r="13">
          <cell r="B13">
            <v>8</v>
          </cell>
          <cell r="C13" t="str">
            <v>АСУ ТП энергоблока № 4 Тюменской ТЭЦ-2</v>
          </cell>
        </row>
        <row r="14">
          <cell r="B14">
            <v>9</v>
          </cell>
          <cell r="C14" t="str">
            <v>Энергоблок № 1 800 МВт Талимарджанской ТЭС, включая основное и вспомогательное оборудование, системы управления, инженерные сети и коммуникации  в пределах зоны обслуживания</v>
          </cell>
        </row>
        <row r="15">
          <cell r="B15">
            <v>10</v>
          </cell>
          <cell r="C15" t="str">
            <v>Реконструкция Тюменской ТЭЦ-1 блок № 2, 220МВт</v>
          </cell>
        </row>
        <row r="16">
          <cell r="B16">
            <v>16500</v>
          </cell>
          <cell r="C16" t="str">
            <v xml:space="preserve">ПС 500 Ново-Анжерская     </v>
          </cell>
        </row>
        <row r="17">
          <cell r="B17">
            <v>12</v>
          </cell>
          <cell r="C17" t="str">
            <v>Строительство ПС 500 кВ "Барабинская"</v>
          </cell>
        </row>
        <row r="18">
          <cell r="B18">
            <v>13</v>
          </cell>
          <cell r="C18" t="str">
            <v>Электростанция для собств. нужд на Двуреченском месторождении</v>
          </cell>
        </row>
        <row r="19">
          <cell r="B19">
            <v>14</v>
          </cell>
          <cell r="C19" t="str">
            <v>НВ ГРЭС (Выполнение комплекса работ и услуг по тех.обслуживанию тепломеханического оборудования и технологических узлов)</v>
          </cell>
        </row>
        <row r="20">
          <cell r="B20">
            <v>15</v>
          </cell>
          <cell r="C20" t="str">
            <v>ПГУ-190/220 МВт Тюменской ТЭЦ-1 (Выполнение доводочных и режимно-наладочных работ во время опытной эксплуатации энергоблока)</v>
          </cell>
        </row>
        <row r="21">
          <cell r="B21">
            <v>16</v>
          </cell>
          <cell r="C21" t="str">
            <v>ТЭЦ-11 ОАО "Иркутскэнерго" ст. №3 ПТ-65-130 для оценки соответствия энергетических характеристик фактическим показателям работы. Корректировка энергетических характеристик турбоагрегата. Проведение комплексного  энерегтического обследования "Нижневартовск</v>
          </cell>
        </row>
        <row r="22">
          <cell r="B22">
            <v>17</v>
          </cell>
          <cell r="C22" t="str">
            <v>АСУ ТП э/б №4 800МВт Сургутской ГРЭС-2 (Комплекс работ по модернизации и вводу в эксплуатацию)</v>
          </cell>
        </row>
        <row r="23">
          <cell r="B23">
            <v>18</v>
          </cell>
          <cell r="C23" t="str">
            <v>Строительство эл. сетей Тюменьэнерго ("под ключ" )</v>
          </cell>
        </row>
        <row r="24">
          <cell r="B24">
            <v>2200</v>
          </cell>
          <cell r="C24" t="str">
            <v>ВЛ 500 кВ Курган-Козырево</v>
          </cell>
        </row>
        <row r="25">
          <cell r="B25">
            <v>20</v>
          </cell>
          <cell r="C25" t="str">
            <v>СМР на объектах ОАО "Тюменьэнерго"</v>
          </cell>
        </row>
        <row r="26">
          <cell r="B26">
            <v>21</v>
          </cell>
          <cell r="C26" t="str">
            <v>Кап. ремонт объектов ОАО "Тюменьэнерго"</v>
          </cell>
        </row>
        <row r="27">
          <cell r="B27">
            <v>22</v>
          </cell>
          <cell r="C27" t="str">
            <v>Тек. ремонту объектов ОАО "Тюменьэнерго"</v>
          </cell>
        </row>
        <row r="28">
          <cell r="B28">
            <v>23</v>
          </cell>
          <cell r="C28" t="str">
            <v>СМР на прочих объектах</v>
          </cell>
        </row>
        <row r="29">
          <cell r="B29">
            <v>24</v>
          </cell>
          <cell r="C29" t="str">
            <v>СГРЭС-1, СГРЭС-2 (РП автомат. регулирования отпуска тепловой энергии от источников)</v>
          </cell>
        </row>
        <row r="30">
          <cell r="B30">
            <v>32</v>
          </cell>
          <cell r="C30" t="str">
            <v>Кап. и тек. ремонту Прочих объектов</v>
          </cell>
        </row>
        <row r="31">
          <cell r="B31">
            <v>33</v>
          </cell>
          <cell r="C31" t="str">
            <v>Пуско-наладочные работы на Прочих объектах</v>
          </cell>
        </row>
        <row r="32">
          <cell r="B32">
            <v>34</v>
          </cell>
          <cell r="C32" t="str">
            <v>Проектные работы на Прочих объектах</v>
          </cell>
        </row>
        <row r="33">
          <cell r="B33">
            <v>35</v>
          </cell>
          <cell r="C33" t="str">
            <v>Реконструкция РТС "Строгино" с установкой ПГУ-ТЭС</v>
          </cell>
        </row>
        <row r="34">
          <cell r="B34">
            <v>36</v>
          </cell>
          <cell r="C34" t="str">
            <v>Система энергообеспечения на Западно-Салымском месторождении</v>
          </cell>
        </row>
        <row r="35">
          <cell r="B35">
            <v>37</v>
          </cell>
          <cell r="C35" t="str">
            <v>Каланинградская ТЭЦ-2 (поставка ПТК АСУ ТП)</v>
          </cell>
        </row>
        <row r="36">
          <cell r="B36">
            <v>38</v>
          </cell>
          <cell r="C36" t="str">
            <v>Оценка технического состояния котла и турбины и проведение экспертизы промышленной безопасности с целью продления сроков дальнейшей эксплуатации</v>
          </cell>
        </row>
        <row r="37">
          <cell r="B37">
            <v>39</v>
          </cell>
          <cell r="C37" t="str">
            <v>Разработка РД для строительства Железногорской ТЭЦ</v>
          </cell>
        </row>
        <row r="38">
          <cell r="B38">
            <v>40</v>
          </cell>
          <cell r="C38" t="str">
            <v xml:space="preserve">ОАО "Металлургический завод им. А.К.Серова" реконструкция внешнего электроснабжения сталеплавильного производства </v>
          </cell>
        </row>
        <row r="39">
          <cell r="B39">
            <v>41</v>
          </cell>
          <cell r="C39" t="str">
            <v>Энергоаудит на объектах прочих Заказчиков</v>
          </cell>
        </row>
        <row r="40">
          <cell r="B40">
            <v>42</v>
          </cell>
          <cell r="C40" t="str">
            <v xml:space="preserve">Строительство объектов "под ключ" </v>
          </cell>
        </row>
      </sheetData>
      <sheetData sheetId="2" refreshError="1">
        <row r="6">
          <cell r="B6">
            <v>1</v>
          </cell>
          <cell r="C6" t="str">
            <v>КРУЭ 220кВ РТС "Строгино" (разработка рабочей документации и осуществление авторского надзора строительства здания)</v>
          </cell>
        </row>
        <row r="7">
          <cell r="B7">
            <v>2</v>
          </cell>
          <cell r="C7" t="str">
            <v>Электростанция 450 МВт в Республике Молдова</v>
          </cell>
        </row>
        <row r="8">
          <cell r="B8">
            <v>3</v>
          </cell>
          <cell r="C8" t="str">
            <v>ОРУ 6/35кВ на площадке Игольско-Талового месторождения</v>
          </cell>
        </row>
        <row r="9">
          <cell r="B9">
            <v>4</v>
          </cell>
          <cell r="C9" t="str">
            <v>РД ТЭС мощностью 450 МВт в Молдове</v>
          </cell>
        </row>
        <row r="10">
          <cell r="B10">
            <v>5</v>
          </cell>
          <cell r="C10" t="str">
            <v>РД ТЭЦ ФГУП "Сибирский химический комбинат"</v>
          </cell>
        </row>
        <row r="11">
          <cell r="B11">
            <v>6</v>
          </cell>
          <cell r="C11" t="str">
            <v>РД РТС "Строгино"</v>
          </cell>
        </row>
        <row r="12">
          <cell r="B12">
            <v>7</v>
          </cell>
          <cell r="C12" t="str">
            <v>Энергоблок № 1 800МВт Талимарджанской ТЭС (вводв в эксплуатацию)</v>
          </cell>
        </row>
        <row r="13">
          <cell r="B13">
            <v>8</v>
          </cell>
          <cell r="C13" t="str">
            <v>АСУ ТП энергоблока № 4 Тюменской ТЭЦ-2</v>
          </cell>
        </row>
        <row r="14">
          <cell r="B14">
            <v>9</v>
          </cell>
          <cell r="C14" t="str">
            <v>Энергоблок № 1 800 МВт Талимарджанской ТЭС, включая основное и вспомогательное оборудование, системы управления, инженерные сети и коммуникации  в пределах зоны обслуживания</v>
          </cell>
        </row>
        <row r="15">
          <cell r="B15">
            <v>10</v>
          </cell>
          <cell r="C15" t="str">
            <v>Реконструкция Тюменской ТЭЦ-1 блок № 2, 220МВт</v>
          </cell>
        </row>
        <row r="16">
          <cell r="B16">
            <v>16500</v>
          </cell>
          <cell r="C16" t="str">
            <v xml:space="preserve">ПС 500 Ново-Анжерская     </v>
          </cell>
        </row>
        <row r="17">
          <cell r="B17">
            <v>12</v>
          </cell>
          <cell r="C17" t="str">
            <v>Строительство ПС 500 кВ "Барабинская"</v>
          </cell>
        </row>
        <row r="18">
          <cell r="B18">
            <v>13</v>
          </cell>
          <cell r="C18" t="str">
            <v>Электростанция для собств. нужд на Двуреченском месторождении</v>
          </cell>
        </row>
        <row r="19">
          <cell r="B19">
            <v>14</v>
          </cell>
          <cell r="C19" t="str">
            <v>НВ ГРЭС (Выполнение комплекса работ и услуг по тех.обслуживанию тепломеханического оборудования и технологических узлов)</v>
          </cell>
        </row>
        <row r="20">
          <cell r="B20">
            <v>15</v>
          </cell>
          <cell r="C20" t="str">
            <v>ПГУ-190/220 МВт Тюменской ТЭЦ-1 (Выполнение доводочных и режимно-наладочных работ во время опытной эксплуатации энергоблока)</v>
          </cell>
        </row>
        <row r="21">
          <cell r="B21">
            <v>16</v>
          </cell>
          <cell r="C21" t="str">
            <v>ТЭЦ-11 ОАО "Иркутскэнерго" ст. №3 ПТ-65-130 для оценки соответствия энергетических характеристик фактическим показателям работы. Корректировка энергетических характеристик турбоагрегата. Проведение комплексного  энерегтического обследования "Нижневартовск</v>
          </cell>
        </row>
        <row r="22">
          <cell r="B22">
            <v>17</v>
          </cell>
          <cell r="C22" t="str">
            <v>АСУ ТП э/б №4 800МВт Сургутской ГРЭС-2 (Комплекс работ по модернизации и вводу в эксплуатацию)</v>
          </cell>
        </row>
        <row r="23">
          <cell r="B23">
            <v>18</v>
          </cell>
          <cell r="C23" t="str">
            <v>Строительство эл. сетей Тюменьэнерго ("под ключ" )</v>
          </cell>
        </row>
        <row r="24">
          <cell r="B24">
            <v>2200</v>
          </cell>
          <cell r="C24" t="str">
            <v>ВЛ 500 кВ Курган-Козырево</v>
          </cell>
        </row>
        <row r="25">
          <cell r="B25">
            <v>20</v>
          </cell>
          <cell r="C25" t="str">
            <v>СМР на объектах ОАО "Тюменьэнерго"</v>
          </cell>
        </row>
        <row r="26">
          <cell r="B26">
            <v>21</v>
          </cell>
          <cell r="C26" t="str">
            <v>Кап. ремонт объектов ОАО "Тюменьэнерго"</v>
          </cell>
        </row>
        <row r="27">
          <cell r="B27">
            <v>22</v>
          </cell>
          <cell r="C27" t="str">
            <v>Тек. ремонту объектов ОАО "Тюменьэнерго"</v>
          </cell>
        </row>
        <row r="28">
          <cell r="B28">
            <v>23</v>
          </cell>
          <cell r="C28" t="str">
            <v>СМР на прочих объектах</v>
          </cell>
        </row>
        <row r="29">
          <cell r="B29">
            <v>24</v>
          </cell>
          <cell r="C29" t="str">
            <v>СГРЭС-1, СГРЭС-2 (РП автомат. регулирования отпуска тепловой энергии от источников)</v>
          </cell>
        </row>
        <row r="30">
          <cell r="B30">
            <v>32</v>
          </cell>
          <cell r="C30" t="str">
            <v>Кап. и тек. ремонту Прочих объектов</v>
          </cell>
        </row>
        <row r="31">
          <cell r="B31">
            <v>33</v>
          </cell>
          <cell r="C31" t="str">
            <v>Пуско-наладочные работы на Прочих объектах</v>
          </cell>
        </row>
        <row r="32">
          <cell r="B32">
            <v>34</v>
          </cell>
          <cell r="C32" t="str">
            <v>Проектные работы на Прочих объектах</v>
          </cell>
        </row>
        <row r="33">
          <cell r="B33">
            <v>35</v>
          </cell>
          <cell r="C33" t="str">
            <v>Реконструкция РТС "Строгино" с установкой ПГУ-ТЭС</v>
          </cell>
        </row>
        <row r="34">
          <cell r="B34">
            <v>36</v>
          </cell>
          <cell r="C34" t="str">
            <v>Система энергообеспечения на Западно-Салымском месторождении</v>
          </cell>
        </row>
        <row r="35">
          <cell r="B35">
            <v>37</v>
          </cell>
          <cell r="C35" t="str">
            <v>Каланинградская ТЭЦ-2 (поставка ПТК АСУ ТП)</v>
          </cell>
        </row>
        <row r="36">
          <cell r="B36">
            <v>38</v>
          </cell>
          <cell r="C36" t="str">
            <v>Оценка технического состояния котла и турбины и проведение экспертизы промышленной безопасности с целью продления сроков дальнейшей эксплуатации</v>
          </cell>
        </row>
        <row r="37">
          <cell r="B37">
            <v>39</v>
          </cell>
          <cell r="C37" t="str">
            <v>Разработка РД для строительства Железногорской ТЭЦ</v>
          </cell>
        </row>
        <row r="38">
          <cell r="B38">
            <v>40</v>
          </cell>
          <cell r="C38" t="str">
            <v xml:space="preserve">ОАО "Металлургический завод им. А.К.Серова" реконструкция внешнего электроснабжения сталеплавильного производства </v>
          </cell>
        </row>
        <row r="39">
          <cell r="B39">
            <v>41</v>
          </cell>
          <cell r="C39" t="str">
            <v>Энергоаудит на объектах прочих Заказчиков</v>
          </cell>
        </row>
        <row r="40">
          <cell r="B40">
            <v>42</v>
          </cell>
          <cell r="C40" t="str">
            <v xml:space="preserve">Строительство объектов "под ключ" </v>
          </cell>
        </row>
      </sheetData>
      <sheetData sheetId="3" refreshError="1"/>
      <sheetData sheetId="4" refreshError="1"/>
      <sheetData sheetId="5" refreshError="1"/>
      <sheetData sheetId="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П_Списки"/>
      <sheetName val="СБП_Затраты_на_персонал"/>
      <sheetName val="СБП_ОцП"/>
      <sheetName val="СБП_ОФР"/>
      <sheetName val="СБП_ИПР"/>
      <sheetName val="СБП_СметаЗатрат"/>
      <sheetName val="СБП_ДохРасх_ВГО"/>
      <sheetName val="СБП_БДР"/>
      <sheetName val="СБП_ПрогнозныйБаланс_ВГО"/>
      <sheetName val="СБП_ПрогнозныйБаланс"/>
      <sheetName val="СБП_БДДС_ВГО"/>
      <sheetName val="СБП_БДДС"/>
      <sheetName val="СБП_ДопИнфо"/>
      <sheetName val="СБП_Проверки"/>
      <sheetName val="СБП_Общее"/>
      <sheetName val="Содержание - расшир.формат"/>
      <sheetName val="Содержание - агрегир. формат"/>
      <sheetName val="Сценарные условия"/>
      <sheetName val="Титул (2)"/>
      <sheetName val="Титул"/>
      <sheetName val="1.Общие сведения"/>
      <sheetName val="2.Оценочные показатели"/>
      <sheetName val="3.Программа реализации"/>
      <sheetName val="4.Баланс ээ"/>
      <sheetName val="5.ТОиР"/>
      <sheetName val="6.ИПР"/>
      <sheetName val="7.Затраты на персонал"/>
      <sheetName val="7.1. Расходы на ОТ и СХ"/>
      <sheetName val="8.ОФР"/>
      <sheetName val="8.ОФР (от прошлого)"/>
      <sheetName val="8.ОФР (от экономистов)"/>
      <sheetName val="9.1. Смета затрат"/>
      <sheetName val="9.1. Смета затрат (от прошлого)"/>
      <sheetName val="9.1. Смета затрат (от экономист"/>
      <sheetName val="9.1.1 Смета затрат_УУ"/>
      <sheetName val="9.2. Прочие ДиР"/>
      <sheetName val="9.2. Прочие ДиР (от прошлого)"/>
      <sheetName val="10. БДР"/>
      <sheetName val="10. БДР (2)"/>
      <sheetName val="11.БДДС (ДПН)"/>
      <sheetName val="12.Прогнозный баланс"/>
      <sheetName val="ОР 2"/>
      <sheetName val="Прил 1.2_Сниж ОР"/>
      <sheetName val="13.ППА"/>
      <sheetName val="ОР"/>
    </sheetNames>
    <sheetDataSet>
      <sheetData sheetId="0">
        <row r="421">
          <cell r="B421" t="str">
            <v>прочие обязательства</v>
          </cell>
        </row>
        <row r="422">
          <cell r="B422" t="str">
            <v>расчеты по обязательствам по аренде</v>
          </cell>
        </row>
        <row r="423">
          <cell r="B423" t="str">
            <v>(пусто)</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767">
          <cell r="W767">
            <v>21049.41634</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 val="См.1"/>
      <sheetName val="Производство электроэнергии"/>
      <sheetName val="t_настройки"/>
      <sheetName val="Данные"/>
      <sheetName val="Баланс по ТЭЦ-1"/>
      <sheetName val="Настройки"/>
      <sheetName val="Титульный"/>
      <sheetName val="календарный план"/>
      <sheetName val="расшифровка"/>
      <sheetName val="База"/>
      <sheetName val="Списки"/>
      <sheetName val="от охлаж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 val="индексы"/>
      <sheetName val="Общепроизводственные"/>
      <sheetName val="Производство электроэнергии"/>
      <sheetName val="Т12"/>
      <sheetName val="Т3"/>
      <sheetName val="Т6"/>
      <sheetName val="прогноз_1"/>
      <sheetName val="Свод"/>
      <sheetName val="Баланс по ТЭЦ-1"/>
      <sheetName val="Настрой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ие 2007-2011 (корр. БП)"/>
      <sheetName val="Сравнение 2010-2011"/>
      <sheetName val="Сравнение 2010-2011 (new)"/>
      <sheetName val="Сравнение 2007-2011+в баз 2009"/>
      <sheetName val="2012"/>
      <sheetName val="2011"/>
      <sheetName val="2010"/>
      <sheetName val="2009"/>
      <sheetName val="2008"/>
      <sheetName val="2007"/>
      <sheetName val="9 мес"/>
      <sheetName val="10 мес"/>
      <sheetName val="11 мес"/>
      <sheetName val="12 мес 2010 год прив"/>
      <sheetName val="12 мес 2010 для БГФ"/>
      <sheetName val="12 мес 2009 год прив"/>
      <sheetName val="12 мес 2010 испр.Центр+СК"/>
      <sheetName val="2009-2010"/>
      <sheetName val="2008-2009"/>
      <sheetName val="2007-2008"/>
      <sheetName val="2006-2007"/>
      <sheetName val="Лист1"/>
      <sheetName val="КПЭ 2011"/>
      <sheetName val="Сравнение 2007-2011"/>
      <sheetName val="Сравнение 2011-2012 (new)"/>
      <sheetName val="Титульный лист С-П"/>
      <sheetName val="Сравнение балансов 2006-2011"/>
      <sheetName val="Assumptions"/>
      <sheetName val="Производство электроэнергии"/>
      <sheetName val="Т12"/>
      <sheetName val="Т3"/>
      <sheetName val="Т6"/>
      <sheetName val="Сравнение_2007-2011_(корр__БП)"/>
      <sheetName val="Сравнение_2010-2011"/>
      <sheetName val="Сравнение_2010-2011_(new)"/>
      <sheetName val="Сравнение_2007-2011+в_баз_2009"/>
      <sheetName val="9_мес"/>
      <sheetName val="10_мес"/>
      <sheetName val="11_мес"/>
      <sheetName val="12_мес_2010_год_прив"/>
      <sheetName val="12_мес_2010_для_БГФ"/>
      <sheetName val="12_мес_2009_год_прив"/>
      <sheetName val="12_мес_2010_испр_Центр+СК"/>
      <sheetName val="КПЭ_2011"/>
      <sheetName val="Сравнение_2007-2011"/>
      <sheetName val="Сравнение_2011-2012_(new)"/>
      <sheetName val="Титульный_лист_С-П"/>
      <sheetName val="Сравнение_балансов_2006-2011"/>
      <sheetName val="Сравнение_2007-2011_(корр__БП)1"/>
      <sheetName val="Сравнение_2010-20111"/>
      <sheetName val="Сравнение_2010-2011_(new)1"/>
      <sheetName val="Сравнение_2007-2011+в_баз_20091"/>
      <sheetName val="9_мес1"/>
      <sheetName val="10_мес1"/>
      <sheetName val="11_мес1"/>
      <sheetName val="12_мес_2010_год_прив1"/>
      <sheetName val="12_мес_2010_для_БГФ1"/>
      <sheetName val="12_мес_2009_год_прив1"/>
      <sheetName val="12_мес_2010_испр_Центр+СК1"/>
      <sheetName val="КПЭ_20111"/>
      <sheetName val="Сравнение_2007-20111"/>
      <sheetName val="Сравнение_2011-2012_(new)1"/>
      <sheetName val="Титульный_лист_С-П1"/>
      <sheetName val="Сравнение_балансов_2006-20111"/>
    </sheetNames>
    <sheetDataSet>
      <sheetData sheetId="0" refreshError="1"/>
      <sheetData sheetId="1" refreshError="1"/>
      <sheetData sheetId="2" refreshError="1"/>
      <sheetData sheetId="3" refreshError="1"/>
      <sheetData sheetId="4" refreshError="1"/>
      <sheetData sheetId="5" refreshError="1">
        <row r="7">
          <cell r="A7" t="str">
            <v>ОАО "МРСК Центра" без учета ДЗО</v>
          </cell>
          <cell r="FH7">
            <v>56667424.736394003</v>
          </cell>
        </row>
        <row r="8">
          <cell r="A8" t="str">
            <v>ОАО "МРСК Центра" с учетом ДЗО</v>
          </cell>
          <cell r="FH8">
            <v>57742522.447393999</v>
          </cell>
        </row>
        <row r="9">
          <cell r="A9" t="str">
            <v>Белгородэнерго</v>
          </cell>
          <cell r="FH9">
            <v>10828511.534</v>
          </cell>
        </row>
        <row r="10">
          <cell r="A10" t="str">
            <v>Брянскэнерго</v>
          </cell>
          <cell r="FH10">
            <v>3685585.1999999997</v>
          </cell>
        </row>
        <row r="11">
          <cell r="A11" t="str">
            <v>Воронежэнерго</v>
          </cell>
          <cell r="FH11">
            <v>7719037.3210000005</v>
          </cell>
        </row>
        <row r="12">
          <cell r="A12" t="str">
            <v>Костромаэнерго</v>
          </cell>
          <cell r="FH12">
            <v>2431346.6509999996</v>
          </cell>
        </row>
        <row r="13">
          <cell r="A13" t="str">
            <v>Курскэнерго</v>
          </cell>
          <cell r="FH13">
            <v>5291417.2213939996</v>
          </cell>
        </row>
        <row r="14">
          <cell r="A14" t="str">
            <v>Липецкэнерго</v>
          </cell>
          <cell r="FH14">
            <v>6923210.1950000003</v>
          </cell>
        </row>
        <row r="15">
          <cell r="A15" t="str">
            <v>Орелэнерго</v>
          </cell>
          <cell r="FH15">
            <v>2075672.709</v>
          </cell>
        </row>
        <row r="16">
          <cell r="A16" t="str">
            <v>Смоленскэнерго</v>
          </cell>
          <cell r="FH16">
            <v>3385257.9819999998</v>
          </cell>
        </row>
        <row r="17">
          <cell r="A17" t="str">
            <v>Тамбовэнерго</v>
          </cell>
          <cell r="FH17">
            <v>2851412.2940000002</v>
          </cell>
        </row>
        <row r="18">
          <cell r="A18" t="str">
            <v>Тверьэнерго</v>
          </cell>
          <cell r="FH18">
            <v>4567190.4969999995</v>
          </cell>
        </row>
        <row r="19">
          <cell r="A19" t="str">
            <v>Ярэнерго</v>
          </cell>
          <cell r="FH19">
            <v>6908783.1320000002</v>
          </cell>
        </row>
        <row r="20">
          <cell r="A20" t="str">
            <v>ОАО "ЯГЭСК" (100%)</v>
          </cell>
          <cell r="FH20">
            <v>1075097.7110000001</v>
          </cell>
        </row>
        <row r="21">
          <cell r="A21" t="str">
            <v>ОАО "МРСК Центра и Приволжья" без учета ДЗО</v>
          </cell>
          <cell r="FH21">
            <v>54301390.260056198</v>
          </cell>
        </row>
        <row r="22">
          <cell r="A22" t="str">
            <v>ОАО "МРСК Центра и Приволжья" с учетом ДЗО</v>
          </cell>
          <cell r="FH22">
            <v>54340428.667056188</v>
          </cell>
        </row>
        <row r="23">
          <cell r="A23" t="str">
            <v>Владимирэнерго</v>
          </cell>
          <cell r="FH23">
            <v>5788474.5129999993</v>
          </cell>
        </row>
        <row r="24">
          <cell r="A24" t="str">
            <v>Ивэнерго</v>
          </cell>
          <cell r="FH24">
            <v>3220052.0830000001</v>
          </cell>
        </row>
        <row r="25">
          <cell r="A25" t="str">
            <v>Калугаэнерго</v>
          </cell>
          <cell r="FH25">
            <v>3771308.6469999994</v>
          </cell>
        </row>
        <row r="26">
          <cell r="A26" t="str">
            <v>Кировэнерго</v>
          </cell>
          <cell r="FH26">
            <v>5116927.756000001</v>
          </cell>
        </row>
        <row r="27">
          <cell r="A27" t="str">
            <v>Мариэнерго</v>
          </cell>
          <cell r="FH27">
            <v>2535424.0939999996</v>
          </cell>
        </row>
        <row r="28">
          <cell r="A28" t="str">
            <v>Нижновэнерго</v>
          </cell>
          <cell r="FH28">
            <v>16606352.305262186</v>
          </cell>
        </row>
        <row r="29">
          <cell r="A29" t="str">
            <v>Рязаньэнерго</v>
          </cell>
          <cell r="FH29">
            <v>4234654.726999999</v>
          </cell>
        </row>
        <row r="30">
          <cell r="A30" t="str">
            <v>Тулэнерго</v>
          </cell>
          <cell r="FH30">
            <v>5577159.1667940002</v>
          </cell>
        </row>
        <row r="31">
          <cell r="A31" t="str">
            <v>Удмуртэнерго</v>
          </cell>
          <cell r="FH31">
            <v>7451036.9680000003</v>
          </cell>
        </row>
        <row r="32">
          <cell r="A32" t="str">
            <v>ЗАО "СВЕТ" (100%)</v>
          </cell>
          <cell r="FH32">
            <v>39038.406999999999</v>
          </cell>
        </row>
        <row r="33">
          <cell r="A33" t="str">
            <v>ОАО "МРСК Волги"</v>
          </cell>
          <cell r="FH33">
            <v>57622797.807998657</v>
          </cell>
        </row>
        <row r="34">
          <cell r="A34" t="str">
            <v>Мордовэнерго</v>
          </cell>
          <cell r="FH34">
            <v>2332899.6769986576</v>
          </cell>
        </row>
        <row r="35">
          <cell r="A35" t="str">
            <v>Оренбургэнерго</v>
          </cell>
          <cell r="FH35">
            <v>12782616.220000001</v>
          </cell>
        </row>
        <row r="36">
          <cell r="A36" t="str">
            <v>Пензаэнерго</v>
          </cell>
          <cell r="FH36">
            <v>3774966.6620000005</v>
          </cell>
        </row>
        <row r="37">
          <cell r="A37" t="str">
            <v>Самарские РС</v>
          </cell>
          <cell r="FH37">
            <v>20199991.587000001</v>
          </cell>
        </row>
        <row r="38">
          <cell r="A38" t="str">
            <v>Саратовские РС</v>
          </cell>
          <cell r="FH38">
            <v>9425612.2710000016</v>
          </cell>
        </row>
        <row r="39">
          <cell r="A39" t="str">
            <v>Ульяновские РС</v>
          </cell>
          <cell r="FH39">
            <v>4609122.0480000004</v>
          </cell>
        </row>
        <row r="40">
          <cell r="A40" t="str">
            <v>Чувашэнерго</v>
          </cell>
          <cell r="FH40">
            <v>4497589.3430000003</v>
          </cell>
        </row>
        <row r="41">
          <cell r="A41" t="str">
            <v>ОАО "МРСК  Северо-Запада"</v>
          </cell>
          <cell r="FH41">
            <v>40244196.678454496</v>
          </cell>
        </row>
        <row r="42">
          <cell r="A42" t="str">
            <v>Архэнерго</v>
          </cell>
          <cell r="FH42">
            <v>3452224.426</v>
          </cell>
        </row>
        <row r="43">
          <cell r="A43" t="str">
            <v>Вологдаэнерго</v>
          </cell>
          <cell r="FH43">
            <v>8619314.898</v>
          </cell>
        </row>
        <row r="44">
          <cell r="A44" t="str">
            <v>Карелэнерго</v>
          </cell>
          <cell r="FH44">
            <v>7271574.3302422995</v>
          </cell>
        </row>
        <row r="45">
          <cell r="A45" t="str">
            <v>Колэнерго</v>
          </cell>
          <cell r="FH45">
            <v>10670694.304</v>
          </cell>
        </row>
        <row r="46">
          <cell r="A46" t="str">
            <v>Комиэнерго</v>
          </cell>
          <cell r="FH46">
            <v>5170151.4072122006</v>
          </cell>
        </row>
        <row r="47">
          <cell r="A47" t="str">
            <v>Новгородэнерго</v>
          </cell>
          <cell r="FH47">
            <v>3401214.4910000004</v>
          </cell>
        </row>
        <row r="48">
          <cell r="A48" t="str">
            <v>Псковэнерго</v>
          </cell>
          <cell r="FH48">
            <v>1659022.8220000002</v>
          </cell>
        </row>
        <row r="49">
          <cell r="A49" t="str">
            <v>ОАО "МРСК Сибири" без учета ДЗО и ТРК</v>
          </cell>
          <cell r="FH49">
            <v>72079232.927091271</v>
          </cell>
        </row>
        <row r="50">
          <cell r="A50" t="str">
            <v>ОАО "МРСК Сибири" с учетом ДЗО и ТРК</v>
          </cell>
          <cell r="FH50">
            <v>78571620.955091268</v>
          </cell>
        </row>
        <row r="51">
          <cell r="A51" t="str">
            <v>Алтайэнерго</v>
          </cell>
          <cell r="FH51">
            <v>7199055.7542650001</v>
          </cell>
        </row>
        <row r="52">
          <cell r="A52" t="str">
            <v>Бурятэнерго</v>
          </cell>
          <cell r="FH52">
            <v>2978215.4399194</v>
          </cell>
        </row>
        <row r="53">
          <cell r="A53" t="str">
            <v>ГАЭС</v>
          </cell>
          <cell r="FH53">
            <v>438130.67535999999</v>
          </cell>
        </row>
        <row r="54">
          <cell r="A54" t="str">
            <v>Красноярскэнерго</v>
          </cell>
          <cell r="FH54">
            <v>16225747.934637502</v>
          </cell>
        </row>
        <row r="55">
          <cell r="A55" t="str">
            <v>Кузбассэнерго - РЭС</v>
          </cell>
          <cell r="FH55">
            <v>23183057.822000001</v>
          </cell>
        </row>
        <row r="56">
          <cell r="A56" t="str">
            <v>Омскэнерго</v>
          </cell>
          <cell r="FH56">
            <v>7981394.3339999998</v>
          </cell>
        </row>
        <row r="57">
          <cell r="A57" t="str">
            <v>Хакасэнерго</v>
          </cell>
          <cell r="FH57">
            <v>11204132.631999999</v>
          </cell>
        </row>
        <row r="58">
          <cell r="A58" t="str">
            <v>Читаэнерго</v>
          </cell>
          <cell r="FH58">
            <v>2869498.3349093758</v>
          </cell>
        </row>
        <row r="59">
          <cell r="A59" t="str">
            <v>ОАО "ТРК"</v>
          </cell>
          <cell r="FH59">
            <v>6074541.868999999</v>
          </cell>
        </row>
        <row r="60">
          <cell r="A60" t="str">
            <v>ОАО "Тываэнерго"</v>
          </cell>
          <cell r="FH60">
            <v>417846.15900000004</v>
          </cell>
        </row>
        <row r="61">
          <cell r="A61" t="str">
            <v>ОАО "Улан-Удэ Энерго"</v>
          </cell>
          <cell r="FH61">
            <v>0</v>
          </cell>
        </row>
        <row r="62">
          <cell r="A62" t="str">
            <v>ОАО "МРСК "Урала" без учета ДЗО</v>
          </cell>
          <cell r="FH62">
            <v>71576958.16933617</v>
          </cell>
        </row>
        <row r="63">
          <cell r="A63" t="str">
            <v>ОАО "МРСК "Урала" с учетом ДЗО</v>
          </cell>
          <cell r="FH63">
            <v>75485203.223223522</v>
          </cell>
        </row>
        <row r="64">
          <cell r="A64" t="str">
            <v>Пермэнерго</v>
          </cell>
          <cell r="FH64">
            <v>17671983.708999999</v>
          </cell>
        </row>
        <row r="65">
          <cell r="A65" t="str">
            <v>Свердловэнерго</v>
          </cell>
          <cell r="FH65">
            <v>33667706.288033664</v>
          </cell>
        </row>
        <row r="66">
          <cell r="A66" t="str">
            <v>Челябэнерго</v>
          </cell>
          <cell r="FH66">
            <v>20237268.172302499</v>
          </cell>
        </row>
        <row r="67">
          <cell r="A67" t="str">
            <v>ОАО "ЕСК" (91,04%)</v>
          </cell>
          <cell r="FH67">
            <v>3908245.0538873519</v>
          </cell>
        </row>
        <row r="68">
          <cell r="A68" t="str">
            <v>ОАО "МРСК Юга"</v>
          </cell>
          <cell r="FH68">
            <v>27172384.410000004</v>
          </cell>
        </row>
        <row r="69">
          <cell r="A69" t="str">
            <v>Астраханьэнерго</v>
          </cell>
          <cell r="FH69">
            <v>3208843.648</v>
          </cell>
        </row>
        <row r="70">
          <cell r="A70" t="str">
            <v>Волгоградэнерго</v>
          </cell>
          <cell r="FH70">
            <v>11043525.738</v>
          </cell>
        </row>
        <row r="71">
          <cell r="A71" t="str">
            <v>Калмэнерго</v>
          </cell>
          <cell r="FH71">
            <v>376048.23300000001</v>
          </cell>
        </row>
        <row r="72">
          <cell r="A72" t="str">
            <v>Ростовэнерго</v>
          </cell>
          <cell r="FH72">
            <v>12543966.790999999</v>
          </cell>
        </row>
        <row r="73">
          <cell r="A73" t="str">
            <v>ОАО "МРСК Северного Кавказа" без учета ДЗО</v>
          </cell>
          <cell r="FH73">
            <v>9477770.2251223996</v>
          </cell>
        </row>
        <row r="74">
          <cell r="A74" t="str">
            <v>ОАО "МРСК Северного Кавказа" с учетом ДЗО</v>
          </cell>
          <cell r="FH74">
            <v>14565048.788039399</v>
          </cell>
        </row>
        <row r="75">
          <cell r="A75" t="str">
            <v xml:space="preserve">Кабардино-Балкарский филиал  </v>
          </cell>
          <cell r="FH75">
            <v>1200510.6513224</v>
          </cell>
        </row>
        <row r="76">
          <cell r="A76" t="str">
            <v xml:space="preserve">Карачаево-Черкесский филиал </v>
          </cell>
          <cell r="FH76">
            <v>1030460.6358</v>
          </cell>
        </row>
        <row r="77">
          <cell r="A77" t="str">
            <v xml:space="preserve">Северо-Осетинский филиал </v>
          </cell>
          <cell r="FH77">
            <v>1527374.7819999999</v>
          </cell>
        </row>
        <row r="78">
          <cell r="A78" t="str">
            <v>Ставропольэнерго</v>
          </cell>
          <cell r="FH78">
            <v>5719424.1559999995</v>
          </cell>
        </row>
        <row r="79">
          <cell r="A79" t="str">
            <v>ОАО "Дагэнергосеть"</v>
          </cell>
          <cell r="FH79">
            <v>3197675.8209170001</v>
          </cell>
        </row>
        <row r="80">
          <cell r="A80" t="str">
            <v>ОАО "Ингушэнергосеть"</v>
          </cell>
          <cell r="FH80">
            <v>366908.89900000003</v>
          </cell>
        </row>
        <row r="81">
          <cell r="A81" t="str">
            <v>ОАО "Нурэнерго"</v>
          </cell>
          <cell r="FH81">
            <v>1522693.8430000003</v>
          </cell>
        </row>
        <row r="82">
          <cell r="A82" t="str">
            <v>ОАО "Кубаньэнерго"</v>
          </cell>
          <cell r="FH82">
            <v>17197978.199000001</v>
          </cell>
        </row>
        <row r="83">
          <cell r="A83" t="str">
            <v>ОАО "МОЭСК"</v>
          </cell>
          <cell r="FH83">
            <v>75469666.194999993</v>
          </cell>
        </row>
        <row r="84">
          <cell r="A84" t="str">
            <v>г.Москва</v>
          </cell>
          <cell r="FH84">
            <v>38416607.511</v>
          </cell>
        </row>
        <row r="85">
          <cell r="A85" t="str">
            <v>Московская область</v>
          </cell>
          <cell r="FH85">
            <v>37053058.684</v>
          </cell>
        </row>
        <row r="86">
          <cell r="A86" t="str">
            <v>ОАО "Ленэнерго" без учета ДЗО</v>
          </cell>
          <cell r="FH86">
            <v>29913931.770300001</v>
          </cell>
        </row>
        <row r="87">
          <cell r="A87" t="str">
            <v>ОАО "Ленэнерго" c учетом ДЗО</v>
          </cell>
          <cell r="FH87">
            <v>30709290.521994587</v>
          </cell>
        </row>
        <row r="88">
          <cell r="A88" t="str">
            <v>г.Санкт-Петербург</v>
          </cell>
          <cell r="FH88">
            <v>18961960.316</v>
          </cell>
        </row>
        <row r="89">
          <cell r="A89" t="str">
            <v>Ленинградская область</v>
          </cell>
          <cell r="FH89">
            <v>10951971.454299999</v>
          </cell>
        </row>
        <row r="90">
          <cell r="A90" t="str">
            <v>ЗАО "Курортэнерго" (98,13%)</v>
          </cell>
          <cell r="FH90">
            <v>451539.19635459408</v>
          </cell>
        </row>
        <row r="91">
          <cell r="A91" t="str">
            <v>ЗАО "ЦЭК" (96,95%)</v>
          </cell>
          <cell r="FH91">
            <v>343819.55534000002</v>
          </cell>
        </row>
        <row r="92">
          <cell r="A92" t="str">
            <v>ОАО "Тюменьэнерго"</v>
          </cell>
          <cell r="FH92">
            <v>68881617.061999902</v>
          </cell>
        </row>
        <row r="93">
          <cell r="A93" t="str">
            <v>ОАО "Янтарьэнерго"</v>
          </cell>
          <cell r="FH93">
            <v>3194067.821</v>
          </cell>
        </row>
        <row r="94">
          <cell r="A94" t="str">
            <v>Итого по ОАО "Холдинг МРСК" без учета ВЗО</v>
          </cell>
          <cell r="FH94">
            <v>589873958.13075304</v>
          </cell>
        </row>
        <row r="95">
          <cell r="A95" t="str">
            <v>Итого по ОАО "Холдинг МРСК"с учетом ВЗО</v>
          </cell>
          <cell r="FH95">
            <v>595379082.85267007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Закупки центр"/>
      <sheetName val="ИТ-бюджет"/>
      <sheetName val="ПВР_9"/>
      <sheetName val="Source"/>
      <sheetName val="Олимпстрой декабрь 2010"/>
      <sheetName val="ПП"/>
      <sheetName val="2РЗ"/>
      <sheetName val="3конф"/>
      <sheetName val="СТАРЫЙ_Формат БП МРСК, ФСК"/>
      <sheetName val="Списки"/>
      <sheetName val="18 Оптимизация АУР"/>
      <sheetName val="База"/>
      <sheetName val="Детали_Смета"/>
      <sheetName val="Детали_Прочие"/>
      <sheetName val="Лист1"/>
      <sheetName val="ПС рек"/>
      <sheetName val="ЛЭП нов"/>
      <sheetName val="IBASE"/>
      <sheetName val=""/>
      <sheetName val="SHPZ"/>
      <sheetName val="new-panel"/>
      <sheetName val="Справочники"/>
      <sheetName val="28"/>
      <sheetName val="29"/>
      <sheetName val="20"/>
      <sheetName val="21"/>
      <sheetName val="23"/>
      <sheetName val="25"/>
      <sheetName val="26"/>
      <sheetName val="27"/>
      <sheetName val="19"/>
      <sheetName val="22"/>
      <sheetName val="24"/>
      <sheetName val="расчет нвв общий"/>
      <sheetName val="A"/>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9.1. Смета затрат"/>
      <sheetName val="9.2. Прочие ДиР"/>
      <sheetName val="10. БДР"/>
      <sheetName val="11.БДДС (ДПН)"/>
      <sheetName val="12.Прогнозный баланс"/>
      <sheetName val="13.ПУЭ"/>
      <sheetName val="14. Снижение ОР"/>
    </sheetNames>
    <sheetDataSet>
      <sheetData sheetId="0">
        <row r="3">
          <cell r="H3" t="str">
            <v>Проверки ОК</v>
          </cell>
        </row>
      </sheetData>
      <sheetData sheetId="1">
        <row r="3">
          <cell r="H3" t="str">
            <v>Проверки ОК</v>
          </cell>
        </row>
      </sheetData>
      <sheetData sheetId="2">
        <row r="3">
          <cell r="H3" t="str">
            <v>Проверки ОК</v>
          </cell>
        </row>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ow r="10">
          <cell r="H10">
            <v>0</v>
          </cell>
        </row>
      </sheetData>
      <sheetData sheetId="4">
        <row r="10">
          <cell r="H10">
            <v>0</v>
          </cell>
        </row>
      </sheetData>
      <sheetData sheetId="5">
        <row r="10">
          <cell r="H10">
            <v>0</v>
          </cell>
        </row>
      </sheetData>
      <sheetData sheetId="6">
        <row r="10">
          <cell r="H10">
            <v>0</v>
          </cell>
        </row>
      </sheetData>
      <sheetData sheetId="7">
        <row r="10">
          <cell r="H10">
            <v>0</v>
          </cell>
        </row>
      </sheetData>
      <sheetData sheetId="8">
        <row r="10">
          <cell r="H10">
            <v>0</v>
          </cell>
        </row>
      </sheetData>
      <sheetData sheetId="9">
        <row r="11">
          <cell r="L11">
            <v>0</v>
          </cell>
        </row>
      </sheetData>
      <sheetData sheetId="10">
        <row r="11">
          <cell r="L11">
            <v>0</v>
          </cell>
        </row>
      </sheetData>
      <sheetData sheetId="11">
        <row r="11">
          <cell r="L11">
            <v>0</v>
          </cell>
        </row>
      </sheetData>
      <sheetData sheetId="12">
        <row r="11">
          <cell r="L11">
            <v>0</v>
          </cell>
        </row>
      </sheetData>
      <sheetData sheetId="13">
        <row r="3">
          <cell r="H3" t="str">
            <v>Проверки ОК</v>
          </cell>
        </row>
      </sheetData>
      <sheetData sheetId="14">
        <row r="3">
          <cell r="H3" t="str">
            <v>Проверки ОК</v>
          </cell>
        </row>
      </sheetData>
      <sheetData sheetId="15">
        <row r="3">
          <cell r="H3" t="str">
            <v>Проверки ОК</v>
          </cell>
        </row>
      </sheetData>
      <sheetData sheetId="16">
        <row r="3">
          <cell r="H3" t="str">
            <v>Проверки ОК</v>
          </cell>
        </row>
      </sheetData>
      <sheetData sheetId="17">
        <row r="3">
          <cell r="H3" t="str">
            <v>Проверки ОК</v>
          </cell>
        </row>
      </sheetData>
      <sheetData sheetId="18">
        <row r="3">
          <cell r="H3" t="str">
            <v>Проверки ОК</v>
          </cell>
        </row>
      </sheetData>
      <sheetData sheetId="19">
        <row r="3">
          <cell r="H3" t="str">
            <v>Проверки ОК</v>
          </cell>
        </row>
      </sheetData>
      <sheetData sheetId="20">
        <row r="3">
          <cell r="H3" t="str">
            <v>Проверки ОК</v>
          </cell>
        </row>
      </sheetData>
      <sheetData sheetId="21">
        <row r="3">
          <cell r="H3" t="str">
            <v>Проверки ОК</v>
          </cell>
        </row>
        <row r="9">
          <cell r="J9">
            <v>0.5</v>
          </cell>
        </row>
      </sheetData>
      <sheetData sheetId="22">
        <row r="3">
          <cell r="H3" t="str">
            <v>Проверки ОК</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2">
          <cell r="AT32">
            <v>0</v>
          </cell>
        </row>
      </sheetData>
      <sheetData sheetId="72"/>
      <sheetData sheetId="73"/>
      <sheetData sheetId="74"/>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 val="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 val="ПС рек"/>
      <sheetName val="ЛЭП нов"/>
      <sheetName val="Производство электроэнергии"/>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 val="Справочники"/>
      <sheetName val="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 val="топография"/>
      <sheetName val="1кв."/>
      <sheetName val="2кв."/>
      <sheetName val="3кв."/>
      <sheetName val="4кв."/>
      <sheetName val="ТИТУЛ"/>
      <sheetName val="6.14"/>
      <sheetName val="ОБЩЕСТВА"/>
      <sheetName val="рабочий лист"/>
      <sheetName val="Распред.затр.по сист."/>
      <sheetName val="Hyp"/>
      <sheetName val="Données"/>
      <sheetName val="Штатное расписание расшивка"/>
      <sheetName val="9.2"/>
      <sheetName val="11.2"/>
      <sheetName val="Лист3"/>
      <sheetName val="базовые допущения"/>
      <sheetName val="Добыча нефти4"/>
      <sheetName val="поставка сравн13"/>
      <sheetName val="Лист2"/>
      <sheetName val="Лист1"/>
      <sheetName val="Должности и оклад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ИАС РЭА"/>
      <sheetName val="По Концерну Эксп"/>
      <sheetName val="Белоярская"/>
      <sheetName val="Волгодонская"/>
      <sheetName val="Нововоронежская"/>
      <sheetName val="Билибинская"/>
      <sheetName val="Балаковская"/>
      <sheetName val="Курская"/>
      <sheetName val="Ленинградская"/>
      <sheetName val="Калининская"/>
      <sheetName val="Смоленская"/>
      <sheetName val="Кольская"/>
      <sheetName val="ЦентрАпп"/>
      <sheetName val="Титул"/>
      <sheetName val="Вспом"/>
      <sheetName val="2002(v2)"/>
      <sheetName val="ПРОГНОЗ_1"/>
    </sheetNames>
    <sheetDataSet>
      <sheetData sheetId="0" refreshError="1"/>
      <sheetData sheetId="1" refreshError="1">
        <row r="7">
          <cell r="P7">
            <v>1.054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Р-1-1-П"/>
      <sheetName val="БР-2-2-П"/>
      <sheetName val="БР-2-2'-П"/>
      <sheetName val="БР-2-3-П"/>
      <sheetName val="БР-3-4-П"/>
      <sheetName val="БР-3-5-П"/>
      <sheetName val="БР-3-6-П"/>
      <sheetName val="БР-2-7-П"/>
      <sheetName val="БР-2-8-П"/>
      <sheetName val="БР-2-9-П"/>
      <sheetName val="БР-3-10-П"/>
      <sheetName val="БР-3-11-П"/>
      <sheetName val="БР-2-12-П"/>
      <sheetName val="БР-3-13-П"/>
      <sheetName val="П-БР-3-1-П"/>
      <sheetName val="БР-3-14-П"/>
      <sheetName val="П-БР-2-2-П"/>
      <sheetName val="БР-2-15-П"/>
      <sheetName val="БР-2-16-П"/>
      <sheetName val="БР-2-17-П"/>
      <sheetName val="БР-2-18-П"/>
      <sheetName val="БР-2-19-П"/>
      <sheetName val="БР-3-20-П"/>
      <sheetName val="БР-2-21-П"/>
      <sheetName val="БР-2-22-П"/>
      <sheetName val="БР-3-23-П"/>
      <sheetName val="БР-2-24-П"/>
      <sheetName val="БР-3-25-П"/>
      <sheetName val="БР-2-26-П"/>
      <sheetName val="БР-2-27-П"/>
      <sheetName val="БР-3-28-П"/>
      <sheetName val="П-БР-2-29-П"/>
      <sheetName val="БР-2-30-П"/>
      <sheetName val="БР-1-31-П"/>
      <sheetName val="БР-1-32-П"/>
      <sheetName val="БР-1-33-П"/>
      <sheetName val="таб 2.3.5"/>
      <sheetName val="Производство электроэнергии"/>
      <sheetName val="журнал_изм"/>
      <sheetName val="таб_2_3_5"/>
      <sheetName val="Производство_электроэнергии"/>
      <sheetName val="Некоммерческий отпуск"/>
      <sheetName val="БР-2-14-П"/>
      <sheetName val="БФ-2-13-П"/>
      <sheetName val="Регионы"/>
      <sheetName val="Лист1"/>
      <sheetName val="ИТ-бюджет"/>
      <sheetName val="РБП"/>
      <sheetName val="Проводки'02"/>
      <sheetName val="БФ-1-8-П"/>
      <sheetName val="БФ-2-6-П"/>
      <sheetName val="БФ-1-10-П"/>
      <sheetName val="Лист2"/>
      <sheetName val="ИСТОЧНИК"/>
      <sheetName val="Лист"/>
      <sheetName val="Параметры"/>
      <sheetName val="навигация"/>
      <sheetName val="структура"/>
      <sheetName val="Т11"/>
      <sheetName val="Т19.1"/>
      <sheetName val="Т1"/>
      <sheetName val="Т2"/>
      <sheetName val="Т3"/>
      <sheetName val="Т6"/>
      <sheetName val="Т7"/>
      <sheetName val="Т8"/>
      <sheetName val="Grouplist"/>
      <sheetName val="МСФО"/>
      <sheetName val="РСБУ_МСФО"/>
      <sheetName val="данные"/>
      <sheetName val="на 1 тут"/>
      <sheetName val="т1.15(смета8а)"/>
      <sheetName val="Баланс"/>
      <sheetName val="Макр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6">
          <cell r="B6" t="str">
            <v>Распределение общепроизводственных расходов ПЭС</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гр5(о)"/>
      <sheetName val="Данные"/>
      <sheetName val="Баланс"/>
      <sheetName val="БИ-2-18-П"/>
      <sheetName val="БИ-2-19-П"/>
      <sheetName val="БИ-2-7-П"/>
      <sheetName val="БИ-2-9-П"/>
      <sheetName val="БИ-2-14-П"/>
      <sheetName val="БИ-2-16-П"/>
      <sheetName val="индексы"/>
      <sheetName val="sapactivexlhiddensheet"/>
      <sheetName val="ГАЗ_камаз"/>
      <sheetName val="Нагрузки АОР Керамик"/>
      <sheetName val="УТТ - 2"/>
      <sheetName val="АЧ"/>
      <sheetName val="Лист1"/>
      <sheetName val="июнь9"/>
      <sheetName val="TEHSHEET"/>
      <sheetName val="август_дт"/>
      <sheetName val="Рейтинг"/>
      <sheetName val="эл ст"/>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Проверка"/>
    </sheetNames>
    <sheetDataSet>
      <sheetData sheetId="0"/>
      <sheetData sheetId="1"/>
      <sheetData sheetId="2">
        <row r="6">
          <cell r="C6" t="str">
            <v>ОАО "Тестовое МРСК"</v>
          </cell>
        </row>
        <row r="13">
          <cell r="B13" t="str">
            <v>т у.т.</v>
          </cell>
        </row>
        <row r="14">
          <cell r="B14" t="str">
            <v>млн.руб</v>
          </cell>
        </row>
        <row r="15">
          <cell r="B15" t="str">
            <v>млн. кВтч</v>
          </cell>
        </row>
        <row r="16">
          <cell r="B16" t="str">
            <v>тыс. м3</v>
          </cell>
        </row>
        <row r="17">
          <cell r="B17" t="str">
            <v>Гкал</v>
          </cell>
        </row>
        <row r="18">
          <cell r="B18">
            <v>0</v>
          </cell>
        </row>
        <row r="19">
          <cell r="B19">
            <v>0</v>
          </cell>
        </row>
      </sheetData>
      <sheetData sheetId="3"/>
      <sheetData sheetId="4">
        <row r="9">
          <cell r="F9">
            <v>0</v>
          </cell>
        </row>
      </sheetData>
      <sheetData sheetId="5"/>
      <sheetData sheetId="6"/>
      <sheetData sheetId="7">
        <row r="12">
          <cell r="BC12">
            <v>0</v>
          </cell>
        </row>
      </sheetData>
      <sheetData sheetId="8"/>
      <sheetData sheetId="9"/>
      <sheetData sheetId="10"/>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 val="ГАЗ_камаз"/>
      <sheetName val="Настр"/>
      <sheetName val="Нагрузки АОР Керамик"/>
      <sheetName val="sapactivexlhiddensheet"/>
      <sheetName val="Расчеты с потребителями"/>
      <sheetName val="Титульный"/>
      <sheetName val="Исходные"/>
      <sheetName val="_параметры"/>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росный лист МЭ РФ"/>
      <sheetName val="Карелэн"/>
      <sheetName val="Баланс по УН (Карел)"/>
      <sheetName val="филиал-МРСК"/>
    </sheetNames>
    <sheetDataSet>
      <sheetData sheetId="0">
        <row r="224">
          <cell r="BC224">
            <v>72.389609011305481</v>
          </cell>
        </row>
      </sheetData>
      <sheetData sheetId="1"/>
      <sheetData sheetId="2"/>
      <sheetData sheetId="3">
        <row r="224">
          <cell r="BC224">
            <v>72.389609011305481</v>
          </cell>
        </row>
      </sheetData>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выполненных работ"/>
      <sheetName val="Source"/>
      <sheetName val="Лист1"/>
      <sheetName val="Октябрь 2011"/>
      <sheetName val="Сентябрь 2011"/>
      <sheetName val="Август 2011"/>
      <sheetName val="Июль 2011"/>
      <sheetName val="Май 2011"/>
      <sheetName val="НП-2-12-П"/>
      <sheetName val="приложение 1.1"/>
      <sheetName val="БФ-2-5-П"/>
      <sheetName val="ИТ-бюджет"/>
    </sheetNames>
    <sheetDataSet>
      <sheetData sheetId="0">
        <row r="1">
          <cell r="A1" t="str">
            <v>январь</v>
          </cell>
        </row>
      </sheetData>
      <sheetData sheetId="1">
        <row r="1">
          <cell r="A1" t="str">
            <v>январь</v>
          </cell>
          <cell r="G1" t="str">
            <v>с учетом доп. выполнения</v>
          </cell>
        </row>
      </sheetData>
      <sheetData sheetId="2">
        <row r="1">
          <cell r="C1" t="str">
            <v>май 2011</v>
          </cell>
        </row>
      </sheetData>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 план"/>
      <sheetName val="свод"/>
      <sheetName val="1_из"/>
      <sheetName val="2_из"/>
      <sheetName val="3_пр"/>
      <sheetName val="4_РЗ"/>
      <sheetName val="5_конф"/>
      <sheetName val="6_НКУ"/>
      <sheetName val="7_ОСТ"/>
      <sheetName val="8_ОСТ"/>
      <sheetName val="9_ ОСТ"/>
      <sheetName val="10_из"/>
      <sheetName val="11_пр"/>
      <sheetName val="Source"/>
      <sheetName val="НП-2-12-П"/>
      <sheetName val="ПРОГНОЗ_1"/>
      <sheetName val="t_настройки"/>
      <sheetName val="MTO REV.0"/>
    </sheetNames>
    <sheetDataSet>
      <sheetData sheetId="0">
        <row r="52">
          <cell r="U52">
            <v>55509.53366375</v>
          </cell>
        </row>
      </sheetData>
      <sheetData sheetId="1">
        <row r="30">
          <cell r="AN30">
            <v>799821.71784000006</v>
          </cell>
        </row>
      </sheetData>
      <sheetData sheetId="2">
        <row r="52">
          <cell r="U52">
            <v>55509.53366375</v>
          </cell>
        </row>
      </sheetData>
      <sheetData sheetId="3">
        <row r="30">
          <cell r="AN30">
            <v>799821.71784000006</v>
          </cell>
        </row>
      </sheetData>
      <sheetData sheetId="4">
        <row r="30">
          <cell r="AN30">
            <v>799821.71784000006</v>
          </cell>
        </row>
        <row r="31">
          <cell r="AM31">
            <v>507357.85727999988</v>
          </cell>
        </row>
      </sheetData>
      <sheetData sheetId="5">
        <row r="52">
          <cell r="U52">
            <v>55509.53366375</v>
          </cell>
        </row>
        <row r="80">
          <cell r="AM80">
            <v>2713278.6131199999</v>
          </cell>
        </row>
        <row r="81">
          <cell r="AM81">
            <v>1693001.7169032255</v>
          </cell>
        </row>
      </sheetData>
      <sheetData sheetId="6">
        <row r="30">
          <cell r="AN30">
            <v>799821.71784000006</v>
          </cell>
        </row>
        <row r="37">
          <cell r="L37">
            <v>1070409.6000000001</v>
          </cell>
        </row>
        <row r="39">
          <cell r="L39">
            <v>431616.77419354842</v>
          </cell>
        </row>
      </sheetData>
      <sheetData sheetId="7">
        <row r="30">
          <cell r="AN30">
            <v>799821.71784000006</v>
          </cell>
        </row>
        <row r="31">
          <cell r="AN31">
            <v>322508.75719354843</v>
          </cell>
        </row>
      </sheetData>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 план"/>
      <sheetName val="Свод"/>
      <sheetName val="см.1"/>
      <sheetName val="2РЗ"/>
      <sheetName val="3конф"/>
      <sheetName val="4_ГОиЧС"/>
      <sheetName val="5_ООС"/>
      <sheetName val="6_дендр"/>
      <sheetName val="7"/>
      <sheetName val="8исх"/>
      <sheetName val="9"/>
      <sheetName val="10"/>
      <sheetName val="Лист1"/>
      <sheetName val="1аАСУ"/>
      <sheetName val="Св.см."/>
      <sheetName val="1_из"/>
      <sheetName val="3_пр"/>
      <sheetName val="4_РЗ"/>
      <sheetName val="5_конф"/>
      <sheetName val="6_НКУ"/>
      <sheetName val="Source"/>
      <sheetName val="НП-2-12-П"/>
      <sheetName val="ИТ-бюджет"/>
    </sheetNames>
    <sheetDataSet>
      <sheetData sheetId="0" refreshError="1"/>
      <sheetData sheetId="1">
        <row r="40">
          <cell r="L40">
            <v>724585</v>
          </cell>
        </row>
      </sheetData>
      <sheetData sheetId="2">
        <row r="40">
          <cell r="L40">
            <v>724585</v>
          </cell>
        </row>
      </sheetData>
      <sheetData sheetId="3">
        <row r="40">
          <cell r="L40">
            <v>724585</v>
          </cell>
        </row>
        <row r="116">
          <cell r="AF116">
            <v>3386402.2107519996</v>
          </cell>
        </row>
        <row r="117">
          <cell r="AF117">
            <v>1365485</v>
          </cell>
        </row>
      </sheetData>
      <sheetData sheetId="4">
        <row r="40">
          <cell r="L40">
            <v>724585</v>
          </cell>
        </row>
        <row r="43">
          <cell r="M43">
            <v>292171</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проект"/>
      <sheetName val="КАЛЕДАРНЫЙ ПЛАН"/>
      <sheetName val="СВОДНАЯ СМЕТА (2)"/>
      <sheetName val="Смета 3 Командировочные, ТКЗ и "/>
      <sheetName val="См-2 Шатурс сети  проект работы"/>
      <sheetName val="См-1 Шатурские сети изыскание"/>
      <sheetName val="Лист1"/>
      <sheetName val="Лист2"/>
      <sheetName val="Лист3"/>
      <sheetName val="См_2 Шатурс сети  проект работы"/>
      <sheetName val="2РЗ"/>
      <sheetName val="3конф"/>
      <sheetName val="1_из"/>
      <sheetName val="3_пр"/>
      <sheetName val="4_РЗ"/>
      <sheetName val="5_конф"/>
      <sheetName val="6_НКУ"/>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 обмен"/>
      <sheetName val="табл 1"/>
      <sheetName val="табл 2"/>
      <sheetName val="маршрут"/>
      <sheetName val="3"/>
      <sheetName val="7(2)"/>
      <sheetName val="РБ РСК"/>
      <sheetName val="РБ ПЭС"/>
      <sheetName val="Справка по потерям РЭС"/>
      <sheetName val="Осн показ"/>
      <sheetName val="баланс квадраты ПЭС"/>
      <sheetName val="баланс квадраты РСК"/>
      <sheetName val="7а-Баланс стандартный"/>
      <sheetName val="Баланс линиии 10(6)"/>
      <sheetName val="Баланс линиии 110 (35)"/>
      <sheetName val="Акты БЗП"/>
      <sheetName val="Точки поставки"/>
      <sheetName val="График проверки"/>
      <sheetName val="Лист3"/>
      <sheetName val="Титульный лист С-П"/>
      <sheetName val="жилой фонд"/>
      <sheetName val="Баланс по ТЭЦ-1"/>
      <sheetName val="Настройки"/>
      <sheetName val="ИТОГИ  по Н,Р,Э,Q"/>
      <sheetName val="2002(v1)"/>
      <sheetName val="НП-2-12-П"/>
      <sheetName val="Пост. ДС"/>
      <sheetName val="АНАЛИТ"/>
      <sheetName val="Расчеты с потребителями"/>
      <sheetName val="Справочники"/>
      <sheetName val="тар"/>
      <sheetName val="т1.15(смета8а)"/>
      <sheetName val="расчет тарифов"/>
      <sheetName val="t_настройки"/>
      <sheetName val="18.2"/>
      <sheetName val="Информ_обмен"/>
      <sheetName val="табл_1"/>
      <sheetName val="табл_2"/>
      <sheetName val="РБ_РСК"/>
      <sheetName val="РБ_ПЭС"/>
      <sheetName val="Справка_по_потерям_РЭС"/>
      <sheetName val="Осн_показ"/>
      <sheetName val="баланс_квадраты_ПЭС"/>
      <sheetName val="баланс_квадраты_РСК"/>
      <sheetName val="7а-Баланс_стандартный"/>
      <sheetName val="Баланс_линиии_10(6)"/>
      <sheetName val="Баланс_линиии_110_(35)"/>
      <sheetName val="Акты_БЗП"/>
      <sheetName val="Точки_поставки"/>
      <sheetName val="График_проверки"/>
      <sheetName val="Титульный_лист_С-П"/>
      <sheetName val="жилой_фонд"/>
      <sheetName val="Баланс_по_ТЭЦ-1"/>
      <sheetName val="ИТОГИ__по_Н,Р,Э,Q"/>
      <sheetName val="Пост__ДС"/>
      <sheetName val="Расчеты_с_потребителями"/>
      <sheetName val="т1_15(смета8а)"/>
      <sheetName val="расчет_тарифов"/>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
      <sheetName val="4.1.2"/>
      <sheetName val="БДР (план)"/>
      <sheetName val="БДДС (план)"/>
      <sheetName val="Баланс (план)"/>
      <sheetName val="Проверка"/>
      <sheetName val="code"/>
      <sheetName val="БДР (для заполн)"/>
      <sheetName val="БДДС (для заполн)"/>
      <sheetName val="Кредиты займы собств.цб"/>
      <sheetName val="ОС НМА РБП ДБП"/>
      <sheetName val="Див"/>
      <sheetName val="Баланс"/>
      <sheetName val="ПД и выплаты"/>
      <sheetName val="Упр.кор. БДР"/>
      <sheetName val="КП"/>
      <sheetName val="Инв (бизн)"/>
      <sheetName val="Доли инв (бизн)"/>
      <sheetName val="Инв (холд)"/>
      <sheetName val="Доли инв (холд)"/>
      <sheetName val="БДР (ю.л.)"/>
      <sheetName val="БДР (вн.б.)"/>
      <sheetName val="БДР (ю.л. без ВО)"/>
      <sheetName val="БДР (вн.х.)"/>
      <sheetName val="БДДС (ю.л.)"/>
      <sheetName val="БДДС (для конс)"/>
      <sheetName val="БДДС (вн.х.)"/>
      <sheetName val="REN 4.1.1"/>
      <sheetName val="REN 4.1.2"/>
      <sheetName val="REN 4.1.2_"/>
      <sheetName val="REN 4.1.3"/>
      <sheetName val="Параметры"/>
      <sheetName val="См-2 Шатурс сети  проект работы"/>
      <sheetName val="2РЗ"/>
      <sheetName val="3конф"/>
      <sheetName val="Список ДЗО"/>
      <sheetName val="1_из"/>
      <sheetName val="3_пр"/>
      <sheetName val="4_РЗ"/>
      <sheetName val="5_конф"/>
      <sheetName val="6_НКУ"/>
      <sheetName val="БФ-2-5-П"/>
      <sheetName val="Заголовок"/>
      <sheetName val="t_Настройки"/>
      <sheetName val="т-18-инвестиции"/>
      <sheetName val="бф-2-8-п"/>
      <sheetName val="БФ-2-13-П"/>
      <sheetName val="Main"/>
      <sheetName val="Adjustments"/>
      <sheetName val="Исходные данные"/>
      <sheetName val="6 Списки"/>
      <sheetName val="Справочники"/>
      <sheetName val="гр5(о)"/>
      <sheetName val="HO_h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E5" t="str">
            <v>1000 мелочей</v>
          </cell>
        </row>
        <row r="6">
          <cell r="E6" t="str">
            <v>Basly Management Limited</v>
          </cell>
        </row>
        <row r="7">
          <cell r="E7" t="str">
            <v>Celent Enterprises, Inc (Belize)</v>
          </cell>
        </row>
        <row r="8">
          <cell r="E8" t="str">
            <v>Electricity Distribution Management Limited</v>
          </cell>
        </row>
        <row r="9">
          <cell r="E9" t="str">
            <v>ENERGY ENTERPRISES AG</v>
          </cell>
        </row>
        <row r="10">
          <cell r="E10" t="str">
            <v>Galad Financing, Ltd (Belize)</v>
          </cell>
        </row>
        <row r="11">
          <cell r="E11" t="str">
            <v>Grangeville Management Limited</v>
          </cell>
        </row>
        <row r="12">
          <cell r="E12" t="str">
            <v>Humgate Holdings Limited</v>
          </cell>
        </row>
        <row r="13">
          <cell r="E13" t="str">
            <v>IDE Electricity Distribution Investments Limited (Кипр)</v>
          </cell>
        </row>
        <row r="14">
          <cell r="E14" t="str">
            <v>Indville Management Limited</v>
          </cell>
        </row>
        <row r="15">
          <cell r="E15" t="str">
            <v>Inguri Management Limited</v>
          </cell>
        </row>
        <row r="16">
          <cell r="E16" t="str">
            <v>Integrated Energy Systems Finance Limited</v>
          </cell>
        </row>
        <row r="17">
          <cell r="E17" t="str">
            <v>Integrated Energy Systems Limited (Belize)</v>
          </cell>
        </row>
        <row r="18">
          <cell r="E18" t="str">
            <v>Integrated Energy Systems Limited (Cyprus)</v>
          </cell>
        </row>
        <row r="19">
          <cell r="E19" t="str">
            <v>Junar Investments Limited</v>
          </cell>
        </row>
        <row r="20">
          <cell r="E20" t="str">
            <v>Keeper Management Ltd.</v>
          </cell>
        </row>
        <row r="21">
          <cell r="E21" t="str">
            <v>Merol Trading Limited</v>
          </cell>
        </row>
        <row r="22">
          <cell r="E22" t="str">
            <v>Narell Enterprises LTD</v>
          </cell>
        </row>
        <row r="23">
          <cell r="E23" t="str">
            <v>Samsonia</v>
          </cell>
        </row>
        <row r="24">
          <cell r="E24" t="str">
            <v>Thingol Universal  S.A.</v>
          </cell>
        </row>
        <row r="25">
          <cell r="E25" t="str">
            <v>Turlin Management LTD</v>
          </cell>
        </row>
        <row r="26">
          <cell r="E26" t="str">
            <v>WESTERN CAPITAL HOLDINGS AG</v>
          </cell>
        </row>
        <row r="27">
          <cell r="E27" t="str">
            <v>Wilmington Investments Limited</v>
          </cell>
        </row>
        <row r="28">
          <cell r="E28" t="str">
            <v>Zasio Enterprises LTD</v>
          </cell>
        </row>
        <row r="29">
          <cell r="E29" t="str">
            <v>Абразив "Торговая компания ", ООО</v>
          </cell>
        </row>
        <row r="30">
          <cell r="E30" t="str">
            <v>Абсолютъ, ООО</v>
          </cell>
        </row>
        <row r="31">
          <cell r="E31" t="str">
            <v>Автоэнергосервис</v>
          </cell>
        </row>
        <row r="32">
          <cell r="E32" t="str">
            <v>АКАДЕМСЕРВИС</v>
          </cell>
        </row>
        <row r="33">
          <cell r="E33" t="str">
            <v>Алтайские коммунальные системы, ОАО</v>
          </cell>
        </row>
        <row r="34">
          <cell r="E34" t="str">
            <v>Альфа Техсервис</v>
          </cell>
        </row>
        <row r="35">
          <cell r="E35" t="str">
            <v>Амурские коммунальные системы, ОАО</v>
          </cell>
        </row>
        <row r="36">
          <cell r="E36" t="str">
            <v>Аноров</v>
          </cell>
        </row>
        <row r="37">
          <cell r="E37" t="str">
            <v>Аргон, ООО</v>
          </cell>
        </row>
        <row r="38">
          <cell r="E38" t="str">
            <v>Аркостиль</v>
          </cell>
        </row>
        <row r="39">
          <cell r="E39" t="str">
            <v>Архангельские КС, ОАО</v>
          </cell>
        </row>
        <row r="40">
          <cell r="E40" t="str">
            <v>Астарта Дизайн стулия ООО</v>
          </cell>
        </row>
        <row r="41">
          <cell r="E41" t="str">
            <v>Аэроклуб</v>
          </cell>
        </row>
        <row r="42">
          <cell r="E42" t="str">
            <v>Балтик Бизнес Медиа</v>
          </cell>
        </row>
        <row r="43">
          <cell r="E43" t="str">
            <v>БизнесЛинк, ЗАО</v>
          </cell>
        </row>
        <row r="44">
          <cell r="E44" t="str">
            <v>Бизнес-Сервис, ООО</v>
          </cell>
        </row>
        <row r="45">
          <cell r="E45" t="str">
            <v>Бизнесэнерготрейд, ЗАО</v>
          </cell>
        </row>
        <row r="46">
          <cell r="E46" t="str">
            <v>Биллинговый центр, ООО</v>
          </cell>
        </row>
        <row r="47">
          <cell r="E47" t="str">
            <v>Боанд</v>
          </cell>
        </row>
        <row r="48">
          <cell r="E48" t="str">
            <v>Бритиш Эруэйз Плс</v>
          </cell>
        </row>
        <row r="49">
          <cell r="E49" t="str">
            <v>Брянские КС, ОАО</v>
          </cell>
        </row>
        <row r="50">
          <cell r="E50" t="str">
            <v>Бурятские коммунальные системы, ОАО</v>
          </cell>
        </row>
        <row r="51">
          <cell r="E51" t="str">
            <v>ВВ-Консалтинг, ООО</v>
          </cell>
        </row>
        <row r="52">
          <cell r="E52" t="str">
            <v>Веб Сервис</v>
          </cell>
        </row>
        <row r="53">
          <cell r="E53" t="str">
            <v>Верещагиноэнерго-Сервис, ООО</v>
          </cell>
        </row>
        <row r="54">
          <cell r="E54" t="str">
            <v>Верхневолжский энергетический дом, ООО</v>
          </cell>
        </row>
        <row r="55">
          <cell r="E55" t="str">
            <v>Визард-Плюс</v>
          </cell>
        </row>
        <row r="56">
          <cell r="E56" t="str">
            <v>Владимирская энергосбытовая компания, ОАО</v>
          </cell>
        </row>
        <row r="57">
          <cell r="E57" t="str">
            <v>Владимирские  магистральные сети, ОАО</v>
          </cell>
        </row>
        <row r="58">
          <cell r="E58" t="str">
            <v>Владимирские коммунальные системы, ОАО</v>
          </cell>
        </row>
        <row r="59">
          <cell r="E59" t="str">
            <v>Владимирэнерго, ОАО</v>
          </cell>
        </row>
        <row r="60">
          <cell r="E60" t="str">
            <v>Владимирэнергоремонт, ОАО</v>
          </cell>
        </row>
        <row r="61">
          <cell r="E61" t="str">
            <v>ВМ</v>
          </cell>
        </row>
        <row r="62">
          <cell r="E62" t="str">
            <v>Внешторгбанк Розничные услуги</v>
          </cell>
        </row>
        <row r="63">
          <cell r="E63" t="str">
            <v>Волго-Вятские КС, ООО</v>
          </cell>
        </row>
        <row r="64">
          <cell r="E64" t="str">
            <v>Волгоградские коммунальные системы, ОАО</v>
          </cell>
        </row>
        <row r="65">
          <cell r="E65" t="str">
            <v>Востоксибэлектросетьстрой, ОАО</v>
          </cell>
        </row>
        <row r="66">
          <cell r="E66" t="str">
            <v>Все для бухгалтера</v>
          </cell>
        </row>
        <row r="67">
          <cell r="E67" t="str">
            <v>Вторая генерирующая компания оптового рынка (ОГК-2), ОАО</v>
          </cell>
        </row>
        <row r="68">
          <cell r="E68" t="str">
            <v>Г.Р.О.- Инвест, ООО</v>
          </cell>
        </row>
        <row r="69">
          <cell r="E69" t="str">
            <v>Газинвест, ООО</v>
          </cell>
        </row>
        <row r="70">
          <cell r="E70" t="str">
            <v>Газмонтаж, ЗАО</v>
          </cell>
        </row>
        <row r="71">
          <cell r="E71" t="str">
            <v>Газотурбинные технологии</v>
          </cell>
        </row>
        <row r="72">
          <cell r="E72" t="str">
            <v>Газраспредсеть, ОАО</v>
          </cell>
        </row>
        <row r="73">
          <cell r="E73" t="str">
            <v>ГазСервис плюс, ОАО</v>
          </cell>
        </row>
        <row r="74">
          <cell r="E74" t="str">
            <v>Газтэк, ЗАО</v>
          </cell>
        </row>
        <row r="75">
          <cell r="E75" t="str">
            <v>Газэкс, ЗАО</v>
          </cell>
        </row>
        <row r="76">
          <cell r="E76" t="str">
            <v>Газэкс-Менеджмент, ООО</v>
          </cell>
        </row>
        <row r="77">
          <cell r="E77" t="str">
            <v>ГАЗЭКС-Финанс, ООО</v>
          </cell>
        </row>
        <row r="78">
          <cell r="E78" t="str">
            <v>Газэнергоресурс, ООО</v>
          </cell>
        </row>
        <row r="79">
          <cell r="E79" t="str">
            <v>Гипрокоммунэнерго, ООО</v>
          </cell>
        </row>
        <row r="80">
          <cell r="E80" t="str">
            <v>Гипрониигаз-МП</v>
          </cell>
        </row>
        <row r="81">
          <cell r="E81" t="str">
            <v>Городское ОСБ 8586</v>
          </cell>
        </row>
        <row r="82">
          <cell r="E82" t="str">
            <v>Горэлектросеть, ООО (Н.Серги)</v>
          </cell>
        </row>
        <row r="83">
          <cell r="E83" t="str">
            <v>Горэлектросеть, Первоуральск, ОАО</v>
          </cell>
        </row>
        <row r="84">
          <cell r="E84" t="str">
            <v>Гостиница Центральная</v>
          </cell>
        </row>
        <row r="85">
          <cell r="E85" t="str">
            <v>Гремячинскэнерго-Сервис, ООО</v>
          </cell>
        </row>
        <row r="86">
          <cell r="E86" t="str">
            <v>Гугушина Наталья Николаевна</v>
          </cell>
        </row>
        <row r="87">
          <cell r="E87" t="str">
            <v>Дальневосточная энергетическая управляющая компания – Коммунальные системы (ДВЭУК-КС), ОАО</v>
          </cell>
        </row>
        <row r="88">
          <cell r="E88" t="str">
            <v>ДАМАСК</v>
          </cell>
        </row>
        <row r="89">
          <cell r="E89" t="str">
            <v>Департамент ГУВД</v>
          </cell>
        </row>
        <row r="90">
          <cell r="E90" t="str">
            <v>ДЖЭТКОМ</v>
          </cell>
        </row>
        <row r="91">
          <cell r="E91" t="str">
            <v>ДИРЕКТ-ДИЗАЙН</v>
          </cell>
        </row>
        <row r="92">
          <cell r="E92" t="str">
            <v>Днепрогаз, АО</v>
          </cell>
        </row>
        <row r="93">
          <cell r="E93" t="str">
            <v>Домоуправление НИИ МП</v>
          </cell>
        </row>
        <row r="94">
          <cell r="E94" t="str">
            <v>Донецкгоргаз, АО</v>
          </cell>
        </row>
        <row r="95">
          <cell r="E95" t="str">
            <v>Донские коммунальные системы, ОАО</v>
          </cell>
        </row>
        <row r="96">
          <cell r="E96" t="str">
            <v>Ежедневная городская газета "Н</v>
          </cell>
        </row>
        <row r="97">
          <cell r="E97" t="str">
            <v>Екатеринбургская сбытовая компания, ЗАО</v>
          </cell>
        </row>
        <row r="98">
          <cell r="E98" t="str">
            <v>Запсибэлектросетьстрой, ОАО</v>
          </cell>
        </row>
        <row r="99">
          <cell r="E99" t="str">
            <v>Ивановская энергосбытовая компания, ОАО</v>
          </cell>
        </row>
        <row r="100">
          <cell r="E100" t="str">
            <v>Ивановские  магистральные сети, ОАО</v>
          </cell>
        </row>
        <row r="101">
          <cell r="E101" t="str">
            <v>Ивэнерго, ОАО</v>
          </cell>
        </row>
        <row r="102">
          <cell r="E102" t="str">
            <v>Ижевскгаз,ОАО</v>
          </cell>
        </row>
        <row r="103">
          <cell r="E103" t="str">
            <v>Издательский дом "Томский вестник", ЗАО</v>
          </cell>
        </row>
        <row r="104">
          <cell r="E104" t="str">
            <v>Изолитэлектромашхозторг</v>
          </cell>
        </row>
        <row r="105">
          <cell r="E105" t="str">
            <v>ИМКОМ, ЗАО</v>
          </cell>
        </row>
        <row r="106">
          <cell r="E106" t="str">
            <v>Инвестпартнер, ООО</v>
          </cell>
        </row>
        <row r="107">
          <cell r="E107" t="str">
            <v>ИНКОТЭК-Регион</v>
          </cell>
        </row>
        <row r="108">
          <cell r="E108" t="str">
            <v>Институт фондового рынка и упр</v>
          </cell>
        </row>
        <row r="109">
          <cell r="E109" t="str">
            <v>Интернет Решения ООО</v>
          </cell>
        </row>
        <row r="110">
          <cell r="E110" t="str">
            <v>Инфосант, ООО</v>
          </cell>
        </row>
        <row r="111">
          <cell r="E111" t="str">
            <v>ИП Беляев</v>
          </cell>
        </row>
        <row r="112">
          <cell r="E112" t="str">
            <v>Иргиредмет</v>
          </cell>
        </row>
        <row r="113">
          <cell r="E113" t="str">
            <v>Иркутскоблгаз, ОАО</v>
          </cell>
        </row>
        <row r="114">
          <cell r="E114" t="str">
            <v>Исант</v>
          </cell>
        </row>
        <row r="115">
          <cell r="E115" t="str">
            <v>ИТ Энерго-Консалт, ООО</v>
          </cell>
        </row>
        <row r="116">
          <cell r="E116" t="str">
            <v>Калужские КС, ОАО</v>
          </cell>
        </row>
        <row r="117">
          <cell r="E117" t="str">
            <v>КБ-Трест, ООО</v>
          </cell>
        </row>
        <row r="118">
          <cell r="E118" t="str">
            <v>Квартет и К</v>
          </cell>
        </row>
        <row r="119">
          <cell r="E119" t="str">
            <v>Кировводоканал, ООО</v>
          </cell>
        </row>
        <row r="120">
          <cell r="E120" t="str">
            <v>Кировградмежрайгаз, ОАО</v>
          </cell>
        </row>
        <row r="121">
          <cell r="E121" t="str">
            <v>Кировские  магистральные электрические сети, ОАО</v>
          </cell>
        </row>
        <row r="122">
          <cell r="E122" t="str">
            <v>Кировские коммунальные системы, ОАО</v>
          </cell>
        </row>
        <row r="123">
          <cell r="E123" t="str">
            <v>Кировэнерго, ОАО</v>
          </cell>
        </row>
        <row r="124">
          <cell r="E124" t="str">
            <v>Кировэнергосбыт, ОАО</v>
          </cell>
        </row>
        <row r="125">
          <cell r="E125" t="str">
            <v>Классик-Лайн</v>
          </cell>
        </row>
        <row r="126">
          <cell r="E126" t="str">
            <v>Ковровская энергетическая компания, ОАО</v>
          </cell>
        </row>
        <row r="127">
          <cell r="E127" t="str">
            <v>Коми Алюминий</v>
          </cell>
        </row>
        <row r="128">
          <cell r="E128" t="str">
            <v>Коми энергосбытовая компания, ОАО</v>
          </cell>
        </row>
        <row r="129">
          <cell r="E129" t="str">
            <v>Комиэнерго, ОАО</v>
          </cell>
        </row>
        <row r="130">
          <cell r="E130" t="str">
            <v>Коммунэнергогаз, ООО</v>
          </cell>
        </row>
        <row r="131">
          <cell r="E131" t="str">
            <v>Комплексные ТелеСистемы, ООО</v>
          </cell>
        </row>
        <row r="132">
          <cell r="E132" t="str">
            <v>Комплексный расчетный центр, ООО</v>
          </cell>
        </row>
        <row r="133">
          <cell r="E133" t="str">
            <v>Комтек-Компьютерз</v>
          </cell>
        </row>
        <row r="134">
          <cell r="E134" t="str">
            <v>Комэнерго, ЗАО</v>
          </cell>
        </row>
        <row r="135">
          <cell r="E135" t="str">
            <v>Конференс энд Бизнес Сервис</v>
          </cell>
        </row>
        <row r="136">
          <cell r="E136" t="str">
            <v>Красногвардейсктеплоэнерго, ОАО</v>
          </cell>
        </row>
        <row r="137">
          <cell r="E137" t="str">
            <v>Краснотурьинскмежрайгаз, ОАО</v>
          </cell>
        </row>
        <row r="138">
          <cell r="E138" t="str">
            <v>Красноуральскмежрайгаз, ОАО</v>
          </cell>
        </row>
        <row r="139">
          <cell r="E139" t="str">
            <v>Криворожгаз, АО</v>
          </cell>
        </row>
        <row r="140">
          <cell r="E140" t="str">
            <v>Курганоблгаз, ОАО</v>
          </cell>
        </row>
        <row r="141">
          <cell r="E141" t="str">
            <v>Курские КС, ОАО</v>
          </cell>
        </row>
        <row r="142">
          <cell r="E142" t="str">
            <v>Кушвмежрайгаз, ОАО</v>
          </cell>
        </row>
        <row r="143">
          <cell r="E143" t="str">
            <v>КЭC-Ульяновская водопроводная компания, ООО</v>
          </cell>
        </row>
        <row r="144">
          <cell r="E144" t="str">
            <v>КЭC-Ульяновская электросетевая компания, ООО</v>
          </cell>
        </row>
        <row r="145">
          <cell r="E145" t="str">
            <v>КЭС Финансы, ООО</v>
          </cell>
        </row>
        <row r="146">
          <cell r="E146" t="str">
            <v>КЭС Холдинг, ООО</v>
          </cell>
        </row>
        <row r="147">
          <cell r="E147" t="str">
            <v>КЭС, ЗАО</v>
          </cell>
        </row>
        <row r="148">
          <cell r="E148" t="str">
            <v>КЭС-Бизнес Сервис, ООО</v>
          </cell>
        </row>
        <row r="149">
          <cell r="E149" t="str">
            <v>КЭСК-Мультиэнергетика, ООО</v>
          </cell>
        </row>
        <row r="150">
          <cell r="E150" t="str">
            <v>КЭС-Мультиэнергетика, ЗАО</v>
          </cell>
        </row>
        <row r="151">
          <cell r="E151" t="str">
            <v>КЭС-Прикамье, ОАО</v>
          </cell>
        </row>
        <row r="152">
          <cell r="E152" t="str">
            <v>КЭС-Производство, ООО</v>
          </cell>
        </row>
        <row r="153">
          <cell r="E153" t="str">
            <v>КЭС-Развитие, ООО</v>
          </cell>
        </row>
        <row r="154">
          <cell r="E154" t="str">
            <v>КЭС-Трейдинг, ООО</v>
          </cell>
        </row>
        <row r="155">
          <cell r="E155" t="str">
            <v>КЭС-Удмуртии, ООО</v>
          </cell>
        </row>
        <row r="156">
          <cell r="E156" t="str">
            <v>КЭС-Ульяновская тепловая компания, ООО</v>
          </cell>
        </row>
        <row r="157">
          <cell r="E157" t="str">
            <v>КЭС-Энергетические решения, ООО</v>
          </cell>
        </row>
        <row r="158">
          <cell r="E158" t="str">
            <v>КЭС-ЭнергоСтройИнжиниринг, Гмбх</v>
          </cell>
        </row>
        <row r="159">
          <cell r="E159" t="str">
            <v>КЭС-ЭнергоСтройИнжиниринг, ЗАО</v>
          </cell>
        </row>
        <row r="160">
          <cell r="E160" t="str">
            <v>КЭС-ЭнергоСтройИнжиниринг, С.А.Р.Л.</v>
          </cell>
        </row>
        <row r="161">
          <cell r="E161" t="str">
            <v>Лантан Лазер</v>
          </cell>
        </row>
        <row r="162">
          <cell r="E162" t="str">
            <v>Ленинградские областные коммунальные системы» (ЗАО «ЛОКС»), ЗАО</v>
          </cell>
        </row>
        <row r="163">
          <cell r="E163" t="str">
            <v>ЛизингГрупп, ООО</v>
          </cell>
        </row>
        <row r="164">
          <cell r="E164" t="str">
            <v>Ломоносовский фарфоровый завод</v>
          </cell>
        </row>
        <row r="165">
          <cell r="E165" t="str">
            <v>Магистральная сетевая компания Ростовэнерго, ОАО</v>
          </cell>
        </row>
        <row r="166">
          <cell r="E166" t="str">
            <v>Магистральная электрическая сеть Республики Коми, ОАО</v>
          </cell>
        </row>
        <row r="167">
          <cell r="E167" t="str">
            <v>МаИС, ЗАО</v>
          </cell>
        </row>
        <row r="168">
          <cell r="E168" t="str">
            <v>Марьинорощинское отделение 7981/01347 г. Москва</v>
          </cell>
        </row>
        <row r="169">
          <cell r="E169" t="str">
            <v>МГУ им. М.В. Ломоносова</v>
          </cell>
        </row>
        <row r="170">
          <cell r="E170" t="str">
            <v>Мега-Строй-Арсенал, ООО</v>
          </cell>
        </row>
        <row r="171">
          <cell r="E171" t="str">
            <v>Мегафинанс, ООО</v>
          </cell>
        </row>
        <row r="172">
          <cell r="E172" t="str">
            <v>Межрегиональная снабженческая компания, ЗАО</v>
          </cell>
        </row>
        <row r="173">
          <cell r="E173" t="str">
            <v>Межрегиональная энергосбытовая компания, ООО</v>
          </cell>
        </row>
        <row r="174">
          <cell r="E174" t="str">
            <v>Мерол Трейдинг Лимитед</v>
          </cell>
        </row>
        <row r="175">
          <cell r="E175" t="str">
            <v>МОО "Институт проблем РР"</v>
          </cell>
        </row>
        <row r="176">
          <cell r="E176" t="str">
            <v>М-Регион, ООО</v>
          </cell>
        </row>
        <row r="177">
          <cell r="E177" t="str">
            <v>МСС</v>
          </cell>
        </row>
        <row r="178">
          <cell r="E178" t="str">
            <v>Надвоицкая энергетическая компания, ООО</v>
          </cell>
        </row>
        <row r="179">
          <cell r="E179" t="str">
            <v>Наяда</v>
          </cell>
        </row>
        <row r="180">
          <cell r="E180" t="str">
            <v>Невьянскмежрайгаз, ОАО</v>
          </cell>
        </row>
        <row r="181">
          <cell r="E181" t="str">
            <v>Невьянскменжрайгаз, ОАО</v>
          </cell>
        </row>
        <row r="182">
          <cell r="E182" t="str">
            <v>Нижегородская генерирующая компания, ОАО</v>
          </cell>
        </row>
        <row r="183">
          <cell r="E183" t="str">
            <v>Нижегородская магистральная сетевая компания, ОАО</v>
          </cell>
        </row>
        <row r="184">
          <cell r="E184" t="str">
            <v>Нижегородская сбытовая компания, ОАО</v>
          </cell>
        </row>
        <row r="185">
          <cell r="E185" t="str">
            <v>Нижегородская энергоремонтная компания, ОАО</v>
          </cell>
        </row>
        <row r="186">
          <cell r="E186" t="str">
            <v>Нижегородские КС, ОАО</v>
          </cell>
        </row>
        <row r="187">
          <cell r="E187" t="str">
            <v>Нижний Тагилмежрайгаз, ОАО</v>
          </cell>
        </row>
        <row r="188">
          <cell r="E188" t="str">
            <v>Нижновэнерго, ОАО</v>
          </cell>
        </row>
        <row r="189">
          <cell r="E189" t="str">
            <v>НИИТЭХИМ</v>
          </cell>
        </row>
        <row r="190">
          <cell r="E190" t="str">
            <v>Новейшие ТехнологииОАО</v>
          </cell>
        </row>
        <row r="191">
          <cell r="E191" t="str">
            <v>Новороссийская топливно-энергетическая компания (НовоТЭК), ООО</v>
          </cell>
        </row>
        <row r="192">
          <cell r="E192" t="str">
            <v>Ноябрьскгаздобыча</v>
          </cell>
        </row>
        <row r="193">
          <cell r="E193" t="str">
            <v>Ноябрьскэлектросетьстрой, ОАО</v>
          </cell>
        </row>
        <row r="194">
          <cell r="E194" t="str">
            <v>Объединенная лизинговая компания, ООО</v>
          </cell>
        </row>
        <row r="195">
          <cell r="E195" t="str">
            <v>Объединенная промышленная редакция</v>
          </cell>
        </row>
        <row r="196">
          <cell r="E196" t="str">
            <v>ОЛК (Энергетика), ООО</v>
          </cell>
        </row>
        <row r="197">
          <cell r="E197" t="str">
            <v>ООО"Ихаус"</v>
          </cell>
        </row>
        <row r="198">
          <cell r="E198" t="str">
            <v>Оптима, ЗАО</v>
          </cell>
        </row>
        <row r="199">
          <cell r="E199" t="str">
            <v>Оренбургские КС, ОАО</v>
          </cell>
        </row>
        <row r="200">
          <cell r="E200" t="str">
            <v>Отделение по ЗАО УФК по г. Москве (ФГУ ФИПС</v>
          </cell>
        </row>
        <row r="201">
          <cell r="E201" t="str">
            <v>Паритет</v>
          </cell>
        </row>
        <row r="202">
          <cell r="E202" t="str">
            <v>Пен Клуб</v>
          </cell>
        </row>
        <row r="203">
          <cell r="E203" t="str">
            <v>Пензаэнерго, ОАО</v>
          </cell>
        </row>
        <row r="204">
          <cell r="E204" t="str">
            <v>Пензенская  магистральная сетевая компания, ОАО</v>
          </cell>
        </row>
        <row r="205">
          <cell r="E205" t="str">
            <v>Пензенская энергоремонтная компания, ОАО</v>
          </cell>
        </row>
        <row r="206">
          <cell r="E206" t="str">
            <v>Пензенская энергосбытовая компания, ОАО</v>
          </cell>
        </row>
        <row r="207">
          <cell r="E207" t="str">
            <v>Первоуральскгаз, ОАО</v>
          </cell>
        </row>
        <row r="208">
          <cell r="E208" t="str">
            <v>Передовые технологии, ООО</v>
          </cell>
        </row>
        <row r="209">
          <cell r="E209" t="str">
            <v>Пермская магистральная сетевая компания, ОАО</v>
          </cell>
        </row>
        <row r="210">
          <cell r="E210" t="str">
            <v>Пермская Теплоэнергетическая Компания, ЗАО</v>
          </cell>
        </row>
        <row r="211">
          <cell r="E211" t="str">
            <v>Пермская энергосбытовая компания, ОАО</v>
          </cell>
        </row>
        <row r="212">
          <cell r="E212" t="str">
            <v>Пермские КС, ОАО</v>
          </cell>
        </row>
        <row r="213">
          <cell r="E213" t="str">
            <v>Пермэнерго, ОАО</v>
          </cell>
        </row>
        <row r="214">
          <cell r="E214" t="str">
            <v>ПермЭнергоКомплекс, ООО</v>
          </cell>
        </row>
        <row r="215">
          <cell r="E215" t="str">
            <v>Пермэнергоремонт, ОАО</v>
          </cell>
        </row>
        <row r="216">
          <cell r="E216" t="str">
            <v>Пермэнергоспецремонт, ОАО</v>
          </cell>
        </row>
        <row r="217">
          <cell r="E217" t="str">
            <v>Петрозаводские коммунальные системы, ОАО</v>
          </cell>
        </row>
        <row r="218">
          <cell r="E218" t="str">
            <v>Полевскоймежрайгаз, ОАО</v>
          </cell>
        </row>
        <row r="219">
          <cell r="E219" t="str">
            <v>ПОЛЕТ-ХРОНОС</v>
          </cell>
        </row>
        <row r="220">
          <cell r="E220" t="str">
            <v>Правовед</v>
          </cell>
        </row>
        <row r="221">
          <cell r="E221" t="str">
            <v>Продалить</v>
          </cell>
        </row>
        <row r="222">
          <cell r="E222" t="str">
            <v>Производственно-технический Департамент</v>
          </cell>
        </row>
        <row r="223">
          <cell r="E223" t="str">
            <v>Профессиональный центр оценк и</v>
          </cell>
        </row>
        <row r="224">
          <cell r="E224" t="str">
            <v>Псковэнерго, ОАО</v>
          </cell>
        </row>
        <row r="225">
          <cell r="E225" t="str">
            <v>Ревдагазсервис, ОАО</v>
          </cell>
        </row>
        <row r="226">
          <cell r="E226" t="str">
            <v>Региональная управляющая компания Дом-Прикамье" (г.Пермь), ООО</v>
          </cell>
        </row>
        <row r="227">
          <cell r="E227" t="str">
            <v>Региональная управляющая компания УльяновскДомСервиc, ООО</v>
          </cell>
        </row>
        <row r="228">
          <cell r="E228" t="str">
            <v>Регионгазхолдинг, ОАО</v>
          </cell>
        </row>
        <row r="229">
          <cell r="E229" t="str">
            <v>Редакция газеты "Звезда"</v>
          </cell>
        </row>
        <row r="230">
          <cell r="E230" t="str">
            <v>Ремикс-Групп, ООО</v>
          </cell>
        </row>
        <row r="231">
          <cell r="E231" t="str">
            <v>РКС Инвест, ОАО</v>
          </cell>
        </row>
        <row r="232">
          <cell r="E232" t="str">
            <v>РКС, ОАО</v>
          </cell>
        </row>
        <row r="233">
          <cell r="E233" t="str">
            <v>РКС-Светодизайн, ООО</v>
          </cell>
        </row>
        <row r="234">
          <cell r="E234" t="str">
            <v>Росинка-2</v>
          </cell>
        </row>
        <row r="235">
          <cell r="E235" t="str">
            <v>Ростовводоканал, ОАО</v>
          </cell>
        </row>
        <row r="236">
          <cell r="E236" t="str">
            <v>Ростовэнерго, ОАО</v>
          </cell>
        </row>
        <row r="237">
          <cell r="E237" t="str">
            <v>Роял-Консалт, ООО</v>
          </cell>
        </row>
        <row r="238">
          <cell r="E238" t="str">
            <v>РСК(Региональная сетевая компания), ОАО</v>
          </cell>
        </row>
        <row r="239">
          <cell r="E239" t="str">
            <v>РТК, ООО</v>
          </cell>
        </row>
        <row r="240">
          <cell r="E240" t="str">
            <v>Рубин, ОАО</v>
          </cell>
        </row>
        <row r="241">
          <cell r="E241" t="str">
            <v>РусМедиаГрупп</v>
          </cell>
        </row>
        <row r="242">
          <cell r="E242" t="str">
            <v>Рязанские КС, ОАО</v>
          </cell>
        </row>
        <row r="243">
          <cell r="E243" t="str">
            <v>Сайменсгруп</v>
          </cell>
        </row>
        <row r="244">
          <cell r="E244" t="str">
            <v>Самарские КС, ОАО</v>
          </cell>
        </row>
        <row r="245">
          <cell r="E245" t="str">
            <v>Санкт-Петербуржские  коммунальные системы, ОАО</v>
          </cell>
        </row>
        <row r="246">
          <cell r="E246" t="str">
            <v>Саратовские КС, ОАО</v>
          </cell>
        </row>
        <row r="247">
          <cell r="E247" t="str">
            <v>Свердл Обл Агенство полит.инф</v>
          </cell>
        </row>
        <row r="248">
          <cell r="E248" t="str">
            <v>Свердловская энергосервисная компания, ОАО</v>
          </cell>
        </row>
        <row r="249">
          <cell r="E249" t="str">
            <v>Свердловские  магистральные сети, ОАО</v>
          </cell>
        </row>
        <row r="250">
          <cell r="E250" t="str">
            <v>Свердловские коммунальные системы, ОАО</v>
          </cell>
        </row>
        <row r="251">
          <cell r="E251" t="str">
            <v>Свердловскоблгаз,ОАО</v>
          </cell>
        </row>
        <row r="252">
          <cell r="E252" t="str">
            <v>Свердловэлектроремонт</v>
          </cell>
        </row>
        <row r="253">
          <cell r="E253" t="str">
            <v>Свердловэнерго, АО</v>
          </cell>
        </row>
        <row r="254">
          <cell r="E254" t="str">
            <v>Свердловэнергосбыт, ОАО</v>
          </cell>
        </row>
        <row r="255">
          <cell r="E255" t="str">
            <v>СВЭКО(Свердловская энергетическая компания), ЗАО</v>
          </cell>
        </row>
        <row r="256">
          <cell r="E256" t="str">
            <v>СГ-Авто, ООО</v>
          </cell>
        </row>
        <row r="257">
          <cell r="E257" t="str">
            <v>СГ-Авто-ВСК, ООО</v>
          </cell>
        </row>
        <row r="258">
          <cell r="E258" t="str">
            <v>СГ-Инвест. ОАО</v>
          </cell>
        </row>
        <row r="259">
          <cell r="E259" t="str">
            <v>СГ-Трейд, ООО</v>
          </cell>
        </row>
        <row r="260">
          <cell r="E260" t="str">
            <v>СГ-Трейд, ООО (Москва)</v>
          </cell>
        </row>
        <row r="261">
          <cell r="E261" t="str">
            <v>Северные регионы, ООО</v>
          </cell>
        </row>
        <row r="262">
          <cell r="E262" t="str">
            <v>Северный морской путь</v>
          </cell>
        </row>
        <row r="263">
          <cell r="E263" t="str">
            <v>Северный регион, ООО</v>
          </cell>
        </row>
        <row r="264">
          <cell r="E264" t="str">
            <v>Серовмежрайгаз, ОАО</v>
          </cell>
        </row>
        <row r="265">
          <cell r="E265" t="str">
            <v>СибирьГазСервис, ОАО</v>
          </cell>
        </row>
        <row r="266">
          <cell r="E266" t="str">
            <v>Сибэлектросетьстрой</v>
          </cell>
        </row>
        <row r="267">
          <cell r="E267" t="str">
            <v>Сибэлектросетьстрой, ОАО</v>
          </cell>
        </row>
        <row r="268">
          <cell r="E268" t="str">
            <v>Ситиком</v>
          </cell>
        </row>
        <row r="269">
          <cell r="E269" t="str">
            <v>Смоленские КС, ОАО</v>
          </cell>
        </row>
        <row r="270">
          <cell r="E270" t="str">
            <v>СофтИнформКомплект</v>
          </cell>
        </row>
        <row r="271">
          <cell r="E271" t="str">
            <v>Социальная ответственность, ООО</v>
          </cell>
        </row>
        <row r="272">
          <cell r="E272" t="str">
            <v>Среднерусский банк Сбербанка России (Операционное</v>
          </cell>
        </row>
        <row r="273">
          <cell r="E273" t="str">
            <v>Среднеуральская газовая компания, ООО</v>
          </cell>
        </row>
        <row r="274">
          <cell r="E274" t="str">
            <v>Сток-Экспресс, ООО</v>
          </cell>
        </row>
        <row r="275">
          <cell r="E275" t="str">
            <v>Стратегические бизнес-системы, ООО</v>
          </cell>
        </row>
        <row r="276">
          <cell r="E276" t="str">
            <v>Стройгазсервис, ООО</v>
          </cell>
        </row>
        <row r="277">
          <cell r="E277" t="str">
            <v>Стройтехресурс, ЗАО</v>
          </cell>
        </row>
        <row r="278">
          <cell r="E278" t="str">
            <v>СтройТрансСофт</v>
          </cell>
        </row>
        <row r="279">
          <cell r="E279" t="str">
            <v>Тагилгазкомплект, ООО</v>
          </cell>
        </row>
        <row r="280">
          <cell r="E280" t="str">
            <v>ТАЙМ-ЛАГ</v>
          </cell>
        </row>
        <row r="281">
          <cell r="E281" t="str">
            <v>Тамбовские коммунальные системы, ОАО</v>
          </cell>
        </row>
        <row r="282">
          <cell r="E282" t="str">
            <v>Тверская водопроводная компания, ООО</v>
          </cell>
        </row>
        <row r="283">
          <cell r="E283" t="str">
            <v>Тверская теплоснабжающая компания, ООО</v>
          </cell>
        </row>
        <row r="284">
          <cell r="E284" t="str">
            <v>Тверские коммунальные системы, ОАО</v>
          </cell>
        </row>
        <row r="285">
          <cell r="E285" t="str">
            <v>Тверьуправдом, ООО</v>
          </cell>
        </row>
        <row r="286">
          <cell r="E286" t="str">
            <v>ТГК-5, ОАО</v>
          </cell>
        </row>
        <row r="287">
          <cell r="E287" t="str">
            <v>ТГК-6, ОАО</v>
          </cell>
        </row>
        <row r="288">
          <cell r="E288" t="str">
            <v>ТГК-9, ОАО</v>
          </cell>
        </row>
        <row r="289">
          <cell r="E289" t="str">
            <v>Телемеханик, ООО</v>
          </cell>
        </row>
        <row r="290">
          <cell r="E290" t="str">
            <v>ТЕРРА ООО</v>
          </cell>
        </row>
        <row r="291">
          <cell r="E291" t="str">
            <v>Терра, ООО</v>
          </cell>
        </row>
        <row r="292">
          <cell r="E292" t="str">
            <v>Технология комфорта, ООО</v>
          </cell>
        </row>
        <row r="293">
          <cell r="E293" t="str">
            <v>ТехноЭнергия</v>
          </cell>
        </row>
        <row r="294">
          <cell r="E294" t="str">
            <v>Техэксперт, ООО</v>
          </cell>
        </row>
        <row r="295">
          <cell r="E295" t="str">
            <v>ТИКС, ОАО</v>
          </cell>
        </row>
        <row r="296">
          <cell r="E296" t="str">
            <v>Томские коммунальные системы, ОАО</v>
          </cell>
        </row>
        <row r="297">
          <cell r="E297" t="str">
            <v>Топ Клин</v>
          </cell>
        </row>
        <row r="298">
          <cell r="E298" t="str">
            <v>Трансгазсервис, ООО</v>
          </cell>
        </row>
        <row r="299">
          <cell r="E299" t="str">
            <v>Транс-Шоу Тур</v>
          </cell>
        </row>
        <row r="300">
          <cell r="E300" t="str">
            <v>Трейдсистем, ООО</v>
          </cell>
        </row>
        <row r="301">
          <cell r="E301" t="str">
            <v>Тюменские коммунальные системы, ОАО</v>
          </cell>
        </row>
        <row r="302">
          <cell r="E302" t="str">
            <v>Удмурдские  магистральные  сети, ОАО</v>
          </cell>
        </row>
        <row r="303">
          <cell r="E303" t="str">
            <v>Удмуртгаз, ОАО</v>
          </cell>
        </row>
        <row r="304">
          <cell r="E304" t="str">
            <v>Удмуртская энергосбытовая компания, ОАО</v>
          </cell>
        </row>
        <row r="305">
          <cell r="E305" t="str">
            <v>Удмуртские коммунальные сиситемы, ОАО</v>
          </cell>
        </row>
        <row r="306">
          <cell r="E306" t="str">
            <v>Удмуртские коммунальные системы, ОАО</v>
          </cell>
        </row>
        <row r="307">
          <cell r="E307" t="str">
            <v>Удмуртэнерго, ОАО</v>
          </cell>
        </row>
        <row r="308">
          <cell r="E308" t="str">
            <v>УниверсалЭкспо, ЗАО</v>
          </cell>
        </row>
        <row r="309">
          <cell r="E309" t="str">
            <v>Уникс, ЗАО</v>
          </cell>
        </row>
        <row r="310">
          <cell r="E310" t="str">
            <v>Уорд Хауэл Интернэшнл</v>
          </cell>
        </row>
        <row r="311">
          <cell r="E311" t="str">
            <v>УралГазСервис, ЗАО</v>
          </cell>
        </row>
        <row r="312">
          <cell r="E312" t="str">
            <v>Уралгазстрой, ООО</v>
          </cell>
        </row>
        <row r="313">
          <cell r="E313" t="str">
            <v>Уралдомсервис, ООО</v>
          </cell>
        </row>
        <row r="314">
          <cell r="E314" t="str">
            <v>Уралиндустрия, ООО</v>
          </cell>
        </row>
        <row r="315">
          <cell r="E315" t="str">
            <v>Уралцентр, ЗАО</v>
          </cell>
        </row>
        <row r="316">
          <cell r="E316" t="str">
            <v>Уральская торгово-промышленная палата</v>
          </cell>
        </row>
        <row r="317">
          <cell r="E317" t="str">
            <v>Уральские газовые сети, ОАО</v>
          </cell>
        </row>
        <row r="318">
          <cell r="E318" t="str">
            <v>Уральские инфраструктурные технологии, ООО</v>
          </cell>
        </row>
        <row r="319">
          <cell r="E319" t="str">
            <v>Уралэнергосервис, ООО</v>
          </cell>
        </row>
        <row r="320">
          <cell r="E320" t="str">
            <v>УТЭК-Владимирcкой области, ЗАО</v>
          </cell>
        </row>
        <row r="321">
          <cell r="E321" t="str">
            <v>Фаворит</v>
          </cell>
        </row>
        <row r="322">
          <cell r="E322" t="str">
            <v>Федеральный центр продаж, ЗАО</v>
          </cell>
        </row>
        <row r="323">
          <cell r="E323" t="str">
            <v>Ферра, ООО</v>
          </cell>
        </row>
        <row r="324">
          <cell r="E324" t="str">
            <v>Финкорп, ООО</v>
          </cell>
        </row>
        <row r="325">
          <cell r="E325" t="str">
            <v>Финрезерв, ООО</v>
          </cell>
        </row>
        <row r="326">
          <cell r="E326" t="str">
            <v>фирма Лира</v>
          </cell>
        </row>
        <row r="327">
          <cell r="E327" t="str">
            <v>ФОРМУЛА</v>
          </cell>
        </row>
        <row r="328">
          <cell r="E328" t="str">
            <v>ФСТ.com, ООО</v>
          </cell>
        </row>
        <row r="329">
          <cell r="E329" t="str">
            <v>Харьковгоргаз, АО</v>
          </cell>
        </row>
        <row r="330">
          <cell r="E330" t="str">
            <v>Харьковский</v>
          </cell>
        </row>
        <row r="331">
          <cell r="E331" t="str">
            <v>Центр дополнительного образования "Эксперт"</v>
          </cell>
        </row>
        <row r="332">
          <cell r="E332" t="str">
            <v>Челгаз-Проект, ООО</v>
          </cell>
        </row>
        <row r="333">
          <cell r="E333" t="str">
            <v>Челгаз-Промэксплуатация, ООО</v>
          </cell>
        </row>
        <row r="334">
          <cell r="E334" t="str">
            <v>Челгазтранс, ООО</v>
          </cell>
        </row>
        <row r="335">
          <cell r="E335" t="str">
            <v>Челгаз-Электрозащита, ООО</v>
          </cell>
        </row>
        <row r="336">
          <cell r="E336" t="str">
            <v>Челябинскгоргаз, ОАО</v>
          </cell>
        </row>
        <row r="337">
          <cell r="E337" t="str">
            <v>Четвертая генерирующая компания оптового рынка (ОГК-4), ОАО</v>
          </cell>
        </row>
        <row r="338">
          <cell r="E338" t="str">
            <v>Читаоблгаз, ОАО</v>
          </cell>
        </row>
        <row r="339">
          <cell r="E339" t="str">
            <v>Читинские коммунальные системы, ОАО</v>
          </cell>
        </row>
        <row r="340">
          <cell r="E340" t="str">
            <v>ЧОП " Система безопасности  ОАО РКС, ООО</v>
          </cell>
        </row>
        <row r="341">
          <cell r="E341" t="str">
            <v>ЧП Долгих Сергей Владмимрович</v>
          </cell>
        </row>
        <row r="342">
          <cell r="E342" t="str">
            <v>Чувашские коммунальные системы, ОАО</v>
          </cell>
        </row>
        <row r="343">
          <cell r="E343" t="str">
            <v>Школа менеджмента</v>
          </cell>
        </row>
        <row r="344">
          <cell r="E344" t="str">
            <v>Эй-Джи-Эй Менеджемент Лимитед</v>
          </cell>
        </row>
        <row r="345">
          <cell r="E345" t="str">
            <v>ЭКМО, ЗАО</v>
          </cell>
        </row>
        <row r="346">
          <cell r="E346" t="str">
            <v>ЭКМО-Пермь, ЗАО</v>
          </cell>
        </row>
        <row r="347">
          <cell r="E347" t="str">
            <v>ЭКСПОИНДУСТРИЯ ООО</v>
          </cell>
        </row>
        <row r="348">
          <cell r="E348" t="str">
            <v>Электросетьпроект, ЗАО</v>
          </cell>
        </row>
        <row r="349">
          <cell r="E349" t="str">
            <v>ЭЛКОНВ Компания ООО</v>
          </cell>
        </row>
        <row r="350">
          <cell r="E350" t="str">
            <v>Энергокомкомплект, ООО</v>
          </cell>
        </row>
        <row r="351">
          <cell r="E351" t="str">
            <v>Энергокомплекс, ООО</v>
          </cell>
        </row>
        <row r="352">
          <cell r="E352" t="str">
            <v>Энергокомфорт Тверь", ООО</v>
          </cell>
        </row>
        <row r="353">
          <cell r="E353" t="str">
            <v>Энергокомфорт" Амур", ООО</v>
          </cell>
        </row>
        <row r="354">
          <cell r="E354" t="str">
            <v>Энергокомфорт" Владимир", ООО</v>
          </cell>
        </row>
        <row r="355">
          <cell r="E355" t="str">
            <v>Энергокомфорт" Дон", ООО</v>
          </cell>
        </row>
        <row r="356">
          <cell r="E356" t="str">
            <v>Энергокомфорт" Карелия", ООО</v>
          </cell>
        </row>
        <row r="357">
          <cell r="E357" t="str">
            <v>Энергокомфорт" Киров", ООО</v>
          </cell>
        </row>
        <row r="358">
          <cell r="E358" t="str">
            <v>Энергокомфорт" Сибирь", ООО</v>
          </cell>
        </row>
        <row r="359">
          <cell r="E359" t="str">
            <v>Энергокомфорт" Тамбов", ООО</v>
          </cell>
        </row>
        <row r="360">
          <cell r="E360" t="str">
            <v>Энергокомфорт" Удмуртия", ООО</v>
          </cell>
        </row>
        <row r="361">
          <cell r="E361" t="str">
            <v>Энергоконсалт, ООО</v>
          </cell>
        </row>
        <row r="362">
          <cell r="E362" t="str">
            <v>Энергоремонт</v>
          </cell>
        </row>
        <row r="363">
          <cell r="E363" t="str">
            <v>Энергоремонт, ОАО</v>
          </cell>
        </row>
        <row r="364">
          <cell r="E364" t="str">
            <v>Энергосбыт Ростовэнерго, ОАО</v>
          </cell>
        </row>
        <row r="365">
          <cell r="E365" t="str">
            <v>Энергоэксплуатация, ООО</v>
          </cell>
        </row>
        <row r="366">
          <cell r="E366" t="str">
            <v>Юниаструм, ООО</v>
          </cell>
        </row>
        <row r="367">
          <cell r="E367" t="str">
            <v>Юнис, ООО</v>
          </cell>
        </row>
        <row r="368">
          <cell r="E368" t="str">
            <v>ЮРЛИТ</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sheetName val="ремонты"/>
      <sheetName val="инфл"/>
      <sheetName val="Таблица А1"/>
      <sheetName val="Таблица А2"/>
      <sheetName val="Таблица А3"/>
      <sheetName val="инфлИНВ"/>
      <sheetName val="индИНВ"/>
      <sheetName val="Таблица А4"/>
      <sheetName val="Таблица А5"/>
      <sheetName val="Таблица А6"/>
      <sheetName val="пост.изд"/>
      <sheetName val="Таблица А7"/>
      <sheetName val="перОб"/>
      <sheetName val="Таблица А8"/>
      <sheetName val="долг"/>
      <sheetName val="Таблица А9"/>
      <sheetName val="Таблица А10"/>
      <sheetName val="Таблица А11"/>
      <sheetName val="Таблица А12"/>
      <sheetName val="Таблица А13"/>
      <sheetName val="Таблица А14"/>
      <sheetName val="бюджетная"/>
      <sheetName val="ТехЭк"/>
      <sheetName val="Cебестоимость"/>
      <sheetName val="Приложение Б Рис 1"/>
      <sheetName val="Приложение Б Рис 2"/>
      <sheetName val="графики"/>
      <sheetName val="Чувства"/>
      <sheetName val="Служебный"/>
      <sheetName val="Содержание"/>
      <sheetName val="Табл"/>
      <sheetName val="Чув"/>
      <sheetName val="ГрафЧув"/>
      <sheetName val="Параметры"/>
      <sheetName val="2РЗ"/>
      <sheetName val="3конф"/>
      <sheetName val="См-2 Шатурс сети  проект работы"/>
      <sheetName val="НП-2-12-П"/>
      <sheetName val="ИТ-бюджет"/>
      <sheetName val="Баланс"/>
      <sheetName val="бф-2-13-п"/>
      <sheetName val="Справочники"/>
      <sheetName val="共機計算"/>
      <sheetName val="共機J"/>
      <sheetName val="Исходные данные"/>
      <sheetName val="A"/>
      <sheetName val="18.2"/>
      <sheetName val="IT функц"/>
      <sheetName val="См.1"/>
      <sheetName val="Производство электроэнергии"/>
      <sheetName val="ИЦЭНЕРГ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4">
          <cell r="B14" t="str">
            <v>Ставка налога с продаж</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6">
          <cell r="B16" t="str">
            <v>Ставка налога на имущество</v>
          </cell>
          <cell r="C16">
            <v>0.02</v>
          </cell>
          <cell r="D16">
            <v>0.02</v>
          </cell>
          <cell r="E16">
            <v>0.02</v>
          </cell>
          <cell r="F16">
            <v>0.02</v>
          </cell>
          <cell r="G16">
            <v>0.02</v>
          </cell>
          <cell r="H16">
            <v>0.02</v>
          </cell>
          <cell r="I16">
            <v>0.02</v>
          </cell>
          <cell r="J16">
            <v>0.02</v>
          </cell>
          <cell r="K16">
            <v>0.02</v>
          </cell>
          <cell r="L16">
            <v>0.02</v>
          </cell>
          <cell r="M16">
            <v>0.02</v>
          </cell>
          <cell r="N16">
            <v>0.02</v>
          </cell>
          <cell r="O16">
            <v>0.02</v>
          </cell>
          <cell r="P16">
            <v>0.02</v>
          </cell>
          <cell r="Q16">
            <v>0.02</v>
          </cell>
          <cell r="R16">
            <v>0.02</v>
          </cell>
          <cell r="S16">
            <v>0.02</v>
          </cell>
          <cell r="T16">
            <v>0.02</v>
          </cell>
          <cell r="U16">
            <v>0.02</v>
          </cell>
          <cell r="V16">
            <v>0.02</v>
          </cell>
          <cell r="W16">
            <v>0.02</v>
          </cell>
          <cell r="X16">
            <v>0.02</v>
          </cell>
          <cell r="Y16">
            <v>0.02</v>
          </cell>
          <cell r="Z16">
            <v>0.02</v>
          </cell>
          <cell r="AA16">
            <v>0.02</v>
          </cell>
          <cell r="AB16">
            <v>0.02</v>
          </cell>
          <cell r="AC16">
            <v>0.02</v>
          </cell>
          <cell r="AD16">
            <v>0.02</v>
          </cell>
          <cell r="AE16">
            <v>0.02</v>
          </cell>
          <cell r="AF16">
            <v>0.02</v>
          </cell>
        </row>
        <row r="18">
          <cell r="B18" t="str">
            <v>Ставка налога на содержание жил. фонда</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20">
          <cell r="B20" t="str">
            <v>Ставка налога на пользователей а/дорог</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4">
          <cell r="B24" t="str">
            <v>Ставка  налога на операции с ЦБ</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6">
          <cell r="B26" t="str">
            <v>целевой сбор на содержание милиции, ставка</v>
          </cell>
          <cell r="C26">
            <v>0.03</v>
          </cell>
          <cell r="D26">
            <v>0.03</v>
          </cell>
          <cell r="E26">
            <v>0.03</v>
          </cell>
          <cell r="F26">
            <v>0.03</v>
          </cell>
          <cell r="G26">
            <v>0.03</v>
          </cell>
          <cell r="H26">
            <v>0.03</v>
          </cell>
          <cell r="I26">
            <v>0.03</v>
          </cell>
          <cell r="J26">
            <v>0.03</v>
          </cell>
          <cell r="K26">
            <v>0.03</v>
          </cell>
          <cell r="L26">
            <v>0.03</v>
          </cell>
          <cell r="M26">
            <v>0.03</v>
          </cell>
          <cell r="N26">
            <v>0.03</v>
          </cell>
          <cell r="O26">
            <v>0.03</v>
          </cell>
          <cell r="P26">
            <v>0.03</v>
          </cell>
          <cell r="Q26">
            <v>0.03</v>
          </cell>
          <cell r="R26">
            <v>0.03</v>
          </cell>
          <cell r="S26">
            <v>0.03</v>
          </cell>
          <cell r="T26">
            <v>0.03</v>
          </cell>
          <cell r="U26">
            <v>0.03</v>
          </cell>
          <cell r="V26">
            <v>0.03</v>
          </cell>
          <cell r="W26">
            <v>0.03</v>
          </cell>
          <cell r="X26">
            <v>0.03</v>
          </cell>
          <cell r="Y26">
            <v>0.03</v>
          </cell>
          <cell r="Z26">
            <v>0.03</v>
          </cell>
          <cell r="AA26">
            <v>0.03</v>
          </cell>
          <cell r="AB26">
            <v>0.03</v>
          </cell>
          <cell r="AC26">
            <v>0.03</v>
          </cell>
          <cell r="AD26">
            <v>0.03</v>
          </cell>
          <cell r="AE26">
            <v>0.03</v>
          </cell>
          <cell r="AF26">
            <v>0.03</v>
          </cell>
        </row>
        <row r="28">
          <cell r="B28" t="str">
            <v>сбор на благоустройство территории, ставка</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30">
          <cell r="B30" t="str">
            <v>Ставка налога на владельцев трансп. средств</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2">
          <cell r="B32" t="str">
            <v>Ставка отчисления на нужды противопож.службы</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8">
          <cell r="B38" t="str">
            <v>Ставка отчислений в фонды НИОКР</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40">
          <cell r="B40" t="str">
            <v>Ставка налога  на обязательное социальное страхование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sheetData>
      <sheetData sheetId="21" refreshError="1"/>
      <sheetData sheetId="22" refreshError="1"/>
      <sheetData sheetId="23" refreshError="1">
        <row r="9">
          <cell r="B9" t="str">
            <v xml:space="preserve"> - тепловая</v>
          </cell>
          <cell r="C9" t="str">
            <v>Гкал./час</v>
          </cell>
          <cell r="D9">
            <v>13</v>
          </cell>
        </row>
        <row r="17">
          <cell r="B17" t="str">
            <v>в натуральном выражениии:</v>
          </cell>
        </row>
        <row r="19">
          <cell r="B19" t="str">
            <v xml:space="preserve"> - теплоэнергии с коллекторов</v>
          </cell>
          <cell r="C19" t="str">
            <v>тыс.Гкал/год</v>
          </cell>
          <cell r="D19">
            <v>68.353999999999999</v>
          </cell>
        </row>
        <row r="20">
          <cell r="B20" t="str">
            <v>в стоимостном выражении:</v>
          </cell>
        </row>
        <row r="22">
          <cell r="B22" t="str">
            <v xml:space="preserve"> - теплоэнергии с коллекторов</v>
          </cell>
          <cell r="C22" t="str">
            <v>млн.$(млн.руб)</v>
          </cell>
          <cell r="D22">
            <v>24.534419120737859</v>
          </cell>
          <cell r="E22" t="str">
            <v>(0,75)</v>
          </cell>
        </row>
        <row r="23">
          <cell r="B23" t="str">
            <v>Всего</v>
          </cell>
          <cell r="C23" t="str">
            <v>млн.$(млн.руб)</v>
          </cell>
          <cell r="D23">
            <v>2045.9527071207378</v>
          </cell>
          <cell r="E23" t="str">
            <v>(62,26)</v>
          </cell>
        </row>
        <row r="27">
          <cell r="B27" t="str">
            <v xml:space="preserve"> - на отпущенную теплоэнергию</v>
          </cell>
          <cell r="C27" t="str">
            <v>кг/гкал</v>
          </cell>
          <cell r="D27">
            <v>160.86000000000001</v>
          </cell>
        </row>
        <row r="32">
          <cell r="B32" t="str">
            <v>в натуральном выражении:</v>
          </cell>
        </row>
        <row r="34">
          <cell r="B34" t="str">
            <v xml:space="preserve"> - теплоэнергии </v>
          </cell>
          <cell r="C34" t="str">
            <v>тыс.Гкал/чел.</v>
          </cell>
          <cell r="D34">
            <v>0.27017391304347826</v>
          </cell>
        </row>
        <row r="57">
          <cell r="B57" t="str">
            <v xml:space="preserve"> - теплоэнергии </v>
          </cell>
          <cell r="C57" t="str">
            <v>$/Гкал (тыс.руб/Гкал)</v>
          </cell>
          <cell r="D57">
            <v>326.30156804998927</v>
          </cell>
          <cell r="E57" t="str">
            <v>(9,93)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 val="SET"/>
      <sheetName val="共機J"/>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свед."/>
      <sheetName val="Таб1.1"/>
      <sheetName val="Таб1.2"/>
      <sheetName val="Таб2.1"/>
      <sheetName val="Таб3.1"/>
      <sheetName val="Таб3.2"/>
      <sheetName val="Таб4.1"/>
      <sheetName val="Таб4.2"/>
      <sheetName val="Таб5.1"/>
      <sheetName val="Таб6.1"/>
      <sheetName val="Таб6.2"/>
      <sheetName val="Таб6.3"/>
      <sheetName val="Таб6.4"/>
      <sheetName val="Таб7.1"/>
      <sheetName val="Таб7.2"/>
      <sheetName val="Таб7.3"/>
      <sheetName val="Таб7.5"/>
      <sheetName val="Таб7.6"/>
      <sheetName val="Экспресс-оценка"/>
      <sheetName val="Dati Caricati"/>
      <sheetName val="control"/>
      <sheetName val="vec"/>
      <sheetName val="БЕ-Сервис_НТЦ_Дальсельэнергопро"/>
      <sheetName val="1"/>
      <sheetName val="14б ДПН отчет"/>
      <sheetName val="16а Сводный анализ"/>
      <sheetName val="Сводка-20"/>
      <sheetName val="Сводка"/>
      <sheetName val="mtl$-inter"/>
    </sheetNames>
    <sheetDataSet>
      <sheetData sheetId="0">
        <row r="34">
          <cell r="B34" t="str">
            <v>12 мес. план</v>
          </cell>
        </row>
      </sheetData>
      <sheetData sheetId="1">
        <row r="34">
          <cell r="B34" t="str">
            <v>12 мес. план</v>
          </cell>
        </row>
      </sheetData>
      <sheetData sheetId="2">
        <row r="34">
          <cell r="B34" t="str">
            <v>12 мес. план</v>
          </cell>
        </row>
        <row r="35">
          <cell r="B35" t="str">
            <v>I-й кв. факт</v>
          </cell>
        </row>
        <row r="36">
          <cell r="B36" t="str">
            <v>II-й кв. факт</v>
          </cell>
        </row>
        <row r="37">
          <cell r="B37" t="str">
            <v>6 мес. факт</v>
          </cell>
        </row>
        <row r="38">
          <cell r="B38" t="str">
            <v>III-й кв. факт</v>
          </cell>
        </row>
        <row r="39">
          <cell r="B39" t="str">
            <v>9 мес. факт</v>
          </cell>
        </row>
        <row r="40">
          <cell r="B40" t="str">
            <v>IV-й кв. факт</v>
          </cell>
        </row>
        <row r="41">
          <cell r="B41" t="str">
            <v>12 мес. факт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2"/>
      <sheetName val="Приложение 2.1"/>
      <sheetName val="Приложение 3"/>
      <sheetName val="Приложение 4"/>
      <sheetName val="Приложение 5"/>
      <sheetName val="Приложение 7"/>
      <sheetName val="Приложение 8"/>
      <sheetName val="Приложение 11"/>
      <sheetName val="Приложение 13"/>
      <sheetName val="Приложение 14"/>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2">
          <cell r="D12" t="str">
            <v>Всего</v>
          </cell>
          <cell r="J12" t="str">
            <v>Всего, в т.ч.</v>
          </cell>
        </row>
        <row r="13">
          <cell r="D13" t="str">
            <v>Всего</v>
          </cell>
          <cell r="J13" t="str">
            <v>ВН</v>
          </cell>
        </row>
        <row r="14">
          <cell r="D14" t="str">
            <v>Всего</v>
          </cell>
          <cell r="J14" t="str">
            <v>СН1</v>
          </cell>
        </row>
        <row r="15">
          <cell r="D15" t="str">
            <v>Всего</v>
          </cell>
          <cell r="J15" t="str">
            <v>СН2</v>
          </cell>
        </row>
        <row r="16">
          <cell r="D16" t="str">
            <v>Всего</v>
          </cell>
          <cell r="J16" t="str">
            <v>НН</v>
          </cell>
        </row>
        <row r="17">
          <cell r="D17" t="str">
            <v>Потребитель 1</v>
          </cell>
          <cell r="J17" t="str">
            <v>Всего, в т.ч.</v>
          </cell>
        </row>
        <row r="18">
          <cell r="D18" t="str">
            <v>Потребитель 1</v>
          </cell>
          <cell r="J18" t="str">
            <v>ВН</v>
          </cell>
        </row>
        <row r="19">
          <cell r="D19" t="str">
            <v>Потребитель 2</v>
          </cell>
          <cell r="J19" t="str">
            <v>Всего, в т.ч.</v>
          </cell>
        </row>
        <row r="20">
          <cell r="D20" t="str">
            <v>Потребитель 2</v>
          </cell>
          <cell r="J20" t="str">
            <v>ВН</v>
          </cell>
        </row>
        <row r="21">
          <cell r="D21" t="str">
            <v>Всего</v>
          </cell>
          <cell r="J21" t="str">
            <v>Всего, в т.ч.</v>
          </cell>
        </row>
        <row r="22">
          <cell r="D22" t="str">
            <v>Всего</v>
          </cell>
          <cell r="J22" t="str">
            <v>ВН</v>
          </cell>
        </row>
        <row r="23">
          <cell r="D23" t="str">
            <v>Всего</v>
          </cell>
          <cell r="J23" t="str">
            <v>СН1</v>
          </cell>
        </row>
        <row r="24">
          <cell r="D24" t="str">
            <v>Всего</v>
          </cell>
          <cell r="J24" t="str">
            <v>СН2</v>
          </cell>
        </row>
        <row r="25">
          <cell r="D25" t="str">
            <v>Всего</v>
          </cell>
          <cell r="J25" t="str">
            <v>НН</v>
          </cell>
        </row>
        <row r="26">
          <cell r="D26" t="str">
            <v>ОАО "Северсталь" (услуга по передаче)</v>
          </cell>
          <cell r="J26" t="str">
            <v>Всего, в т.ч.</v>
          </cell>
        </row>
        <row r="27">
          <cell r="D27" t="str">
            <v>ОАО "Северсталь" (услуга по передаче)</v>
          </cell>
          <cell r="J27" t="str">
            <v>220 кВ</v>
          </cell>
        </row>
        <row r="28">
          <cell r="D28" t="str">
            <v>ОАО "Северсталь" (услуга по передаче)</v>
          </cell>
          <cell r="J28" t="str">
            <v>220 кВ</v>
          </cell>
        </row>
        <row r="29">
          <cell r="D29" t="str">
            <v>ОАО "Северсталь" (услуга по передаче)</v>
          </cell>
          <cell r="J29" t="str">
            <v>220 кВ</v>
          </cell>
        </row>
        <row r="30">
          <cell r="D30" t="str">
            <v>Всего</v>
          </cell>
          <cell r="J30" t="str">
            <v>Всего, в т.ч.</v>
          </cell>
        </row>
        <row r="31">
          <cell r="D31" t="str">
            <v>Всего</v>
          </cell>
          <cell r="J31" t="str">
            <v>ВН</v>
          </cell>
        </row>
        <row r="32">
          <cell r="D32" t="str">
            <v>Всего</v>
          </cell>
          <cell r="J32" t="str">
            <v>СН1</v>
          </cell>
        </row>
        <row r="33">
          <cell r="D33" t="str">
            <v>Всего</v>
          </cell>
          <cell r="J33" t="str">
            <v>СН2</v>
          </cell>
        </row>
        <row r="34">
          <cell r="D34" t="str">
            <v>Всего</v>
          </cell>
          <cell r="J34" t="str">
            <v>НН</v>
          </cell>
        </row>
        <row r="35">
          <cell r="D35" t="str">
            <v>ЗАО "Картонная ф-ка"</v>
          </cell>
          <cell r="J35" t="str">
            <v>Всего, в т.ч.</v>
          </cell>
        </row>
        <row r="36">
          <cell r="D36" t="str">
            <v>ЗАО "Картонная ф-ка"</v>
          </cell>
          <cell r="J36" t="str">
            <v>ВН</v>
          </cell>
        </row>
        <row r="37">
          <cell r="D37" t="str">
            <v>ЗАО "Картонная ф-ка"</v>
          </cell>
          <cell r="J37" t="str">
            <v>ВН</v>
          </cell>
        </row>
        <row r="38">
          <cell r="D38" t="str">
            <v>ЗАО "Картонная ф-ка"</v>
          </cell>
          <cell r="J38" t="str">
            <v>ВН</v>
          </cell>
        </row>
        <row r="39">
          <cell r="D39" t="str">
            <v>ООО "Карелэнергоресурс" (субабоненты: ОАО "Санкт-Петербург Телеком", МегаФон)</v>
          </cell>
          <cell r="J39" t="str">
            <v>ВН</v>
          </cell>
        </row>
        <row r="40">
          <cell r="D40" t="str">
            <v>ООО "Русэнергосбыт" (конечные ТСО РЖД)</v>
          </cell>
          <cell r="J40" t="str">
            <v>Всего, в т.ч.</v>
          </cell>
        </row>
        <row r="41">
          <cell r="D41" t="str">
            <v>ООО "Русэнергосбыт" (конечные ТСО РЖД)</v>
          </cell>
          <cell r="J41" t="str">
            <v>ВН</v>
          </cell>
        </row>
        <row r="42">
          <cell r="D42" t="str">
            <v>ООО "Русэнергосбыт" (конечные ТСО РЖД)</v>
          </cell>
          <cell r="J42" t="str">
            <v>ВН</v>
          </cell>
        </row>
        <row r="43">
          <cell r="D43" t="str">
            <v>ООО "Русэнергосбыт" (конечные ТСО РЖД)</v>
          </cell>
          <cell r="J43" t="str">
            <v>ВН</v>
          </cell>
        </row>
        <row r="44">
          <cell r="D44" t="str">
            <v>ООО "Русэнергосбыт" (конечные ТСО РЖД)</v>
          </cell>
          <cell r="J44" t="str">
            <v>ВН</v>
          </cell>
        </row>
        <row r="45">
          <cell r="D45" t="str">
            <v>ООО "Русэнергосбыт" (конечные ТСО РЖД)</v>
          </cell>
          <cell r="J45" t="str">
            <v>ВН</v>
          </cell>
        </row>
        <row r="46">
          <cell r="D46" t="str">
            <v>ООО "Русэнергосбыт" (конечные ТСО РЖД)</v>
          </cell>
          <cell r="J46" t="str">
            <v>ВН</v>
          </cell>
        </row>
        <row r="47">
          <cell r="D47" t="str">
            <v>ООО "Русэнергосбыт" (конечные ТСО РЖД)</v>
          </cell>
          <cell r="J47" t="str">
            <v>ВН</v>
          </cell>
        </row>
        <row r="48">
          <cell r="D48" t="str">
            <v>ООО "Русэнергосбыт" (конечные ТСО РЖД)</v>
          </cell>
          <cell r="J48" t="str">
            <v>ВН</v>
          </cell>
        </row>
        <row r="49">
          <cell r="D49" t="str">
            <v>ООО "Русэнергосбыт" (конечные ТСО РЖД)</v>
          </cell>
          <cell r="J49" t="str">
            <v>ВН</v>
          </cell>
        </row>
        <row r="50">
          <cell r="D50" t="str">
            <v>ООО "Русэнергосбыт" (конечные ТСО РЖД)</v>
          </cell>
          <cell r="J50" t="str">
            <v>ВН</v>
          </cell>
        </row>
        <row r="51">
          <cell r="D51" t="str">
            <v>ООО "Русэнергосбыт" (конечные ТСО РЖД)</v>
          </cell>
          <cell r="J51" t="str">
            <v>ВН</v>
          </cell>
        </row>
        <row r="52">
          <cell r="D52" t="str">
            <v>Всего</v>
          </cell>
          <cell r="J52" t="str">
            <v>Всего, в т.ч.</v>
          </cell>
        </row>
        <row r="53">
          <cell r="D53" t="str">
            <v>Всего</v>
          </cell>
          <cell r="J53" t="str">
            <v>ВН</v>
          </cell>
        </row>
        <row r="54">
          <cell r="D54" t="str">
            <v>Всего</v>
          </cell>
          <cell r="J54" t="str">
            <v>СН1</v>
          </cell>
        </row>
        <row r="55">
          <cell r="D55" t="str">
            <v>Всего</v>
          </cell>
          <cell r="J55" t="str">
            <v>СН2</v>
          </cell>
        </row>
        <row r="56">
          <cell r="D56" t="str">
            <v>Всего</v>
          </cell>
          <cell r="J56" t="str">
            <v>НН</v>
          </cell>
        </row>
        <row r="57">
          <cell r="D57" t="str">
            <v>Потребитель 1</v>
          </cell>
          <cell r="J57" t="str">
            <v>Всего, в т.ч.</v>
          </cell>
        </row>
        <row r="58">
          <cell r="D58" t="str">
            <v>Потребитель 1</v>
          </cell>
          <cell r="J58" t="str">
            <v>ВН</v>
          </cell>
        </row>
        <row r="59">
          <cell r="D59" t="str">
            <v>Потребитель 2</v>
          </cell>
          <cell r="J59" t="str">
            <v>Всего, в т.ч.</v>
          </cell>
        </row>
        <row r="60">
          <cell r="D60" t="str">
            <v>Потребитель 2</v>
          </cell>
          <cell r="J60" t="str">
            <v>ВН</v>
          </cell>
        </row>
        <row r="61">
          <cell r="D61" t="str">
            <v>Всего</v>
          </cell>
          <cell r="J61" t="str">
            <v>Всего, в т.ч.</v>
          </cell>
        </row>
        <row r="62">
          <cell r="D62" t="str">
            <v>Всего</v>
          </cell>
          <cell r="J62" t="str">
            <v>ВН</v>
          </cell>
        </row>
        <row r="63">
          <cell r="D63" t="str">
            <v>Всего</v>
          </cell>
          <cell r="J63" t="str">
            <v>СН1</v>
          </cell>
        </row>
        <row r="64">
          <cell r="D64" t="str">
            <v>Всего</v>
          </cell>
          <cell r="J64" t="str">
            <v>СН2</v>
          </cell>
        </row>
        <row r="65">
          <cell r="D65" t="str">
            <v>Всего</v>
          </cell>
          <cell r="J65" t="str">
            <v>НН</v>
          </cell>
        </row>
        <row r="66">
          <cell r="D66" t="str">
            <v>Потребитель 1</v>
          </cell>
          <cell r="J66" t="str">
            <v>Всего, в т.ч.</v>
          </cell>
        </row>
        <row r="67">
          <cell r="D67" t="str">
            <v>Потребитель 1</v>
          </cell>
          <cell r="J67" t="str">
            <v>ВН</v>
          </cell>
        </row>
        <row r="68">
          <cell r="D68" t="str">
            <v>Потребитель 2</v>
          </cell>
          <cell r="J68" t="str">
            <v>Всего, в т.ч.</v>
          </cell>
        </row>
        <row r="69">
          <cell r="D69" t="str">
            <v>Потребитель 2</v>
          </cell>
          <cell r="J69" t="str">
            <v>ВН</v>
          </cell>
        </row>
        <row r="70">
          <cell r="D70" t="str">
            <v>Всего</v>
          </cell>
          <cell r="J70" t="str">
            <v>Всего, в т.ч.</v>
          </cell>
        </row>
        <row r="71">
          <cell r="D71" t="str">
            <v>Всего</v>
          </cell>
          <cell r="J71" t="str">
            <v>ВН</v>
          </cell>
        </row>
        <row r="72">
          <cell r="D72" t="str">
            <v>Всего</v>
          </cell>
          <cell r="J72" t="str">
            <v>СН1</v>
          </cell>
        </row>
        <row r="73">
          <cell r="D73" t="str">
            <v>Всего</v>
          </cell>
          <cell r="J73" t="str">
            <v>СН2</v>
          </cell>
        </row>
        <row r="74">
          <cell r="D74" t="str">
            <v>Всего</v>
          </cell>
          <cell r="J74" t="str">
            <v>НН</v>
          </cell>
        </row>
        <row r="75">
          <cell r="D75" t="str">
            <v>Потребитель 1</v>
          </cell>
          <cell r="J75" t="str">
            <v>Всего, в т.ч.</v>
          </cell>
        </row>
        <row r="76">
          <cell r="D76" t="str">
            <v>Потребитель 1</v>
          </cell>
          <cell r="J76" t="str">
            <v>ВН</v>
          </cell>
        </row>
        <row r="77">
          <cell r="D77" t="str">
            <v>Потребитель 2</v>
          </cell>
          <cell r="J77" t="str">
            <v>Всего, в т.ч.</v>
          </cell>
        </row>
        <row r="78">
          <cell r="D78" t="str">
            <v>Потребитель 2</v>
          </cell>
          <cell r="J78" t="str">
            <v>ВН</v>
          </cell>
        </row>
        <row r="79">
          <cell r="J79" t="str">
            <v>Всего, в т.ч.</v>
          </cell>
        </row>
      </sheetData>
      <sheetData sheetId="9" refreshError="1"/>
      <sheetData sheetId="10"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БДР (без вн.об)"/>
      <sheetName val="БДР (вн.бизн)"/>
      <sheetName val="БДР (вн.холд)"/>
      <sheetName val="БДР (свод)"/>
      <sheetName val="БДР (базовый)"/>
      <sheetName val="БДР (старый формат)"/>
      <sheetName val="БДДС (свод)"/>
      <sheetName val="БДДС (вн.холд)"/>
      <sheetName val="Баланс"/>
      <sheetName val="КП"/>
      <sheetName val="НДС"/>
      <sheetName val="БДДС (опер.деят)"/>
      <sheetName val="Кредиты займы собств.цб"/>
      <sheetName val="Цен.бум 3х лиц"/>
      <sheetName val="Кап.влож"/>
      <sheetName val="Инвест.влож"/>
      <sheetName val="Фин.деят"/>
      <sheetName val="Див"/>
      <sheetName val="ПД"/>
      <sheetName val="Кап.затраты"/>
      <sheetName val="БДДС (Шаблон)"/>
      <sheetName val="РБП ДБП"/>
      <sheetName val="Упр.кор. БДР"/>
      <sheetName val="REN_4.1.1(ю_л)"/>
      <sheetName val="REN_4.1.1(для конс)"/>
      <sheetName val="REN_4.1.2(ю_л)"/>
      <sheetName val="REN_4.1.2(для конс)"/>
      <sheetName val="REN_4.1.3"/>
      <sheetName val="Параметры"/>
      <sheetName val="Таблица А13"/>
      <sheetName val="ТехЭк"/>
      <sheetName val="Т12"/>
      <sheetName val="2РЗ"/>
      <sheetName val="3конф"/>
      <sheetName val="Source"/>
      <sheetName val="t_проверки"/>
      <sheetName val="Список ДЗО"/>
      <sheetName val="Справочники"/>
      <sheetName val="бф-2-13-п"/>
      <sheetName val="рбп"/>
      <sheetName val="Форма (2)"/>
      <sheetName val="Sheet1"/>
      <sheetName val="合成単価作成・-bldg"/>
      <sheetName val="Сводка - лизинг"/>
      <sheetName val="13 Сводная"/>
      <sheetName val="на 1 тут"/>
      <sheetName val="ИТ-бюджет"/>
      <sheetName val="fes"/>
      <sheetName val="Рейтинг"/>
      <sheetName val="共機J"/>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AJ5" t="str">
            <v>В</v>
          </cell>
        </row>
      </sheetData>
      <sheetData sheetId="28">
        <row r="5">
          <cell r="AJ5" t="str">
            <v>В</v>
          </cell>
        </row>
      </sheetData>
      <sheetData sheetId="29" refreshError="1">
        <row r="5">
          <cell r="AJ5" t="str">
            <v>В</v>
          </cell>
          <cell r="AK5" t="str">
            <v>Выплаты</v>
          </cell>
          <cell r="AL5">
            <v>57</v>
          </cell>
          <cell r="AM5">
            <v>1</v>
          </cell>
        </row>
        <row r="6">
          <cell r="AJ6" t="str">
            <v>В-1</v>
          </cell>
          <cell r="AK6" t="str">
            <v>Материалы</v>
          </cell>
          <cell r="AL6">
            <v>58</v>
          </cell>
          <cell r="AM6">
            <v>1</v>
          </cell>
        </row>
        <row r="7">
          <cell r="AJ7" t="str">
            <v>В-10</v>
          </cell>
          <cell r="AK7" t="str">
            <v>Прочие общехозяйственные и административно-управленческие расходы</v>
          </cell>
          <cell r="AL7">
            <v>115</v>
          </cell>
          <cell r="AM7">
            <v>1</v>
          </cell>
        </row>
        <row r="8">
          <cell r="AJ8" t="str">
            <v>В-10-1</v>
          </cell>
          <cell r="AK8" t="str">
            <v>Выплаты на HR</v>
          </cell>
          <cell r="AL8">
            <v>116</v>
          </cell>
          <cell r="AM8">
            <v>1</v>
          </cell>
        </row>
        <row r="9">
          <cell r="AJ9" t="str">
            <v>В-10-1-1</v>
          </cell>
          <cell r="AK9" t="str">
            <v>Подбор персонала</v>
          </cell>
          <cell r="AL9">
            <v>117</v>
          </cell>
        </row>
        <row r="10">
          <cell r="AJ10" t="str">
            <v>В-10-1-2</v>
          </cell>
          <cell r="AK10" t="str">
            <v>Расходы на развитие персонала</v>
          </cell>
          <cell r="AL10">
            <v>118</v>
          </cell>
        </row>
        <row r="11">
          <cell r="AJ11" t="str">
            <v>В-10-1-3</v>
          </cell>
          <cell r="AK11" t="str">
            <v>Корпоративные программы</v>
          </cell>
          <cell r="AL11">
            <v>119</v>
          </cell>
          <cell r="AM11">
            <v>1</v>
          </cell>
        </row>
        <row r="12">
          <cell r="AJ12" t="str">
            <v>В-10-1-3-1</v>
          </cell>
          <cell r="AK12" t="str">
            <v>спортивно-оздоровительные мероприятия</v>
          </cell>
          <cell r="AL12">
            <v>120</v>
          </cell>
        </row>
        <row r="13">
          <cell r="AJ13" t="str">
            <v>В-10-1-3-2</v>
          </cell>
          <cell r="AK13" t="str">
            <v>общекорпоративные мероприятия</v>
          </cell>
          <cell r="AL13">
            <v>121</v>
          </cell>
        </row>
        <row r="14">
          <cell r="AJ14" t="str">
            <v>В-10-1-4</v>
          </cell>
          <cell r="AK14" t="str">
            <v>ДМС</v>
          </cell>
          <cell r="AL14">
            <v>122</v>
          </cell>
        </row>
        <row r="15">
          <cell r="AJ15" t="str">
            <v>В-10-1-5</v>
          </cell>
          <cell r="AK15" t="str">
            <v>Прочие выплаты на HR</v>
          </cell>
          <cell r="AL15">
            <v>123</v>
          </cell>
        </row>
        <row r="16">
          <cell r="AJ16" t="str">
            <v>В-10-2</v>
          </cell>
          <cell r="AK16" t="str">
            <v>Командировочные</v>
          </cell>
          <cell r="AL16">
            <v>124</v>
          </cell>
        </row>
        <row r="17">
          <cell r="AJ17" t="str">
            <v>В-10-3</v>
          </cell>
          <cell r="AK17" t="str">
            <v>Представительские</v>
          </cell>
          <cell r="AL17">
            <v>125</v>
          </cell>
        </row>
        <row r="18">
          <cell r="AJ18" t="str">
            <v>В-10-4</v>
          </cell>
          <cell r="AK18" t="str">
            <v>Расходы на ИТ и связь</v>
          </cell>
          <cell r="AL18">
            <v>126</v>
          </cell>
          <cell r="AM18">
            <v>1</v>
          </cell>
        </row>
        <row r="19">
          <cell r="AJ19" t="str">
            <v>В-10-4-1</v>
          </cell>
          <cell r="AK19" t="str">
            <v>Мобильная связь</v>
          </cell>
          <cell r="AL19">
            <v>127</v>
          </cell>
        </row>
        <row r="20">
          <cell r="AJ20" t="str">
            <v>В-10-4-10</v>
          </cell>
          <cell r="AK20" t="str">
            <v>Почтово-телеграфные расходы</v>
          </cell>
          <cell r="AL20">
            <v>136</v>
          </cell>
        </row>
        <row r="21">
          <cell r="AJ21" t="str">
            <v>В-10-4-11</v>
          </cell>
          <cell r="AK21" t="str">
            <v>Прочие расходы на ИТ</v>
          </cell>
          <cell r="AL21">
            <v>137</v>
          </cell>
        </row>
        <row r="22">
          <cell r="AJ22" t="str">
            <v>В-10-4-2</v>
          </cell>
          <cell r="AK22" t="str">
            <v>Приобретение компьютеров, оргтехники, средств связи , НМА (не амортизируемого)</v>
          </cell>
          <cell r="AL22">
            <v>128</v>
          </cell>
        </row>
        <row r="23">
          <cell r="AJ23" t="str">
            <v>В-10-4-3</v>
          </cell>
          <cell r="AK23" t="str">
            <v>Аренда ОС и НМА (ИТ)</v>
          </cell>
          <cell r="AL23">
            <v>129</v>
          </cell>
        </row>
        <row r="24">
          <cell r="AJ24" t="str">
            <v>В-10-4-4</v>
          </cell>
          <cell r="AK24" t="str">
            <v>Лизинг ОС и НМА (ИТ)</v>
          </cell>
          <cell r="AL24">
            <v>130</v>
          </cell>
        </row>
        <row r="25">
          <cell r="AJ25" t="str">
            <v>В-10-4-5</v>
          </cell>
          <cell r="AK25" t="str">
            <v>Информационные услуги</v>
          </cell>
          <cell r="AL25">
            <v>131</v>
          </cell>
        </row>
        <row r="26">
          <cell r="AJ26" t="str">
            <v>В-10-4-6</v>
          </cell>
          <cell r="AK26" t="str">
            <v>Расходные материалы (ИТ)</v>
          </cell>
          <cell r="AL26">
            <v>132</v>
          </cell>
        </row>
        <row r="27">
          <cell r="AJ27" t="str">
            <v>В-10-4-7</v>
          </cell>
          <cell r="AK27" t="str">
            <v>Ремонт и эксплуатация (ИТ)</v>
          </cell>
          <cell r="AL27">
            <v>133</v>
          </cell>
        </row>
        <row r="28">
          <cell r="AJ28" t="str">
            <v>В-10-4-8</v>
          </cell>
          <cell r="AK28" t="str">
            <v>Связь</v>
          </cell>
          <cell r="AL28">
            <v>134</v>
          </cell>
        </row>
        <row r="29">
          <cell r="AJ29" t="str">
            <v>В-10-4-9</v>
          </cell>
          <cell r="AK29" t="str">
            <v>Интернет</v>
          </cell>
          <cell r="AL29">
            <v>135</v>
          </cell>
        </row>
        <row r="30">
          <cell r="AJ30" t="str">
            <v>В-10-5</v>
          </cell>
          <cell r="AK30" t="str">
            <v>Содержание помещений</v>
          </cell>
          <cell r="AL30">
            <v>138</v>
          </cell>
          <cell r="AM30">
            <v>1</v>
          </cell>
        </row>
        <row r="31">
          <cell r="AJ31" t="str">
            <v>В-10-5-1</v>
          </cell>
          <cell r="AK31" t="str">
            <v>Приобретение мебели, офис. оборудования (не амортизируемого)</v>
          </cell>
          <cell r="AL31">
            <v>139</v>
          </cell>
        </row>
        <row r="32">
          <cell r="AJ32" t="str">
            <v>В-10-5-2</v>
          </cell>
          <cell r="AK32" t="str">
            <v>Аренда ОС (АХО)</v>
          </cell>
          <cell r="AL32">
            <v>140</v>
          </cell>
          <cell r="AM32">
            <v>1</v>
          </cell>
        </row>
        <row r="33">
          <cell r="AJ33" t="str">
            <v>В-10-5-2-1</v>
          </cell>
          <cell r="AK33" t="str">
            <v>аренда ОС</v>
          </cell>
          <cell r="AL33">
            <v>141</v>
          </cell>
        </row>
        <row r="34">
          <cell r="AJ34" t="str">
            <v>В-10-5-2-2</v>
          </cell>
          <cell r="AK34" t="str">
            <v>аренда квартиры</v>
          </cell>
          <cell r="AL34">
            <v>142</v>
          </cell>
        </row>
        <row r="35">
          <cell r="AJ35" t="str">
            <v>В-10-5-3</v>
          </cell>
          <cell r="AK35" t="str">
            <v>Лизинг ОС (АХО)</v>
          </cell>
          <cell r="AL35">
            <v>143</v>
          </cell>
        </row>
        <row r="36">
          <cell r="AJ36" t="str">
            <v>В-10-5-4</v>
          </cell>
          <cell r="AK36" t="str">
            <v>Ремонт и эксплуатация зданий и помещений</v>
          </cell>
          <cell r="AL36">
            <v>144</v>
          </cell>
        </row>
        <row r="37">
          <cell r="AJ37" t="str">
            <v>В-10-5-5</v>
          </cell>
          <cell r="AK37" t="str">
            <v>Ремонт мебели, бытовой техники и пр.</v>
          </cell>
          <cell r="AL37">
            <v>145</v>
          </cell>
          <cell r="AM37">
            <v>1</v>
          </cell>
        </row>
        <row r="38">
          <cell r="AJ38" t="str">
            <v>В-10-5-5-1</v>
          </cell>
          <cell r="AK38" t="str">
            <v>ремонт мебели</v>
          </cell>
          <cell r="AL38">
            <v>146</v>
          </cell>
        </row>
        <row r="39">
          <cell r="AJ39" t="str">
            <v>В-10-5-5-2</v>
          </cell>
          <cell r="AK39" t="str">
            <v>ремонт бытовой техники</v>
          </cell>
          <cell r="AL39">
            <v>147</v>
          </cell>
        </row>
        <row r="40">
          <cell r="AJ40" t="str">
            <v>В-10-5-6</v>
          </cell>
          <cell r="AK40" t="str">
            <v>Страхование ОС</v>
          </cell>
          <cell r="AL40">
            <v>148</v>
          </cell>
        </row>
        <row r="41">
          <cell r="AJ41" t="str">
            <v>В-10-5-7</v>
          </cell>
          <cell r="AK41" t="str">
            <v>Канцтовары</v>
          </cell>
          <cell r="AL41">
            <v>149</v>
          </cell>
        </row>
        <row r="42">
          <cell r="AJ42" t="str">
            <v>В-10-5-8</v>
          </cell>
          <cell r="AK42" t="str">
            <v>Охрана</v>
          </cell>
          <cell r="AL42">
            <v>150</v>
          </cell>
        </row>
        <row r="43">
          <cell r="AJ43" t="str">
            <v>В-10-5-9</v>
          </cell>
          <cell r="AK43" t="str">
            <v>Прочие хоз. расходы</v>
          </cell>
          <cell r="AL43">
            <v>151</v>
          </cell>
          <cell r="AM43">
            <v>1</v>
          </cell>
        </row>
        <row r="44">
          <cell r="AJ44" t="str">
            <v>В-10-5-9-1</v>
          </cell>
          <cell r="AK44" t="str">
            <v>покупка воды в офис</v>
          </cell>
          <cell r="AL44">
            <v>152</v>
          </cell>
        </row>
        <row r="45">
          <cell r="AJ45" t="str">
            <v>В-10-5-9-2</v>
          </cell>
          <cell r="AK45" t="str">
            <v>уборка офисов</v>
          </cell>
          <cell r="AL45">
            <v>153</v>
          </cell>
        </row>
        <row r="46">
          <cell r="AJ46" t="str">
            <v>В-10-5-9-3</v>
          </cell>
          <cell r="AK46" t="str">
            <v>оформление и обустройство офисов</v>
          </cell>
          <cell r="AL46">
            <v>154</v>
          </cell>
        </row>
        <row r="47">
          <cell r="AJ47" t="str">
            <v>В-10-5-9-4</v>
          </cell>
          <cell r="AK47" t="str">
            <v>хоз.расходы прочие</v>
          </cell>
          <cell r="AL47">
            <v>155</v>
          </cell>
        </row>
        <row r="48">
          <cell r="AJ48" t="str">
            <v>В-10-6</v>
          </cell>
          <cell r="AK48" t="str">
            <v>Транспорт</v>
          </cell>
          <cell r="AL48">
            <v>156</v>
          </cell>
          <cell r="AM48">
            <v>1</v>
          </cell>
        </row>
        <row r="49">
          <cell r="AJ49" t="str">
            <v>В-10-6-1</v>
          </cell>
          <cell r="AK49" t="str">
            <v>Аренда а/м, субаренда а/м</v>
          </cell>
          <cell r="AL49">
            <v>157</v>
          </cell>
          <cell r="AM49">
            <v>1</v>
          </cell>
        </row>
        <row r="50">
          <cell r="AJ50" t="str">
            <v>В-10-6-1-1</v>
          </cell>
          <cell r="AK50" t="str">
            <v>Аренда а/м, субаренда а/м</v>
          </cell>
          <cell r="AL50">
            <v>158</v>
          </cell>
        </row>
        <row r="51">
          <cell r="AJ51" t="str">
            <v>В-10-6-1-2</v>
          </cell>
          <cell r="AK51" t="str">
            <v>Аренда автостоянки</v>
          </cell>
          <cell r="AL51">
            <v>159</v>
          </cell>
        </row>
        <row r="52">
          <cell r="AJ52" t="str">
            <v>В-10-6-2</v>
          </cell>
          <cell r="AK52" t="str">
            <v>Лизинг а/м , сублизинг а/м</v>
          </cell>
          <cell r="AL52">
            <v>160</v>
          </cell>
        </row>
        <row r="53">
          <cell r="AJ53" t="str">
            <v>В-10-6-3</v>
          </cell>
          <cell r="AK53" t="str">
            <v>Ремонт и эксплуатация а/м</v>
          </cell>
          <cell r="AL53">
            <v>161</v>
          </cell>
        </row>
        <row r="54">
          <cell r="AJ54" t="str">
            <v>В-10-6-4</v>
          </cell>
          <cell r="AK54" t="str">
            <v>ГСМ</v>
          </cell>
          <cell r="AL54">
            <v>162</v>
          </cell>
        </row>
        <row r="55">
          <cell r="AJ55" t="str">
            <v>В-10-6-5</v>
          </cell>
          <cell r="AK55" t="str">
            <v>Страхование А/м</v>
          </cell>
          <cell r="AL55">
            <v>163</v>
          </cell>
        </row>
        <row r="56">
          <cell r="AJ56" t="str">
            <v>В-10-6-6</v>
          </cell>
          <cell r="AK56" t="str">
            <v>Прочие расходы на транспорт</v>
          </cell>
          <cell r="AL56">
            <v>164</v>
          </cell>
        </row>
        <row r="57">
          <cell r="AJ57" t="str">
            <v>В-10-7</v>
          </cell>
          <cell r="AK57" t="str">
            <v>Консалтинг, аудит</v>
          </cell>
          <cell r="AL57">
            <v>165</v>
          </cell>
          <cell r="AM57">
            <v>1</v>
          </cell>
        </row>
        <row r="58">
          <cell r="AJ58" t="str">
            <v>В-10-7-1</v>
          </cell>
          <cell r="AK58" t="str">
            <v>Аудиторские услуги</v>
          </cell>
          <cell r="AL58">
            <v>166</v>
          </cell>
        </row>
        <row r="59">
          <cell r="AJ59" t="str">
            <v>В-10-7-2</v>
          </cell>
          <cell r="AK59" t="str">
            <v>Консалтинг</v>
          </cell>
          <cell r="AL59">
            <v>167</v>
          </cell>
          <cell r="AM59">
            <v>1</v>
          </cell>
        </row>
        <row r="60">
          <cell r="AJ60" t="str">
            <v>В-10-7-2-1</v>
          </cell>
          <cell r="AK60" t="str">
            <v>консультационные услуги</v>
          </cell>
          <cell r="AL60">
            <v>168</v>
          </cell>
        </row>
        <row r="61">
          <cell r="AJ61" t="str">
            <v>В-10-7-2-2</v>
          </cell>
          <cell r="AK61" t="str">
            <v>услуги налоговых консультантов</v>
          </cell>
          <cell r="AL61">
            <v>169</v>
          </cell>
        </row>
        <row r="62">
          <cell r="AJ62" t="str">
            <v>В-10-7-3</v>
          </cell>
          <cell r="AK62" t="str">
            <v>Прочие консультационные услуги</v>
          </cell>
          <cell r="AL62">
            <v>170</v>
          </cell>
        </row>
        <row r="63">
          <cell r="AJ63" t="str">
            <v>В-10-7-4</v>
          </cell>
          <cell r="AK63" t="str">
            <v>Переводы</v>
          </cell>
          <cell r="AL63">
            <v>171</v>
          </cell>
        </row>
        <row r="64">
          <cell r="AJ64" t="str">
            <v>В-10-8</v>
          </cell>
          <cell r="AK64" t="str">
            <v>Расходы на юридическое и прочее сопровождение</v>
          </cell>
          <cell r="AL64">
            <v>172</v>
          </cell>
          <cell r="AM64">
            <v>1</v>
          </cell>
        </row>
        <row r="65">
          <cell r="AJ65" t="str">
            <v>В-10-8-1</v>
          </cell>
          <cell r="AK65" t="str">
            <v>Юридические услуги</v>
          </cell>
          <cell r="AL65">
            <v>173</v>
          </cell>
        </row>
        <row r="66">
          <cell r="AJ66" t="str">
            <v>В-10-8-2</v>
          </cell>
          <cell r="AK66" t="str">
            <v>Нотариальные услуги</v>
          </cell>
          <cell r="AL66">
            <v>174</v>
          </cell>
        </row>
        <row r="67">
          <cell r="AJ67" t="str">
            <v>В-10-8-3</v>
          </cell>
          <cell r="AK67" t="str">
            <v>Депозитарные услуги</v>
          </cell>
          <cell r="AL67">
            <v>175</v>
          </cell>
        </row>
        <row r="68">
          <cell r="AJ68" t="str">
            <v>В-10-8-4</v>
          </cell>
          <cell r="AK68" t="str">
            <v>Брокерские услуги</v>
          </cell>
          <cell r="AL68">
            <v>176</v>
          </cell>
        </row>
        <row r="69">
          <cell r="AJ69" t="str">
            <v>В-10-8-5</v>
          </cell>
          <cell r="AK69" t="str">
            <v>Услуги регистраторов</v>
          </cell>
          <cell r="AL69">
            <v>177</v>
          </cell>
        </row>
        <row r="70">
          <cell r="AJ70" t="str">
            <v>В-10-8-6</v>
          </cell>
          <cell r="AK70" t="str">
            <v>Судебные издержки</v>
          </cell>
          <cell r="AL70">
            <v>178</v>
          </cell>
        </row>
        <row r="71">
          <cell r="AJ71" t="str">
            <v>В-10-8-7</v>
          </cell>
          <cell r="AK71" t="str">
            <v>Лицензирование и сертификация</v>
          </cell>
          <cell r="AL71">
            <v>179</v>
          </cell>
        </row>
        <row r="72">
          <cell r="AJ72" t="str">
            <v>В-10-8-8</v>
          </cell>
          <cell r="AK72" t="str">
            <v>Прочие расходы на юр.сопровождение</v>
          </cell>
          <cell r="AL72">
            <v>180</v>
          </cell>
        </row>
        <row r="73">
          <cell r="AJ73" t="str">
            <v>В-10-9</v>
          </cell>
          <cell r="AK73" t="str">
            <v>Расходы на PR и маркетинг</v>
          </cell>
          <cell r="AL73">
            <v>181</v>
          </cell>
          <cell r="AM73">
            <v>1</v>
          </cell>
        </row>
        <row r="74">
          <cell r="AJ74" t="str">
            <v>В-10-9-1</v>
          </cell>
          <cell r="AK74" t="str">
            <v>GR- мероприятия</v>
          </cell>
          <cell r="AL74">
            <v>182</v>
          </cell>
        </row>
        <row r="75">
          <cell r="AJ75" t="str">
            <v>В-10-9-2</v>
          </cell>
          <cell r="AK75" t="str">
            <v>PR-мероприятия</v>
          </cell>
          <cell r="AL75">
            <v>183</v>
          </cell>
        </row>
        <row r="76">
          <cell r="AJ76" t="str">
            <v>В-10-9-3</v>
          </cell>
          <cell r="AK76" t="str">
            <v>Размещение рекламы и информации (в т.ч.выставки)</v>
          </cell>
          <cell r="AL76">
            <v>184</v>
          </cell>
        </row>
        <row r="77">
          <cell r="AJ77" t="str">
            <v>В-10-9-4</v>
          </cell>
          <cell r="AK77" t="str">
            <v>Дизайн, полиграфия</v>
          </cell>
          <cell r="AL77">
            <v>185</v>
          </cell>
        </row>
        <row r="78">
          <cell r="AJ78" t="str">
            <v>В-10-9-5</v>
          </cell>
          <cell r="AK78" t="str">
            <v>Сувенирная продукция</v>
          </cell>
          <cell r="AL78">
            <v>186</v>
          </cell>
        </row>
        <row r="79">
          <cell r="AJ79" t="str">
            <v>В-10-9-6</v>
          </cell>
          <cell r="AK79" t="str">
            <v>Международные проекты и мероприятия</v>
          </cell>
          <cell r="AL79">
            <v>187</v>
          </cell>
        </row>
        <row r="80">
          <cell r="AJ80" t="str">
            <v>В-10-9-7</v>
          </cell>
          <cell r="AK80" t="str">
            <v>Литература и подписка на СМИ</v>
          </cell>
          <cell r="AL80">
            <v>188</v>
          </cell>
        </row>
        <row r="81">
          <cell r="AJ81" t="str">
            <v>В-10-9-8</v>
          </cell>
          <cell r="AK81" t="str">
            <v>Прочие PR-расходы</v>
          </cell>
          <cell r="AL81">
            <v>189</v>
          </cell>
        </row>
        <row r="82">
          <cell r="AJ82" t="str">
            <v>В-11</v>
          </cell>
          <cell r="AK82" t="str">
            <v>Налоги и сборы</v>
          </cell>
          <cell r="AL82">
            <v>190</v>
          </cell>
          <cell r="AM82">
            <v>1</v>
          </cell>
        </row>
        <row r="83">
          <cell r="AJ83" t="str">
            <v>В-1-1</v>
          </cell>
          <cell r="AK83" t="str">
            <v>Основные материалы</v>
          </cell>
          <cell r="AL83">
            <v>59</v>
          </cell>
          <cell r="AM83">
            <v>1</v>
          </cell>
        </row>
        <row r="84">
          <cell r="AJ84" t="str">
            <v>В-11-1</v>
          </cell>
          <cell r="AK84" t="str">
            <v>Налог на имущество</v>
          </cell>
          <cell r="AL84">
            <v>191</v>
          </cell>
        </row>
        <row r="85">
          <cell r="AJ85" t="str">
            <v>В-1-1-1</v>
          </cell>
          <cell r="AK85" t="str">
            <v>железобетон</v>
          </cell>
          <cell r="AL85">
            <v>60</v>
          </cell>
        </row>
        <row r="86">
          <cell r="AJ86" t="str">
            <v>В-11-10</v>
          </cell>
          <cell r="AK86" t="str">
            <v>Пошлины</v>
          </cell>
          <cell r="AL86">
            <v>200</v>
          </cell>
        </row>
        <row r="87">
          <cell r="AJ87" t="str">
            <v>В-11-11</v>
          </cell>
          <cell r="AK87" t="str">
            <v>Пени и штрафы по налогам</v>
          </cell>
          <cell r="AL87">
            <v>201</v>
          </cell>
        </row>
        <row r="88">
          <cell r="AJ88" t="str">
            <v>В-11-12</v>
          </cell>
          <cell r="AK88" t="str">
            <v>Прочие налоги и сборы</v>
          </cell>
          <cell r="AL88">
            <v>202</v>
          </cell>
        </row>
        <row r="89">
          <cell r="AJ89" t="str">
            <v>В-11-2</v>
          </cell>
          <cell r="AK89" t="str">
            <v>Налог на землю</v>
          </cell>
          <cell r="AL89">
            <v>192</v>
          </cell>
        </row>
        <row r="90">
          <cell r="AJ90" t="str">
            <v>В-1-1-2</v>
          </cell>
          <cell r="AK90" t="str">
            <v>металлоконструкции</v>
          </cell>
          <cell r="AL90">
            <v>61</v>
          </cell>
        </row>
        <row r="91">
          <cell r="AJ91" t="str">
            <v>В-11-3</v>
          </cell>
          <cell r="AK91" t="str">
            <v>Плата за закрязнения окружающей среды</v>
          </cell>
          <cell r="AL91">
            <v>193</v>
          </cell>
        </row>
        <row r="92">
          <cell r="AJ92" t="str">
            <v>В-1-1-3</v>
          </cell>
          <cell r="AK92" t="str">
            <v>металлоизделия</v>
          </cell>
          <cell r="AL92">
            <v>62</v>
          </cell>
        </row>
        <row r="93">
          <cell r="AJ93" t="str">
            <v>В-11-4</v>
          </cell>
          <cell r="AK93" t="str">
            <v>Плата за пользование водными ресурсами</v>
          </cell>
          <cell r="AL93">
            <v>194</v>
          </cell>
        </row>
        <row r="94">
          <cell r="AJ94" t="str">
            <v>В-1-1-4</v>
          </cell>
          <cell r="AK94" t="str">
            <v>оборудование</v>
          </cell>
          <cell r="AL94">
            <v>63</v>
          </cell>
        </row>
        <row r="95">
          <cell r="AJ95" t="str">
            <v>В-11-5</v>
          </cell>
          <cell r="AK95" t="str">
            <v>Арендная плата за землю</v>
          </cell>
          <cell r="AL95">
            <v>195</v>
          </cell>
        </row>
        <row r="96">
          <cell r="AJ96" t="str">
            <v>В-1-1-5</v>
          </cell>
          <cell r="AK96" t="str">
            <v>провод</v>
          </cell>
          <cell r="AL96">
            <v>64</v>
          </cell>
        </row>
        <row r="97">
          <cell r="AJ97" t="str">
            <v>В-11-6</v>
          </cell>
          <cell r="AK97" t="str">
            <v>Транспортный налог</v>
          </cell>
          <cell r="AL97">
            <v>196</v>
          </cell>
        </row>
        <row r="98">
          <cell r="AJ98" t="str">
            <v>В-1-1-6</v>
          </cell>
          <cell r="AK98" t="str">
            <v>кабельная продукция</v>
          </cell>
          <cell r="AL98">
            <v>65</v>
          </cell>
        </row>
        <row r="99">
          <cell r="AJ99" t="str">
            <v>В-11-7</v>
          </cell>
          <cell r="AK99" t="str">
            <v>Налог на прибыль</v>
          </cell>
          <cell r="AL99">
            <v>197</v>
          </cell>
        </row>
        <row r="100">
          <cell r="AJ100" t="str">
            <v>В-1-1-7</v>
          </cell>
          <cell r="AK100" t="str">
            <v>прочие основные материалы</v>
          </cell>
          <cell r="AL100">
            <v>66</v>
          </cell>
        </row>
        <row r="101">
          <cell r="AJ101" t="str">
            <v>В-11-8</v>
          </cell>
          <cell r="AK101" t="str">
            <v>НДС</v>
          </cell>
          <cell r="AL101">
            <v>198</v>
          </cell>
        </row>
        <row r="102">
          <cell r="AJ102" t="str">
            <v>В-11-9</v>
          </cell>
          <cell r="AK102" t="str">
            <v>ЕСН</v>
          </cell>
          <cell r="AL102">
            <v>199</v>
          </cell>
        </row>
        <row r="103">
          <cell r="AJ103" t="str">
            <v>В-12</v>
          </cell>
          <cell r="AK103" t="str">
            <v>Прочие выплаты</v>
          </cell>
          <cell r="AL103">
            <v>203</v>
          </cell>
          <cell r="AM103">
            <v>1</v>
          </cell>
        </row>
        <row r="104">
          <cell r="AJ104" t="str">
            <v>В-1-2</v>
          </cell>
          <cell r="AK104" t="str">
            <v>Вспомогательные материалы</v>
          </cell>
          <cell r="AL104">
            <v>67</v>
          </cell>
          <cell r="AM104">
            <v>1</v>
          </cell>
        </row>
        <row r="105">
          <cell r="AJ105" t="str">
            <v>В-12-1</v>
          </cell>
          <cell r="AK105" t="str">
            <v>Выплаты от потребителей товаров, работ,услуг по агентскому договору для третьих лиц</v>
          </cell>
          <cell r="AL105">
            <v>204</v>
          </cell>
          <cell r="AM105">
            <v>1</v>
          </cell>
        </row>
        <row r="106">
          <cell r="AJ106" t="str">
            <v>В-1-2-1</v>
          </cell>
          <cell r="AK106" t="str">
            <v>вспомогательные производственнные материалы</v>
          </cell>
          <cell r="AL106">
            <v>68</v>
          </cell>
        </row>
        <row r="107">
          <cell r="AJ107" t="str">
            <v>В-12-10</v>
          </cell>
          <cell r="AK107" t="str">
            <v>Выплаты прочие</v>
          </cell>
          <cell r="AL107">
            <v>223</v>
          </cell>
        </row>
        <row r="108">
          <cell r="AJ108" t="str">
            <v>В-12-1-1</v>
          </cell>
          <cell r="AK108" t="str">
            <v>Коммунальные услуги</v>
          </cell>
          <cell r="AL108">
            <v>205</v>
          </cell>
          <cell r="AM108">
            <v>1</v>
          </cell>
        </row>
        <row r="109">
          <cell r="AJ109" t="str">
            <v>В-12-1-1-1</v>
          </cell>
          <cell r="AK109" t="str">
            <v>водоснабжение ХВС</v>
          </cell>
          <cell r="AL109">
            <v>206</v>
          </cell>
        </row>
        <row r="110">
          <cell r="AJ110" t="str">
            <v>В-12-1-1-2</v>
          </cell>
          <cell r="AK110" t="str">
            <v>водоснабжение ГВС</v>
          </cell>
          <cell r="AL110">
            <v>207</v>
          </cell>
        </row>
        <row r="111">
          <cell r="AJ111" t="str">
            <v>В-12-1-1-3</v>
          </cell>
          <cell r="AK111" t="str">
            <v>водоотведение</v>
          </cell>
          <cell r="AL111">
            <v>208</v>
          </cell>
        </row>
        <row r="112">
          <cell r="AJ112" t="str">
            <v>В-12-1-1-4</v>
          </cell>
          <cell r="AK112" t="str">
            <v>вывоз ЖБО</v>
          </cell>
          <cell r="AL112">
            <v>209</v>
          </cell>
        </row>
        <row r="113">
          <cell r="AJ113" t="str">
            <v>В-12-1-1-5</v>
          </cell>
          <cell r="AK113" t="str">
            <v>теплоэнергия</v>
          </cell>
          <cell r="AL113">
            <v>210</v>
          </cell>
        </row>
        <row r="114">
          <cell r="AJ114" t="str">
            <v>В-12-1-2</v>
          </cell>
          <cell r="AK114" t="str">
            <v>Услуги по капитальному ремонту</v>
          </cell>
          <cell r="AL114">
            <v>211</v>
          </cell>
        </row>
        <row r="115">
          <cell r="AJ115" t="str">
            <v>В-12-1-3</v>
          </cell>
          <cell r="AK115" t="str">
            <v>Плата за найм в бюджет муниципального образования</v>
          </cell>
          <cell r="AL115">
            <v>212</v>
          </cell>
        </row>
        <row r="116">
          <cell r="AJ116" t="str">
            <v>В-12-1-4</v>
          </cell>
          <cell r="AK116" t="str">
            <v>Благоустройство муниципального образования</v>
          </cell>
          <cell r="AL116">
            <v>213</v>
          </cell>
        </row>
        <row r="117">
          <cell r="AJ117" t="str">
            <v>В-12-1-5</v>
          </cell>
          <cell r="AK117" t="str">
            <v>Дополнительные платные услуги</v>
          </cell>
          <cell r="AL117">
            <v>214</v>
          </cell>
        </row>
        <row r="118">
          <cell r="AJ118" t="str">
            <v>В-12-2</v>
          </cell>
          <cell r="AK118" t="str">
            <v>Услуги ЕРКЦ</v>
          </cell>
          <cell r="AL118">
            <v>215</v>
          </cell>
        </row>
        <row r="119">
          <cell r="AJ119" t="str">
            <v>В-1-2-2</v>
          </cell>
          <cell r="AK119" t="str">
            <v>запчасти</v>
          </cell>
          <cell r="AL119">
            <v>69</v>
          </cell>
        </row>
        <row r="120">
          <cell r="AJ120" t="str">
            <v>В-12-3</v>
          </cell>
          <cell r="AK120" t="str">
            <v>Выплаты по охране окружающей среды</v>
          </cell>
          <cell r="AL120">
            <v>216</v>
          </cell>
        </row>
        <row r="121">
          <cell r="AJ121" t="str">
            <v>В-1-2-3</v>
          </cell>
          <cell r="AK121" t="str">
            <v>спецодежда</v>
          </cell>
          <cell r="AL121">
            <v>70</v>
          </cell>
        </row>
        <row r="122">
          <cell r="AJ122" t="str">
            <v>В-12-4</v>
          </cell>
          <cell r="AK122" t="str">
            <v>Выплаты на охрану труда</v>
          </cell>
          <cell r="AL122">
            <v>217</v>
          </cell>
        </row>
        <row r="123">
          <cell r="AJ123" t="str">
            <v>В-1-2-4</v>
          </cell>
          <cell r="AK123" t="str">
            <v>инструмент и приспособления</v>
          </cell>
          <cell r="AL123">
            <v>71</v>
          </cell>
        </row>
        <row r="124">
          <cell r="AJ124" t="str">
            <v>В-12-5</v>
          </cell>
          <cell r="AK124" t="str">
            <v>Страхование ОПФ</v>
          </cell>
          <cell r="AL124">
            <v>218</v>
          </cell>
        </row>
        <row r="125">
          <cell r="AJ125" t="str">
            <v>В-1-2-5</v>
          </cell>
          <cell r="AK125" t="str">
            <v>химреагенты</v>
          </cell>
          <cell r="AL125">
            <v>72</v>
          </cell>
        </row>
        <row r="126">
          <cell r="AJ126" t="str">
            <v>В-12-6</v>
          </cell>
          <cell r="AK126" t="str">
            <v>Банковские комиссии</v>
          </cell>
          <cell r="AL126">
            <v>219</v>
          </cell>
        </row>
        <row r="127">
          <cell r="AJ127" t="str">
            <v>В-1-2-6</v>
          </cell>
          <cell r="AK127" t="str">
            <v>ГСМ</v>
          </cell>
          <cell r="AL127">
            <v>73</v>
          </cell>
        </row>
        <row r="128">
          <cell r="AJ128" t="str">
            <v>В-12-7</v>
          </cell>
          <cell r="AK128" t="str">
            <v>Комиссии</v>
          </cell>
          <cell r="AL128">
            <v>220</v>
          </cell>
        </row>
        <row r="129">
          <cell r="AJ129" t="str">
            <v>В-1-2-7</v>
          </cell>
          <cell r="AK129" t="str">
            <v>прочие МТР</v>
          </cell>
          <cell r="AL129">
            <v>74</v>
          </cell>
        </row>
        <row r="130">
          <cell r="AJ130" t="str">
            <v>В-12-8</v>
          </cell>
          <cell r="AK130" t="str">
            <v>Возврат ошибочно перечисленных сумм</v>
          </cell>
          <cell r="AL130">
            <v>221</v>
          </cell>
        </row>
        <row r="131">
          <cell r="AJ131" t="str">
            <v>В-12-9</v>
          </cell>
          <cell r="AK131" t="str">
            <v>Выплаты штрафов, пеней, неустоек</v>
          </cell>
          <cell r="AL131">
            <v>222</v>
          </cell>
        </row>
        <row r="132">
          <cell r="AJ132" t="str">
            <v>В-13</v>
          </cell>
          <cell r="AK132" t="str">
            <v>Резерв</v>
          </cell>
          <cell r="AL132">
            <v>224</v>
          </cell>
        </row>
        <row r="133">
          <cell r="AJ133" t="str">
            <v>В-2</v>
          </cell>
          <cell r="AK133" t="str">
            <v>Топливо</v>
          </cell>
          <cell r="AL133">
            <v>75</v>
          </cell>
          <cell r="AM133">
            <v>1</v>
          </cell>
        </row>
        <row r="134">
          <cell r="AJ134" t="str">
            <v>В-2-1</v>
          </cell>
          <cell r="AK134" t="str">
            <v>газ</v>
          </cell>
          <cell r="AL134">
            <v>76</v>
          </cell>
        </row>
        <row r="135">
          <cell r="AJ135" t="str">
            <v>В-2-2</v>
          </cell>
          <cell r="AK135" t="str">
            <v>уголь</v>
          </cell>
          <cell r="AL135">
            <v>77</v>
          </cell>
        </row>
        <row r="136">
          <cell r="AJ136" t="str">
            <v>В-2-3</v>
          </cell>
          <cell r="AK136" t="str">
            <v>мазут</v>
          </cell>
          <cell r="AL136">
            <v>78</v>
          </cell>
        </row>
        <row r="137">
          <cell r="AJ137" t="str">
            <v>В-2-4</v>
          </cell>
          <cell r="AK137" t="str">
            <v>прочие виды топлива</v>
          </cell>
          <cell r="AL137">
            <v>79</v>
          </cell>
        </row>
        <row r="138">
          <cell r="AJ138" t="str">
            <v>В-3</v>
          </cell>
          <cell r="AK138" t="str">
            <v>Покупные ресурсы</v>
          </cell>
          <cell r="AL138">
            <v>80</v>
          </cell>
          <cell r="AM138">
            <v>1</v>
          </cell>
        </row>
        <row r="139">
          <cell r="AJ139" t="str">
            <v>В-3-1</v>
          </cell>
          <cell r="AK139" t="str">
            <v>электрическая энергия</v>
          </cell>
          <cell r="AL139">
            <v>81</v>
          </cell>
        </row>
        <row r="140">
          <cell r="AJ140" t="str">
            <v>В-3-2</v>
          </cell>
          <cell r="AK140" t="str">
            <v>тепловая энергия</v>
          </cell>
          <cell r="AL140">
            <v>82</v>
          </cell>
        </row>
        <row r="141">
          <cell r="AJ141" t="str">
            <v>В-3-3</v>
          </cell>
          <cell r="AK141" t="str">
            <v>вода</v>
          </cell>
          <cell r="AL141">
            <v>83</v>
          </cell>
        </row>
        <row r="142">
          <cell r="AJ142" t="str">
            <v>В-3-4</v>
          </cell>
          <cell r="AK142" t="str">
            <v>природный газ</v>
          </cell>
          <cell r="AL142">
            <v>84</v>
          </cell>
        </row>
        <row r="143">
          <cell r="AJ143" t="str">
            <v>В-4</v>
          </cell>
          <cell r="AK143" t="str">
            <v>Услуги производственного характера</v>
          </cell>
          <cell r="AL143">
            <v>85</v>
          </cell>
          <cell r="AM143">
            <v>1</v>
          </cell>
        </row>
        <row r="144">
          <cell r="AJ144" t="str">
            <v>В-4-1</v>
          </cell>
          <cell r="AK144" t="str">
            <v>услуги по ремонту оборудования, зданий, сооружений</v>
          </cell>
          <cell r="AL144">
            <v>86</v>
          </cell>
        </row>
        <row r="145">
          <cell r="AJ145" t="str">
            <v>В-4-2</v>
          </cell>
          <cell r="AK145" t="str">
            <v>услуги МУП</v>
          </cell>
          <cell r="AL145">
            <v>87</v>
          </cell>
        </row>
        <row r="146">
          <cell r="AJ146" t="str">
            <v>В-4-3</v>
          </cell>
          <cell r="AK146" t="str">
            <v>услуги по эксплуатации оборудования, зданий, сооружений</v>
          </cell>
          <cell r="AL146">
            <v>88</v>
          </cell>
        </row>
        <row r="147">
          <cell r="AJ147" t="str">
            <v>В-4-4</v>
          </cell>
          <cell r="AK147" t="str">
            <v>услуги по содержанию и ремонту жилья</v>
          </cell>
          <cell r="AL147">
            <v>89</v>
          </cell>
        </row>
        <row r="148">
          <cell r="AJ148" t="str">
            <v>В-4-5</v>
          </cell>
          <cell r="AK148" t="str">
            <v>услуги по вывозу ТБО</v>
          </cell>
          <cell r="AL148">
            <v>90</v>
          </cell>
        </row>
        <row r="149">
          <cell r="AJ149" t="str">
            <v>В-4-6</v>
          </cell>
          <cell r="AK149" t="str">
            <v>услуги сторонних субподрядных организаций</v>
          </cell>
          <cell r="AL149">
            <v>91</v>
          </cell>
        </row>
        <row r="150">
          <cell r="AJ150" t="str">
            <v>В-4-7</v>
          </cell>
          <cell r="AK150" t="str">
            <v>транспортные услуги</v>
          </cell>
          <cell r="AL150">
            <v>92</v>
          </cell>
        </row>
        <row r="151">
          <cell r="AJ151" t="str">
            <v>В-4-8</v>
          </cell>
          <cell r="AK151" t="str">
            <v>транспортировка газа (в том числе транзит)</v>
          </cell>
          <cell r="AL151">
            <v>93</v>
          </cell>
        </row>
        <row r="152">
          <cell r="AJ152" t="str">
            <v>В-4-9</v>
          </cell>
          <cell r="AK152" t="str">
            <v>прочие услуги сторонних организаций</v>
          </cell>
          <cell r="AL152">
            <v>94</v>
          </cell>
        </row>
        <row r="153">
          <cell r="AJ153" t="str">
            <v>В-5</v>
          </cell>
          <cell r="AK153" t="str">
            <v>Аренда и лизинг ОПФ</v>
          </cell>
          <cell r="AL153">
            <v>95</v>
          </cell>
        </row>
        <row r="154">
          <cell r="AJ154" t="str">
            <v>В-6</v>
          </cell>
          <cell r="AK154" t="str">
            <v>Товары для перепродажи</v>
          </cell>
          <cell r="AL154">
            <v>96</v>
          </cell>
          <cell r="AM154">
            <v>1</v>
          </cell>
        </row>
        <row r="155">
          <cell r="AJ155" t="str">
            <v>В-6-1</v>
          </cell>
          <cell r="AK155" t="str">
            <v>мазут</v>
          </cell>
          <cell r="AL155">
            <v>97</v>
          </cell>
        </row>
        <row r="156">
          <cell r="AJ156" t="str">
            <v>В-6-2</v>
          </cell>
          <cell r="AK156" t="str">
            <v>уголь</v>
          </cell>
          <cell r="AL156">
            <v>98</v>
          </cell>
        </row>
        <row r="157">
          <cell r="AJ157" t="str">
            <v>В-6-3</v>
          </cell>
          <cell r="AK157" t="str">
            <v>ТМЦ</v>
          </cell>
          <cell r="AL157">
            <v>99</v>
          </cell>
        </row>
        <row r="158">
          <cell r="AJ158" t="str">
            <v>В-6-4</v>
          </cell>
          <cell r="AK158" t="str">
            <v>газ</v>
          </cell>
          <cell r="AL158">
            <v>100</v>
          </cell>
          <cell r="AM158">
            <v>1</v>
          </cell>
        </row>
        <row r="159">
          <cell r="AJ159" t="str">
            <v>В-6-4-1</v>
          </cell>
          <cell r="AK159" t="str">
            <v>сжиженный газ</v>
          </cell>
          <cell r="AL159">
            <v>101</v>
          </cell>
        </row>
        <row r="160">
          <cell r="AJ160" t="str">
            <v>В-6-4-2</v>
          </cell>
          <cell r="AK160" t="str">
            <v>природный газ</v>
          </cell>
          <cell r="AL160">
            <v>102</v>
          </cell>
        </row>
        <row r="161">
          <cell r="AJ161" t="str">
            <v>В-6-5</v>
          </cell>
          <cell r="AK161" t="str">
            <v>прочие товары для перепродажи</v>
          </cell>
          <cell r="AL161">
            <v>103</v>
          </cell>
        </row>
        <row r="162">
          <cell r="AJ162" t="str">
            <v>В-7</v>
          </cell>
          <cell r="AK162" t="str">
            <v>Оплата по договору управления</v>
          </cell>
          <cell r="AL162">
            <v>104</v>
          </cell>
        </row>
        <row r="163">
          <cell r="AJ163" t="str">
            <v>В-8</v>
          </cell>
          <cell r="AK163" t="str">
            <v>Оплата услуг аутсорсинговых компаний</v>
          </cell>
          <cell r="AL163">
            <v>105</v>
          </cell>
          <cell r="AM163">
            <v>1</v>
          </cell>
        </row>
        <row r="164">
          <cell r="AJ164" t="str">
            <v>В-8-1</v>
          </cell>
          <cell r="AK164" t="str">
            <v>оплата услуг по ведению бухгалтерского, налогового и др. учета</v>
          </cell>
          <cell r="AL164">
            <v>106</v>
          </cell>
        </row>
        <row r="165">
          <cell r="AJ165" t="str">
            <v>В-8-2</v>
          </cell>
          <cell r="AK165" t="str">
            <v>оплата ИТ услуг</v>
          </cell>
          <cell r="AL165">
            <v>107</v>
          </cell>
        </row>
        <row r="166">
          <cell r="AJ166" t="str">
            <v>В-8-3</v>
          </cell>
          <cell r="AK166" t="str">
            <v>оплата АХО услуг</v>
          </cell>
          <cell r="AL166">
            <v>108</v>
          </cell>
        </row>
        <row r="167">
          <cell r="AJ167" t="str">
            <v>В-8-4</v>
          </cell>
          <cell r="AK167" t="str">
            <v>оплата прочих услуг по аутсорсингу</v>
          </cell>
          <cell r="AL167">
            <v>109</v>
          </cell>
        </row>
        <row r="168">
          <cell r="AJ168" t="str">
            <v>В-9</v>
          </cell>
          <cell r="AK168" t="str">
            <v>Выплаты персоналу</v>
          </cell>
          <cell r="AL168">
            <v>110</v>
          </cell>
          <cell r="AM168">
            <v>1</v>
          </cell>
        </row>
        <row r="169">
          <cell r="AJ169" t="str">
            <v>В-9-1</v>
          </cell>
          <cell r="AK169" t="str">
            <v>Оплата труда и выплаты социального характера</v>
          </cell>
          <cell r="AL169">
            <v>111</v>
          </cell>
        </row>
        <row r="170">
          <cell r="AJ170" t="str">
            <v>В-9-2</v>
          </cell>
          <cell r="AK170" t="str">
            <v>Бонусы</v>
          </cell>
          <cell r="AL170">
            <v>112</v>
          </cell>
        </row>
        <row r="171">
          <cell r="AJ171" t="str">
            <v>В-9-3</v>
          </cell>
          <cell r="AK171" t="str">
            <v>НДФЛ</v>
          </cell>
          <cell r="AL171">
            <v>113</v>
          </cell>
        </row>
        <row r="172">
          <cell r="AJ172" t="str">
            <v>В-9-4</v>
          </cell>
          <cell r="AK172" t="str">
            <v>Прочие выплаты персоналу</v>
          </cell>
          <cell r="AL172">
            <v>114</v>
          </cell>
        </row>
        <row r="173">
          <cell r="AJ173" t="str">
            <v>ИВ</v>
          </cell>
          <cell r="AK173" t="str">
            <v>ВЫПЛАТЫ</v>
          </cell>
          <cell r="AL173">
            <v>231</v>
          </cell>
          <cell r="AM173">
            <v>1</v>
          </cell>
        </row>
        <row r="174">
          <cell r="AJ174" t="str">
            <v>ИВ-1</v>
          </cell>
          <cell r="AK174" t="str">
            <v>Приобретение инвестиционных вложений (акций, долей, паев)</v>
          </cell>
          <cell r="AL174">
            <v>232</v>
          </cell>
          <cell r="AM174">
            <v>1</v>
          </cell>
        </row>
        <row r="175">
          <cell r="AJ175" t="str">
            <v>ИВ-1-1</v>
          </cell>
          <cell r="AK175" t="str">
            <v>По прямым договорам</v>
          </cell>
          <cell r="AL175">
            <v>309</v>
          </cell>
          <cell r="AM175">
            <v>1</v>
          </cell>
        </row>
        <row r="176">
          <cell r="AJ176" t="str">
            <v>ИВ-1-1-1</v>
          </cell>
          <cell r="AK176" t="str">
            <v>Приобретение акций по прямым договорам</v>
          </cell>
          <cell r="AL176">
            <v>233</v>
          </cell>
        </row>
        <row r="177">
          <cell r="AJ177" t="str">
            <v>ИВ-1-1-2</v>
          </cell>
          <cell r="AK177" t="str">
            <v>Приобретение долей, паев по прямым договорам</v>
          </cell>
          <cell r="AL177">
            <v>310</v>
          </cell>
        </row>
        <row r="178">
          <cell r="AJ178" t="str">
            <v>ИВ-1-2</v>
          </cell>
          <cell r="AK178" t="str">
            <v>По агентским договорам</v>
          </cell>
          <cell r="AL178">
            <v>308</v>
          </cell>
          <cell r="AM178">
            <v>1</v>
          </cell>
        </row>
        <row r="179">
          <cell r="AJ179" t="str">
            <v>ИВ-1-2-1</v>
          </cell>
          <cell r="AK179" t="str">
            <v>Приобретение акций по агентским договорам</v>
          </cell>
          <cell r="AL179">
            <v>234</v>
          </cell>
        </row>
        <row r="180">
          <cell r="AJ180" t="str">
            <v>ИВ-1-2-2</v>
          </cell>
          <cell r="AK180" t="str">
            <v>Приобретение долей, паев по агентским договорам</v>
          </cell>
          <cell r="AL180">
            <v>311</v>
          </cell>
        </row>
        <row r="181">
          <cell r="AJ181" t="str">
            <v>ИВ-2</v>
          </cell>
          <cell r="AK181" t="str">
            <v>Строительство новых объектов (ТЭО, ПСД, материалы, услуги подрядных организаций, пр.)</v>
          </cell>
          <cell r="AL181">
            <v>235</v>
          </cell>
        </row>
        <row r="182">
          <cell r="AJ182" t="str">
            <v>ИВ-3</v>
          </cell>
          <cell r="AK182" t="str">
            <v>Реконструкция и модернизация (ТЭО, ПСД, материалы, услуги подрядных организаций, пр.)</v>
          </cell>
          <cell r="AL182">
            <v>236</v>
          </cell>
        </row>
        <row r="183">
          <cell r="AJ183" t="str">
            <v>ИВ-4</v>
          </cell>
          <cell r="AK183" t="str">
            <v>Приобретение ОС и НМА</v>
          </cell>
          <cell r="AL183">
            <v>300</v>
          </cell>
          <cell r="AM183">
            <v>1</v>
          </cell>
        </row>
        <row r="184">
          <cell r="AJ184" t="str">
            <v>ИВ-4-1</v>
          </cell>
          <cell r="AK184" t="str">
            <v>Мебель</v>
          </cell>
          <cell r="AL184">
            <v>301</v>
          </cell>
        </row>
        <row r="185">
          <cell r="AJ185" t="str">
            <v>ИВ-4-2</v>
          </cell>
          <cell r="AK185" t="str">
            <v>Компьютерная техника</v>
          </cell>
          <cell r="AL185">
            <v>302</v>
          </cell>
        </row>
        <row r="186">
          <cell r="AJ186" t="str">
            <v>ИВ-4-3</v>
          </cell>
          <cell r="AK186" t="str">
            <v>Оргтехника</v>
          </cell>
          <cell r="AL186">
            <v>303</v>
          </cell>
        </row>
        <row r="187">
          <cell r="AJ187" t="str">
            <v>ИВ-4-4</v>
          </cell>
          <cell r="AK187" t="str">
            <v>Программное обеспечение</v>
          </cell>
          <cell r="AL187">
            <v>304</v>
          </cell>
        </row>
        <row r="188">
          <cell r="AJ188" t="str">
            <v>ИВ-4-5</v>
          </cell>
          <cell r="AK188" t="str">
            <v>Прочие ОС и НМА</v>
          </cell>
          <cell r="AL188">
            <v>305</v>
          </cell>
        </row>
        <row r="189">
          <cell r="AJ189" t="str">
            <v>ИВ-5</v>
          </cell>
          <cell r="AK189" t="str">
            <v>Выплаты в уставный капитал</v>
          </cell>
          <cell r="AL189">
            <v>286</v>
          </cell>
        </row>
        <row r="190">
          <cell r="AJ190" t="str">
            <v>ИВ-6</v>
          </cell>
          <cell r="AK190" t="str">
            <v>Прочие выплаты по ивестиционной деятельности</v>
          </cell>
          <cell r="AL190">
            <v>238</v>
          </cell>
        </row>
        <row r="191">
          <cell r="AJ191" t="str">
            <v>ИД</v>
          </cell>
          <cell r="AK191" t="str">
            <v>ИНВЕСТИЦИОННАЯ ДЕЯТЕЛЬНОСТЬ</v>
          </cell>
          <cell r="AL191">
            <v>225</v>
          </cell>
          <cell r="AM191">
            <v>1</v>
          </cell>
        </row>
        <row r="192">
          <cell r="AJ192" t="str">
            <v>ИП</v>
          </cell>
          <cell r="AK192" t="str">
            <v>ПОСТУПЛЕНИЯ</v>
          </cell>
          <cell r="AL192">
            <v>226</v>
          </cell>
          <cell r="AM192">
            <v>1</v>
          </cell>
        </row>
        <row r="193">
          <cell r="AJ193" t="str">
            <v>ИП-1</v>
          </cell>
          <cell r="AK193" t="str">
            <v>Реализация инвестиционных вложений (акций, долей, паев)</v>
          </cell>
          <cell r="AL193">
            <v>306</v>
          </cell>
          <cell r="AM193">
            <v>1</v>
          </cell>
        </row>
        <row r="194">
          <cell r="AJ194" t="str">
            <v>ИП-1-1</v>
          </cell>
          <cell r="AK194" t="str">
            <v>Реализация акций</v>
          </cell>
          <cell r="AL194">
            <v>227</v>
          </cell>
        </row>
        <row r="195">
          <cell r="AJ195" t="str">
            <v>ИП-1-2</v>
          </cell>
          <cell r="AK195" t="str">
            <v>Реализация долей, паев</v>
          </cell>
          <cell r="AL195">
            <v>307</v>
          </cell>
        </row>
        <row r="196">
          <cell r="AJ196" t="str">
            <v>ИП-2</v>
          </cell>
          <cell r="AK196" t="str">
            <v>Поступления от реализация ОС и НМА</v>
          </cell>
          <cell r="AL196">
            <v>294</v>
          </cell>
          <cell r="AM196">
            <v>1</v>
          </cell>
        </row>
        <row r="197">
          <cell r="AJ197" t="str">
            <v>ИП-2-1</v>
          </cell>
          <cell r="AK197" t="str">
            <v>Мебель</v>
          </cell>
          <cell r="AL197">
            <v>295</v>
          </cell>
        </row>
        <row r="198">
          <cell r="AJ198" t="str">
            <v>ИП-2-2</v>
          </cell>
          <cell r="AK198" t="str">
            <v>Компьютерная техника</v>
          </cell>
          <cell r="AL198">
            <v>296</v>
          </cell>
        </row>
        <row r="199">
          <cell r="AJ199" t="str">
            <v>ИП-2-3</v>
          </cell>
          <cell r="AK199" t="str">
            <v>Оргтехника</v>
          </cell>
          <cell r="AL199">
            <v>297</v>
          </cell>
        </row>
        <row r="200">
          <cell r="AJ200" t="str">
            <v>ИП-2-4</v>
          </cell>
          <cell r="AK200" t="str">
            <v>Программное обеспечение</v>
          </cell>
          <cell r="AL200">
            <v>298</v>
          </cell>
        </row>
        <row r="201">
          <cell r="AJ201" t="str">
            <v>ИП-2-5</v>
          </cell>
          <cell r="AK201" t="str">
            <v>Прочие ОС и НМА</v>
          </cell>
          <cell r="AL201">
            <v>299</v>
          </cell>
        </row>
        <row r="202">
          <cell r="AJ202" t="str">
            <v>ИП-3</v>
          </cell>
          <cell r="AK202" t="str">
            <v>Поступления по агентскому договору для приобретения инвестиционных вложений</v>
          </cell>
          <cell r="AL202">
            <v>229</v>
          </cell>
        </row>
        <row r="203">
          <cell r="AJ203" t="str">
            <v>ИП-4</v>
          </cell>
          <cell r="AK203" t="str">
            <v>Прочие поступления от инвестиционной деятельности</v>
          </cell>
          <cell r="AL203">
            <v>230</v>
          </cell>
        </row>
        <row r="204">
          <cell r="AJ204" t="str">
            <v>ОД</v>
          </cell>
          <cell r="AK204" t="str">
            <v>ОПЕРАЦИОННАЯ ДЕЯТЕЛЬНОСТЬ</v>
          </cell>
          <cell r="AL204">
            <v>1</v>
          </cell>
          <cell r="AM204">
            <v>1</v>
          </cell>
        </row>
        <row r="205">
          <cell r="AJ205" t="str">
            <v>П</v>
          </cell>
          <cell r="AK205" t="str">
            <v>Поступления</v>
          </cell>
          <cell r="AL205">
            <v>2</v>
          </cell>
          <cell r="AM205">
            <v>1</v>
          </cell>
        </row>
        <row r="206">
          <cell r="AJ206" t="str">
            <v>П-1</v>
          </cell>
          <cell r="AK206" t="str">
            <v>Поступления от реализации товаров, работ, услуг по текущей деятельности</v>
          </cell>
          <cell r="AL206">
            <v>3</v>
          </cell>
          <cell r="AM206">
            <v>1</v>
          </cell>
        </row>
        <row r="207">
          <cell r="AJ207" t="str">
            <v>П-1-1</v>
          </cell>
          <cell r="AK207" t="str">
            <v>От реализации услуг электроснабжения</v>
          </cell>
          <cell r="AL207">
            <v>4</v>
          </cell>
        </row>
        <row r="208">
          <cell r="AJ208" t="str">
            <v>П-1-10</v>
          </cell>
          <cell r="AK208" t="str">
            <v>По договорам аренды (зданий, сооружений, машин, механизмов и пр.имущества)</v>
          </cell>
          <cell r="AL208">
            <v>16</v>
          </cell>
        </row>
        <row r="209">
          <cell r="AJ209" t="str">
            <v>П-1-11</v>
          </cell>
          <cell r="AK209" t="str">
            <v>По договорам лизинга</v>
          </cell>
          <cell r="AL209">
            <v>17</v>
          </cell>
        </row>
        <row r="210">
          <cell r="AJ210" t="str">
            <v>П-1-12</v>
          </cell>
          <cell r="AK210" t="str">
            <v>По договорам субаренды</v>
          </cell>
          <cell r="AL210">
            <v>18</v>
          </cell>
        </row>
        <row r="211">
          <cell r="AJ211" t="str">
            <v>П-1-13</v>
          </cell>
          <cell r="AK211" t="str">
            <v>От реализации услуг страхования</v>
          </cell>
          <cell r="AL211">
            <v>19</v>
          </cell>
        </row>
        <row r="212">
          <cell r="AJ212" t="str">
            <v>П-1-14</v>
          </cell>
          <cell r="AK212" t="str">
            <v>От реализации электроэнергии</v>
          </cell>
          <cell r="AL212">
            <v>20</v>
          </cell>
        </row>
        <row r="213">
          <cell r="AJ213" t="str">
            <v>П-1-15</v>
          </cell>
          <cell r="AK213" t="str">
            <v>От реализации теплоэнергии</v>
          </cell>
          <cell r="AL213">
            <v>21</v>
          </cell>
        </row>
        <row r="214">
          <cell r="AJ214" t="str">
            <v>П-1-16</v>
          </cell>
          <cell r="AK214" t="str">
            <v>От продажи угля</v>
          </cell>
          <cell r="AL214">
            <v>22</v>
          </cell>
        </row>
        <row r="215">
          <cell r="AJ215" t="str">
            <v>П-1-17</v>
          </cell>
          <cell r="AK215" t="str">
            <v>От продажи мазута</v>
          </cell>
          <cell r="AL215">
            <v>23</v>
          </cell>
        </row>
        <row r="216">
          <cell r="AJ216" t="str">
            <v>П-1-18</v>
          </cell>
          <cell r="AK216" t="str">
            <v>От реализации сжиженного газа</v>
          </cell>
          <cell r="AL216">
            <v>24</v>
          </cell>
        </row>
        <row r="217">
          <cell r="AJ217" t="str">
            <v>П-1-19</v>
          </cell>
          <cell r="AK217" t="str">
            <v>От реализации природного газа</v>
          </cell>
          <cell r="AL217">
            <v>25</v>
          </cell>
        </row>
        <row r="218">
          <cell r="AJ218" t="str">
            <v>П-1-2</v>
          </cell>
          <cell r="AK218" t="str">
            <v>От реализации услуг теплоснабжения</v>
          </cell>
          <cell r="AL218">
            <v>5</v>
          </cell>
        </row>
        <row r="219">
          <cell r="AJ219" t="str">
            <v>П-1-20</v>
          </cell>
          <cell r="AK219" t="str">
            <v>От реализации прочих видов топлива</v>
          </cell>
          <cell r="AL219">
            <v>26</v>
          </cell>
        </row>
        <row r="220">
          <cell r="AJ220" t="str">
            <v>П-1-21</v>
          </cell>
          <cell r="AK220" t="str">
            <v>От реализации ТМЦ</v>
          </cell>
          <cell r="AL220">
            <v>27</v>
          </cell>
        </row>
        <row r="221">
          <cell r="AJ221" t="str">
            <v>П-1-22</v>
          </cell>
          <cell r="AK221" t="str">
            <v>Прочие товары, работы и услуги производственного характера</v>
          </cell>
          <cell r="AL221">
            <v>28</v>
          </cell>
        </row>
        <row r="222">
          <cell r="AJ222" t="str">
            <v>П-1-23</v>
          </cell>
          <cell r="AK222" t="str">
            <v>Дивиденды УК</v>
          </cell>
          <cell r="AL222">
            <v>29</v>
          </cell>
        </row>
        <row r="223">
          <cell r="AJ223" t="str">
            <v>П-1-24</v>
          </cell>
          <cell r="AK223" t="str">
            <v>Прочие доходы УК</v>
          </cell>
          <cell r="AL223">
            <v>30</v>
          </cell>
        </row>
        <row r="224">
          <cell r="AJ224" t="str">
            <v>П-1-25</v>
          </cell>
          <cell r="AK224" t="str">
            <v>От реализации консультационных услуг</v>
          </cell>
          <cell r="AL224">
            <v>31</v>
          </cell>
        </row>
        <row r="225">
          <cell r="AJ225" t="str">
            <v>П-1-26</v>
          </cell>
          <cell r="AK225" t="str">
            <v>От реализации услуг по управлению активами</v>
          </cell>
          <cell r="AL225">
            <v>32</v>
          </cell>
        </row>
        <row r="226">
          <cell r="AJ226" t="str">
            <v>П-1-27</v>
          </cell>
          <cell r="AK226" t="str">
            <v>От реализации услуг по договору управления</v>
          </cell>
          <cell r="AL226">
            <v>33</v>
          </cell>
        </row>
        <row r="227">
          <cell r="AJ227" t="str">
            <v>П-1-28</v>
          </cell>
          <cell r="AK227" t="str">
            <v>От реализации услуг по аутсорсингу</v>
          </cell>
          <cell r="AL227">
            <v>34</v>
          </cell>
          <cell r="AM227">
            <v>1</v>
          </cell>
        </row>
        <row r="228">
          <cell r="AJ228" t="str">
            <v>П-1-28-1</v>
          </cell>
          <cell r="AK228" t="str">
            <v>от реализации услуг по ведению бухгалтерского, налогового и др. учета</v>
          </cell>
          <cell r="AL228">
            <v>35</v>
          </cell>
        </row>
        <row r="229">
          <cell r="AJ229" t="str">
            <v>П-1-28-2</v>
          </cell>
          <cell r="AK229" t="str">
            <v>от реализации ИТ услуг</v>
          </cell>
          <cell r="AL229">
            <v>36</v>
          </cell>
        </row>
        <row r="230">
          <cell r="AJ230" t="str">
            <v>П-1-28-3</v>
          </cell>
          <cell r="AK230" t="str">
            <v>от реализации АХО услуг</v>
          </cell>
          <cell r="AL230">
            <v>37</v>
          </cell>
        </row>
        <row r="231">
          <cell r="AJ231" t="str">
            <v>П-1-28-4</v>
          </cell>
          <cell r="AK231" t="str">
            <v>от реализации прочих услуг по аутсорсингу</v>
          </cell>
          <cell r="AL231">
            <v>38</v>
          </cell>
        </row>
        <row r="232">
          <cell r="AJ232" t="str">
            <v>П-1-29</v>
          </cell>
          <cell r="AK232" t="str">
            <v>От услуг по разработке технической и проектной документации</v>
          </cell>
          <cell r="AL232">
            <v>39</v>
          </cell>
        </row>
        <row r="233">
          <cell r="AJ233" t="str">
            <v>П-1-3</v>
          </cell>
          <cell r="AK233" t="str">
            <v>От реализации услуг водоснабжения и водоотведения</v>
          </cell>
          <cell r="AL233">
            <v>6</v>
          </cell>
        </row>
        <row r="234">
          <cell r="AJ234" t="str">
            <v>П-1-30</v>
          </cell>
          <cell r="AK234" t="str">
            <v>Прочие товары, работы и услуги непроизводственного характера</v>
          </cell>
          <cell r="AL234">
            <v>40</v>
          </cell>
        </row>
        <row r="235">
          <cell r="AJ235" t="str">
            <v>П-1-4</v>
          </cell>
          <cell r="AK235" t="str">
            <v>От транспортировки природного газа</v>
          </cell>
          <cell r="AL235">
            <v>7</v>
          </cell>
        </row>
        <row r="236">
          <cell r="AJ236" t="str">
            <v>П-1-5</v>
          </cell>
          <cell r="AK236" t="str">
            <v>По договорам на выполнение СМР и наладочных работ</v>
          </cell>
          <cell r="AL236">
            <v>8</v>
          </cell>
        </row>
        <row r="237">
          <cell r="AJ237" t="str">
            <v>П-1-6</v>
          </cell>
          <cell r="AK237" t="str">
            <v>По договорам на выполнение подрядных ремонтных работ</v>
          </cell>
          <cell r="AL237">
            <v>9</v>
          </cell>
        </row>
        <row r="238">
          <cell r="AJ238" t="str">
            <v>П-1-7</v>
          </cell>
          <cell r="AK238" t="str">
            <v>От реализации услуг автотранспорта</v>
          </cell>
          <cell r="AL238">
            <v>10</v>
          </cell>
        </row>
        <row r="239">
          <cell r="AJ239" t="str">
            <v>П-1-8</v>
          </cell>
          <cell r="AK239" t="str">
            <v>От реализации услуг по агентским договорам (только агентское вознаграждение)</v>
          </cell>
          <cell r="AL239">
            <v>11</v>
          </cell>
        </row>
        <row r="240">
          <cell r="AJ240" t="str">
            <v>П-1-9</v>
          </cell>
          <cell r="AK240" t="str">
            <v>От реализации жилищных услуг</v>
          </cell>
          <cell r="AL240">
            <v>12</v>
          </cell>
          <cell r="AM240">
            <v>1</v>
          </cell>
        </row>
        <row r="241">
          <cell r="AJ241" t="str">
            <v>П-1-9-1</v>
          </cell>
          <cell r="AK241" t="str">
            <v>от содержания и ремонта жилья</v>
          </cell>
          <cell r="AL241">
            <v>293</v>
          </cell>
        </row>
        <row r="242">
          <cell r="AJ242" t="str">
            <v>П-1-9-2</v>
          </cell>
          <cell r="AK242" t="str">
            <v>поступления от управления жилищным фондом</v>
          </cell>
          <cell r="AL242">
            <v>14</v>
          </cell>
        </row>
        <row r="243">
          <cell r="AJ243" t="str">
            <v>П-1-9-3</v>
          </cell>
          <cell r="AK243" t="str">
            <v>от вывоза ТБО</v>
          </cell>
          <cell r="AL243">
            <v>15</v>
          </cell>
        </row>
        <row r="244">
          <cell r="AJ244" t="str">
            <v>П-2</v>
          </cell>
          <cell r="AK244" t="str">
            <v>Прочие поступления</v>
          </cell>
          <cell r="AL244">
            <v>41</v>
          </cell>
          <cell r="AM244">
            <v>1</v>
          </cell>
        </row>
        <row r="245">
          <cell r="AJ245" t="str">
            <v>П-2-1</v>
          </cell>
          <cell r="AK245" t="str">
            <v>Поступления от потребителей товаров, работ,услуг по агентскому договору для третьих лиц</v>
          </cell>
          <cell r="AL245">
            <v>42</v>
          </cell>
          <cell r="AM245">
            <v>1</v>
          </cell>
        </row>
        <row r="246">
          <cell r="AJ246" t="str">
            <v>П-2-1-1</v>
          </cell>
          <cell r="AK246" t="str">
            <v>От реализации коммунальных услуг</v>
          </cell>
          <cell r="AL246">
            <v>43</v>
          </cell>
          <cell r="AM246">
            <v>1</v>
          </cell>
        </row>
        <row r="247">
          <cell r="AJ247" t="str">
            <v>П-2-1-1-1</v>
          </cell>
          <cell r="AK247" t="str">
            <v>от водоснабжения ХВС</v>
          </cell>
          <cell r="AL247">
            <v>44</v>
          </cell>
        </row>
        <row r="248">
          <cell r="AJ248" t="str">
            <v>П-2-1-1-2</v>
          </cell>
          <cell r="AK248" t="str">
            <v>от водоснабжения ГВС</v>
          </cell>
          <cell r="AL248">
            <v>45</v>
          </cell>
        </row>
        <row r="249">
          <cell r="AJ249" t="str">
            <v>П-2-1-1-3</v>
          </cell>
          <cell r="AK249" t="str">
            <v>от водоотведения</v>
          </cell>
          <cell r="AL249">
            <v>46</v>
          </cell>
        </row>
        <row r="250">
          <cell r="AJ250" t="str">
            <v>П-2-1-1-4</v>
          </cell>
          <cell r="AK250" t="str">
            <v>от вывоза ЖБО</v>
          </cell>
          <cell r="AL250">
            <v>47</v>
          </cell>
        </row>
        <row r="251">
          <cell r="AJ251" t="str">
            <v>П-2-1-1-5</v>
          </cell>
          <cell r="AK251" t="str">
            <v>от теплоэнергии</v>
          </cell>
          <cell r="AL251">
            <v>292</v>
          </cell>
        </row>
        <row r="252">
          <cell r="AJ252" t="str">
            <v>П-2-1-2</v>
          </cell>
          <cell r="AK252" t="str">
            <v>Капитальный ремонт</v>
          </cell>
          <cell r="AL252">
            <v>49</v>
          </cell>
        </row>
        <row r="253">
          <cell r="AJ253" t="str">
            <v>П-2-1-3</v>
          </cell>
          <cell r="AK253" t="str">
            <v>Плата за найм</v>
          </cell>
          <cell r="AL253">
            <v>50</v>
          </cell>
        </row>
        <row r="254">
          <cell r="AJ254" t="str">
            <v>П-2-1-4</v>
          </cell>
          <cell r="AK254" t="str">
            <v>Благоустройство муниципального образования</v>
          </cell>
          <cell r="AL254">
            <v>51</v>
          </cell>
        </row>
        <row r="255">
          <cell r="AJ255" t="str">
            <v>П-2-1-5</v>
          </cell>
          <cell r="AK255" t="str">
            <v>Дополнительные платные услуги</v>
          </cell>
          <cell r="AL255">
            <v>52</v>
          </cell>
        </row>
        <row r="256">
          <cell r="AJ256" t="str">
            <v>П-2-2</v>
          </cell>
          <cell r="AK256" t="str">
            <v>Ошибочно перечисленные суммы</v>
          </cell>
          <cell r="AL256">
            <v>53</v>
          </cell>
        </row>
        <row r="257">
          <cell r="AJ257" t="str">
            <v>П-2-3</v>
          </cell>
          <cell r="AK257" t="str">
            <v>Финансирование из бюджета</v>
          </cell>
          <cell r="AL257">
            <v>54</v>
          </cell>
        </row>
        <row r="258">
          <cell r="AJ258" t="str">
            <v>П-2-4</v>
          </cell>
          <cell r="AK258" t="str">
            <v>Штрафы, пени, неустойки</v>
          </cell>
          <cell r="AL258">
            <v>55</v>
          </cell>
        </row>
        <row r="259">
          <cell r="AJ259" t="str">
            <v>П-2-5</v>
          </cell>
          <cell r="AK259" t="str">
            <v>Поступления прочие</v>
          </cell>
          <cell r="AL259">
            <v>56</v>
          </cell>
        </row>
        <row r="260">
          <cell r="AJ260" t="str">
            <v>ФВ</v>
          </cell>
          <cell r="AK260" t="str">
            <v>ВЫПЛАТЫ</v>
          </cell>
          <cell r="AL260">
            <v>265</v>
          </cell>
          <cell r="AM260">
            <v>1</v>
          </cell>
        </row>
        <row r="261">
          <cell r="AJ261" t="str">
            <v>ФВ-1</v>
          </cell>
          <cell r="AK261" t="str">
            <v>Возврат займов полученных</v>
          </cell>
          <cell r="AL261">
            <v>266</v>
          </cell>
        </row>
        <row r="262">
          <cell r="AJ262" t="str">
            <v>ФВ-10</v>
          </cell>
          <cell r="AK262" t="str">
            <v>Выплаты по договорам цессии</v>
          </cell>
          <cell r="AL262">
            <v>287</v>
          </cell>
        </row>
        <row r="263">
          <cell r="AJ263" t="str">
            <v>ФВ-11</v>
          </cell>
          <cell r="AK263" t="str">
            <v>Выплаты партнерам</v>
          </cell>
          <cell r="AL263">
            <v>288</v>
          </cell>
        </row>
        <row r="264">
          <cell r="AJ264" t="str">
            <v>ФВ-11</v>
          </cell>
          <cell r="AK264" t="str">
            <v>Выплаты Бизнесам</v>
          </cell>
          <cell r="AL264">
            <v>289</v>
          </cell>
        </row>
        <row r="265">
          <cell r="AJ265" t="str">
            <v>ФВ-12</v>
          </cell>
          <cell r="AK265" t="str">
            <v>Выплаты (С)</v>
          </cell>
          <cell r="AL265">
            <v>290</v>
          </cell>
        </row>
        <row r="266">
          <cell r="AJ266" t="str">
            <v>ФВ-13</v>
          </cell>
          <cell r="AK266" t="str">
            <v>Прочие выплаты по финансовой деятельности</v>
          </cell>
          <cell r="AL266">
            <v>291</v>
          </cell>
        </row>
        <row r="267">
          <cell r="AJ267" t="str">
            <v>ФВ-2</v>
          </cell>
          <cell r="AK267" t="str">
            <v>Возврат кредитов</v>
          </cell>
          <cell r="AL267">
            <v>267</v>
          </cell>
        </row>
        <row r="268">
          <cell r="AJ268" t="str">
            <v>ФВ-3</v>
          </cell>
          <cell r="AK268" t="str">
            <v>Выдача займов</v>
          </cell>
          <cell r="AL268">
            <v>268</v>
          </cell>
        </row>
        <row r="269">
          <cell r="AJ269" t="str">
            <v>ФВ-4</v>
          </cell>
          <cell r="AK269" t="str">
            <v>На депозит</v>
          </cell>
          <cell r="AL269">
            <v>269</v>
          </cell>
        </row>
        <row r="270">
          <cell r="AJ270" t="str">
            <v>ФВ-5</v>
          </cell>
          <cell r="AK270" t="str">
            <v>Финансовые вложения</v>
          </cell>
          <cell r="AL270">
            <v>270</v>
          </cell>
          <cell r="AM270">
            <v>1</v>
          </cell>
        </row>
        <row r="271">
          <cell r="AJ271" t="str">
            <v>ФВ-5-1</v>
          </cell>
          <cell r="AK271" t="str">
            <v>Приобретение векселей третьих лиц</v>
          </cell>
          <cell r="AL271">
            <v>271</v>
          </cell>
        </row>
        <row r="272">
          <cell r="AJ272" t="str">
            <v>ФВ-5-2</v>
          </cell>
          <cell r="AK272" t="str">
            <v>Приобретение облигаций</v>
          </cell>
          <cell r="AL272">
            <v>272</v>
          </cell>
        </row>
        <row r="273">
          <cell r="AJ273" t="str">
            <v>ФВ-5-3</v>
          </cell>
          <cell r="AK273" t="str">
            <v>Прочие финансовые вложения</v>
          </cell>
          <cell r="AL273">
            <v>273</v>
          </cell>
        </row>
        <row r="274">
          <cell r="AJ274" t="str">
            <v>ФВ-6</v>
          </cell>
          <cell r="AK274" t="str">
            <v>Погашение собственных ценных бумаг</v>
          </cell>
          <cell r="AL274">
            <v>274</v>
          </cell>
          <cell r="AM274">
            <v>1</v>
          </cell>
        </row>
        <row r="275">
          <cell r="AJ275" t="str">
            <v>ФВ-6-1</v>
          </cell>
          <cell r="AK275" t="str">
            <v>Погашение собственных векселей</v>
          </cell>
          <cell r="AL275">
            <v>275</v>
          </cell>
        </row>
        <row r="276">
          <cell r="AJ276" t="str">
            <v>ФВ-6-2</v>
          </cell>
          <cell r="AK276" t="str">
            <v>Погашение собственных облигаций</v>
          </cell>
          <cell r="AL276">
            <v>276</v>
          </cell>
        </row>
        <row r="277">
          <cell r="AJ277" t="str">
            <v>ФВ-7</v>
          </cell>
          <cell r="AK277" t="str">
            <v>Проценты уплаченные</v>
          </cell>
          <cell r="AL277">
            <v>277</v>
          </cell>
          <cell r="AM277">
            <v>1</v>
          </cell>
        </row>
        <row r="278">
          <cell r="AJ278" t="str">
            <v>ФВ-7-1</v>
          </cell>
          <cell r="AK278" t="str">
            <v>% уплаченные по займам</v>
          </cell>
          <cell r="AL278">
            <v>278</v>
          </cell>
        </row>
        <row r="279">
          <cell r="AJ279" t="str">
            <v>ФВ-7-2</v>
          </cell>
          <cell r="AK279" t="str">
            <v>% уплаченные по кредитам</v>
          </cell>
          <cell r="AL279">
            <v>279</v>
          </cell>
        </row>
        <row r="280">
          <cell r="AJ280" t="str">
            <v>ФВ-7-3</v>
          </cell>
          <cell r="AK280" t="str">
            <v>% уплаченные по собственным векселям</v>
          </cell>
          <cell r="AL280">
            <v>280</v>
          </cell>
        </row>
        <row r="281">
          <cell r="AJ281" t="str">
            <v>ФВ-7-4</v>
          </cell>
          <cell r="AK281" t="str">
            <v>% уплаченные по облигациям</v>
          </cell>
          <cell r="AL281">
            <v>282</v>
          </cell>
        </row>
        <row r="282">
          <cell r="AJ282" t="str">
            <v>ФВ-7-5</v>
          </cell>
          <cell r="AK282" t="str">
            <v>прочие % уплаченные</v>
          </cell>
          <cell r="AL282">
            <v>283</v>
          </cell>
        </row>
        <row r="283">
          <cell r="AJ283" t="str">
            <v>ФВ-8</v>
          </cell>
          <cell r="AK283" t="str">
            <v>Выбытие долговых ценных бумаг</v>
          </cell>
          <cell r="AL283">
            <v>314</v>
          </cell>
          <cell r="AM283">
            <v>1</v>
          </cell>
        </row>
        <row r="284">
          <cell r="AJ284" t="str">
            <v>ФВ-9</v>
          </cell>
          <cell r="AK284" t="str">
            <v>Дивиденды и прочие расходы</v>
          </cell>
          <cell r="AL284">
            <v>320</v>
          </cell>
          <cell r="AM284">
            <v>1</v>
          </cell>
        </row>
        <row r="285">
          <cell r="AJ285" t="str">
            <v>ФВ-9-1</v>
          </cell>
          <cell r="AK285" t="str">
            <v>Выплаты акционерам</v>
          </cell>
          <cell r="AL285">
            <v>285</v>
          </cell>
        </row>
        <row r="286">
          <cell r="AJ286" t="str">
            <v>ФВ-9-2</v>
          </cell>
          <cell r="AK286" t="str">
            <v>Выплаты партнерам</v>
          </cell>
          <cell r="AL286">
            <v>321</v>
          </cell>
        </row>
        <row r="287">
          <cell r="AJ287" t="str">
            <v>ФВ-9-3</v>
          </cell>
          <cell r="AK287" t="str">
            <v>Прочие дивиденды</v>
          </cell>
          <cell r="AL287">
            <v>322</v>
          </cell>
        </row>
        <row r="288">
          <cell r="AJ288" t="str">
            <v>ФД</v>
          </cell>
          <cell r="AK288" t="str">
            <v>ФИНАНСОВАЯ ДЕЯТЕЛЬНОСТЬ</v>
          </cell>
          <cell r="AL288">
            <v>239</v>
          </cell>
          <cell r="AM288">
            <v>1</v>
          </cell>
        </row>
        <row r="289">
          <cell r="AJ289" t="str">
            <v>ФП</v>
          </cell>
          <cell r="AK289" t="str">
            <v>ПОСТУПЛЕНИЯ</v>
          </cell>
          <cell r="AL289">
            <v>240</v>
          </cell>
          <cell r="AM289">
            <v>1</v>
          </cell>
        </row>
        <row r="290">
          <cell r="AJ290" t="str">
            <v>ФП-1</v>
          </cell>
          <cell r="AK290" t="str">
            <v>Поступление займов</v>
          </cell>
          <cell r="AL290">
            <v>241</v>
          </cell>
        </row>
        <row r="291">
          <cell r="AJ291" t="str">
            <v>ФП-10</v>
          </cell>
          <cell r="AK291" t="str">
            <v>Поступления по договорам цессии</v>
          </cell>
          <cell r="AL291">
            <v>260</v>
          </cell>
        </row>
        <row r="292">
          <cell r="AJ292" t="str">
            <v>ФП-11</v>
          </cell>
          <cell r="AK292" t="str">
            <v>Поступления от партнеров</v>
          </cell>
          <cell r="AL292">
            <v>261</v>
          </cell>
        </row>
        <row r="293">
          <cell r="AJ293" t="str">
            <v>ФП-12</v>
          </cell>
          <cell r="AK293" t="str">
            <v>Поступления от Бизнесов</v>
          </cell>
          <cell r="AL293">
            <v>262</v>
          </cell>
        </row>
        <row r="294">
          <cell r="AJ294" t="str">
            <v>ФП-13</v>
          </cell>
          <cell r="AK294" t="str">
            <v>Поступления (С)</v>
          </cell>
          <cell r="AL294">
            <v>263</v>
          </cell>
        </row>
        <row r="295">
          <cell r="AJ295" t="str">
            <v>ФП-14</v>
          </cell>
          <cell r="AK295" t="str">
            <v>Прочие поступления по финансовой деятельности</v>
          </cell>
          <cell r="AL295">
            <v>264</v>
          </cell>
        </row>
        <row r="296">
          <cell r="AJ296" t="str">
            <v>ФП-2</v>
          </cell>
          <cell r="AK296" t="str">
            <v>Поступление кредитов</v>
          </cell>
          <cell r="AL296">
            <v>242</v>
          </cell>
        </row>
        <row r="297">
          <cell r="AJ297" t="str">
            <v>ФП-3</v>
          </cell>
          <cell r="AK297" t="str">
            <v>Возврат займов выданных</v>
          </cell>
          <cell r="AL297">
            <v>243</v>
          </cell>
        </row>
        <row r="298">
          <cell r="AJ298" t="str">
            <v>ФП-4</v>
          </cell>
          <cell r="AK298" t="str">
            <v>Возврат с депозита</v>
          </cell>
          <cell r="AL298">
            <v>244</v>
          </cell>
        </row>
        <row r="299">
          <cell r="AJ299" t="str">
            <v>ФП-5</v>
          </cell>
          <cell r="AK299" t="str">
            <v>Реализация ценных бумаг</v>
          </cell>
          <cell r="AL299">
            <v>245</v>
          </cell>
          <cell r="AM299">
            <v>1</v>
          </cell>
        </row>
        <row r="300">
          <cell r="AJ300" t="str">
            <v>ФП-5-1</v>
          </cell>
          <cell r="AK300" t="str">
            <v>Собственные векселя</v>
          </cell>
          <cell r="AL300">
            <v>246</v>
          </cell>
        </row>
        <row r="301">
          <cell r="AJ301" t="str">
            <v>ФП-5-2</v>
          </cell>
          <cell r="AK301" t="str">
            <v>Векселя третьих лиц</v>
          </cell>
          <cell r="AL301">
            <v>247</v>
          </cell>
        </row>
        <row r="302">
          <cell r="AJ302" t="str">
            <v>ФП-5-3</v>
          </cell>
          <cell r="AK302" t="str">
            <v>Облигации</v>
          </cell>
          <cell r="AL302">
            <v>316</v>
          </cell>
          <cell r="AM302">
            <v>1</v>
          </cell>
        </row>
        <row r="303">
          <cell r="AJ303" t="str">
            <v>ФП-5-4</v>
          </cell>
          <cell r="AK303" t="str">
            <v>Прочие ценные бумаги</v>
          </cell>
          <cell r="AL303">
            <v>249</v>
          </cell>
        </row>
        <row r="304">
          <cell r="AJ304" t="str">
            <v>ФП-6</v>
          </cell>
          <cell r="AK304" t="str">
            <v>Проценты полученные</v>
          </cell>
          <cell r="AL304">
            <v>250</v>
          </cell>
          <cell r="AM304">
            <v>1</v>
          </cell>
        </row>
        <row r="305">
          <cell r="AJ305" t="str">
            <v>ФП-6-1</v>
          </cell>
          <cell r="AK305" t="str">
            <v>% полученные по займам</v>
          </cell>
          <cell r="AL305">
            <v>251</v>
          </cell>
        </row>
        <row r="306">
          <cell r="AJ306" t="str">
            <v>ФП-6-2</v>
          </cell>
          <cell r="AK306" t="str">
            <v>% полученные по векселям третьих лиц</v>
          </cell>
          <cell r="AL306">
            <v>252</v>
          </cell>
        </row>
        <row r="307">
          <cell r="AJ307" t="str">
            <v>ФП-6-3</v>
          </cell>
          <cell r="AK307" t="str">
            <v>% полученные по облигациям третьих лиц</v>
          </cell>
          <cell r="AL307">
            <v>253</v>
          </cell>
        </row>
        <row r="308">
          <cell r="AJ308" t="str">
            <v>ФП-6-4</v>
          </cell>
          <cell r="AK308" t="str">
            <v>% полученные по депозиту</v>
          </cell>
          <cell r="AL308">
            <v>254</v>
          </cell>
        </row>
        <row r="309">
          <cell r="AJ309" t="str">
            <v>ФП-6-5</v>
          </cell>
          <cell r="AK309" t="str">
            <v>% полученные по остаткам на счетах</v>
          </cell>
          <cell r="AL309">
            <v>255</v>
          </cell>
        </row>
        <row r="310">
          <cell r="AJ310" t="str">
            <v>ФП-6-6</v>
          </cell>
          <cell r="AK310" t="str">
            <v>прочие % полученные</v>
          </cell>
          <cell r="AL310">
            <v>256</v>
          </cell>
        </row>
        <row r="311">
          <cell r="AJ311" t="str">
            <v>ФП-7</v>
          </cell>
          <cell r="AK311" t="str">
            <v>Поступление долговых ценных бумаг</v>
          </cell>
          <cell r="AL311">
            <v>312</v>
          </cell>
          <cell r="AM311">
            <v>1</v>
          </cell>
        </row>
        <row r="312">
          <cell r="AJ312" t="str">
            <v>ФП-8</v>
          </cell>
          <cell r="AK312" t="str">
            <v>Дивиденды</v>
          </cell>
          <cell r="AL312">
            <v>258</v>
          </cell>
        </row>
        <row r="313">
          <cell r="AJ313" t="str">
            <v>ФП-9</v>
          </cell>
          <cell r="AK313" t="str">
            <v>Поступления в уставный капитал и доп. эмиссия</v>
          </cell>
          <cell r="AL313">
            <v>259</v>
          </cell>
        </row>
        <row r="314">
          <cell r="AK314" t="str">
            <v>Облигации собственные</v>
          </cell>
          <cell r="AL314">
            <v>248</v>
          </cell>
        </row>
        <row r="315">
          <cell r="AK315" t="str">
            <v>Поступление векселей</v>
          </cell>
          <cell r="AL315">
            <v>257</v>
          </cell>
        </row>
        <row r="316">
          <cell r="AK316" t="str">
            <v>Выбытие векселей</v>
          </cell>
          <cell r="AL316">
            <v>284</v>
          </cell>
        </row>
        <row r="317">
          <cell r="AK317" t="str">
            <v>Поступление облигаций</v>
          </cell>
          <cell r="AL317">
            <v>313</v>
          </cell>
        </row>
        <row r="318">
          <cell r="AK318" t="str">
            <v>Выбытие облигаций</v>
          </cell>
          <cell r="AL318">
            <v>315</v>
          </cell>
        </row>
        <row r="319">
          <cell r="AK319" t="str">
            <v>Облигации третьих лиц</v>
          </cell>
          <cell r="AL319">
            <v>317</v>
          </cell>
        </row>
        <row r="320">
          <cell r="AK320" t="str">
            <v>Поступления - перевод собственных средств</v>
          </cell>
          <cell r="AL320">
            <v>318</v>
          </cell>
        </row>
        <row r="321">
          <cell r="AK321" t="str">
            <v>Выплаты - перевод собственных средств</v>
          </cell>
          <cell r="AL321">
            <v>319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sheetData sheetId="48"/>
      <sheetData sheetId="49"/>
      <sheetData sheetId="5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план"/>
      <sheetName val="сводновая"/>
      <sheetName val="См.1трасса"/>
      <sheetName val="См.1трасса (2)"/>
      <sheetName val="См.2 дендр. "/>
      <sheetName val="3оос_1ПК"/>
      <sheetName val="См.4_2ПК"/>
      <sheetName val="См.4_2ПК (2)"/>
      <sheetName val="См.4_2ПК (3)"/>
      <sheetName val="См.5_2ПК"/>
      <sheetName val="6оос_2ПК"/>
      <sheetName val="См.2 дендр. новая"/>
      <sheetName val="3оос_новая"/>
      <sheetName val="Параметры"/>
      <sheetName val="Таблица А13"/>
      <sheetName val="ТехЭк"/>
      <sheetName val="См-2 Шатурс сети  проект работы"/>
      <sheetName val="1_из"/>
      <sheetName val="3_пр"/>
      <sheetName val="4_РЗ"/>
      <sheetName val="5_конф"/>
      <sheetName val="6_НКУ"/>
    </sheetNames>
    <sheetDataSet>
      <sheetData sheetId="0">
        <row r="76">
          <cell r="AK76">
            <v>84638</v>
          </cell>
        </row>
      </sheetData>
      <sheetData sheetId="1">
        <row r="76">
          <cell r="AK76">
            <v>84638</v>
          </cell>
        </row>
      </sheetData>
      <sheetData sheetId="2">
        <row r="76">
          <cell r="AK76">
            <v>84638</v>
          </cell>
        </row>
      </sheetData>
      <sheetData sheetId="3">
        <row r="76">
          <cell r="AK76">
            <v>84638</v>
          </cell>
        </row>
      </sheetData>
      <sheetData sheetId="4">
        <row r="76">
          <cell r="AK76">
            <v>84638</v>
          </cell>
        </row>
      </sheetData>
      <sheetData sheetId="5">
        <row r="76">
          <cell r="AK76">
            <v>84638</v>
          </cell>
        </row>
      </sheetData>
      <sheetData sheetId="6">
        <row r="76">
          <cell r="AK76">
            <v>84638</v>
          </cell>
        </row>
      </sheetData>
      <sheetData sheetId="7">
        <row r="76">
          <cell r="AK76">
            <v>84638</v>
          </cell>
        </row>
      </sheetData>
      <sheetData sheetId="8">
        <row r="76">
          <cell r="AK76">
            <v>84638</v>
          </cell>
        </row>
      </sheetData>
      <sheetData sheetId="9">
        <row r="76">
          <cell r="AK76">
            <v>84638</v>
          </cell>
        </row>
      </sheetData>
      <sheetData sheetId="10">
        <row r="76">
          <cell r="AK76">
            <v>84638</v>
          </cell>
        </row>
      </sheetData>
      <sheetData sheetId="11">
        <row r="76">
          <cell r="AK76">
            <v>84638</v>
          </cell>
        </row>
      </sheetData>
      <sheetData sheetId="12">
        <row r="76">
          <cell r="AK76">
            <v>84638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 val="Исходные данные"/>
      <sheetName val="Регионы"/>
      <sheetName val="SHPZ"/>
      <sheetName val="t_проверки"/>
      <sheetName val="Список ДЗО"/>
      <sheetName val="Лист13"/>
    </sheet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 val="Исходные данные"/>
      <sheetName val="табл 1"/>
      <sheetName val="пс рек"/>
      <sheetName val="ПВР_9"/>
      <sheetName val="лэп нов"/>
      <sheetName val="Source"/>
      <sheetName val="Олимпстрой декабрь 2010"/>
      <sheetName val="ПП"/>
      <sheetName val="Таб1.1"/>
      <sheetName val="регионы"/>
      <sheetName val="БФ-2-13-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 val="t_Настройки"/>
      <sheetName val="Служебный лист"/>
      <sheetName val="Огл. Графиков"/>
      <sheetName val="рабочий"/>
      <sheetName val="Текущие цены"/>
      <sheetName val="окраска"/>
      <sheetName val="гр5(о)"/>
      <sheetName val="Сводка - лизинг"/>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 val="Скорр_АБП_на 2009г_Тамбовэнерго"/>
      <sheetName val="合成単価作成・-bldg"/>
      <sheetName val="Curves"/>
      <sheetName val="Note"/>
      <sheetName val="Heads"/>
      <sheetName val="Dbase"/>
      <sheetName val="Tables"/>
      <sheetName val="Page 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 val="расшифровка"/>
      <sheetName val="Исходные"/>
      <sheetName val="филиал-МРСК"/>
      <sheetName val="Макро"/>
      <sheetName val="Прилож.1"/>
      <sheetName val="Свод"/>
      <sheetName val="MTO REV.0"/>
      <sheetName val="tehsheet"/>
      <sheetName val="заголовок"/>
      <sheetName val="Технический лист"/>
      <sheetName val="Лист2"/>
      <sheetName val="2011"/>
      <sheetName val="Пер-Вл"/>
      <sheetName val="Производство электроэнергии"/>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аза"/>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 val="Пер-Вл"/>
      <sheetName val="t_настройки"/>
      <sheetName val="Регионы"/>
      <sheetName val="табл 1"/>
      <sheetName val="Исходные"/>
      <sheetName val="у.е. П2.2"/>
      <sheetName val="Числ. РСС"/>
      <sheetName val="Скорр_АБП_на 2009г_Брянскэнерго"/>
      <sheetName val="пс рек"/>
      <sheetName val="ПВР_9"/>
      <sheetName val="лэп нов"/>
      <sheetName val="Source"/>
      <sheetName val="Олимпстрой декабрь 2010"/>
      <sheetName val="ПП"/>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по заполнению"/>
      <sheetName val="Служебный лист"/>
      <sheetName val="Паспорт РСК"/>
      <sheetName val="Программа РСК год"/>
      <sheetName val="Программа по годам РСК"/>
      <sheetName val="Показатели РСК"/>
      <sheetName val="Программа свод"/>
      <sheetName val="Программа по годам РСК (2)"/>
      <sheetName val="Целевые показатели контроль"/>
      <sheetName val="Свод РСК"/>
      <sheetName val="Лист замечаний"/>
      <sheetName val="Тарифы"/>
      <sheetName val="Проверка"/>
      <sheetName val="Факт_эффект"/>
    </sheetNames>
    <sheetDataSet>
      <sheetData sheetId="0" refreshError="1"/>
      <sheetData sheetId="1">
        <row r="13">
          <cell r="B13" t="str">
            <v>т у.т.</v>
          </cell>
          <cell r="F13" t="str">
            <v>CAPEX</v>
          </cell>
        </row>
        <row r="14">
          <cell r="F14" t="str">
            <v>OPEX</v>
          </cell>
        </row>
        <row r="22">
          <cell r="F22" t="str">
            <v>ТПиР ПС 35-330 кВ</v>
          </cell>
        </row>
        <row r="23">
          <cell r="F23" t="str">
            <v>ТПиР ЛЭП 35-330 кВ</v>
          </cell>
        </row>
        <row r="24">
          <cell r="F24" t="str">
            <v xml:space="preserve">Новое строительство ПС 35-330 кВ </v>
          </cell>
        </row>
        <row r="25">
          <cell r="F25" t="str">
            <v xml:space="preserve">Новое строительство ЛЭП 35-330 кВ </v>
          </cell>
        </row>
        <row r="26">
          <cell r="F26" t="str">
            <v>Программы особой важности (федеральные и др.)</v>
          </cell>
        </row>
        <row r="27">
          <cell r="F27" t="str">
            <v>Новое строительство объектов 35-330 кВ</v>
          </cell>
        </row>
        <row r="28">
          <cell r="F28" t="str">
            <v>ТПиР объектов 35-330 кВ</v>
          </cell>
        </row>
        <row r="29">
          <cell r="F29" t="str">
            <v>Технологическое присоединение</v>
          </cell>
        </row>
        <row r="30">
          <cell r="F30" t="str">
            <v>Автоматизация технологического управления (кроме АСКУЭ)</v>
          </cell>
        </row>
        <row r="31">
          <cell r="F31" t="str">
            <v>Средства учета, контроля Э/Э</v>
          </cell>
        </row>
        <row r="32">
          <cell r="F32" t="str">
            <v>Программы по обеспечению безопасности</v>
          </cell>
        </row>
        <row r="33">
          <cell r="F33" t="str">
            <v>Приобретение электросетевых активов, земельных участков и пр. объектов</v>
          </cell>
        </row>
        <row r="34">
          <cell r="F34" t="str">
            <v>Прочие программы и мероприятия</v>
          </cell>
        </row>
        <row r="35">
          <cell r="F35" t="str">
            <v xml:space="preserve">Энергосбережение и повышение энергетической эффективности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о 2011-2013"/>
      <sheetName val=" Сводный 2011-2013 развернутый"/>
      <sheetName val="Август 2011"/>
      <sheetName val="Сентябрь 2011"/>
      <sheetName val="Инвестиции-Филиал"/>
      <sheetName val="Тип_Филиал"/>
      <sheetName val="Тип_Статья"/>
      <sheetName val="Филиал_Тип_Статья"/>
      <sheetName val="Статья-тип"/>
      <sheetName val="Бюджет_план 2011_исх"/>
      <sheetName val="ВСПОМОГАТ"/>
      <sheetName val="ИТ-бюджет"/>
      <sheetName val="Справочники"/>
      <sheetName val="Заголовок"/>
      <sheetName val="НВВ утв тарифы"/>
      <sheetName val="уф-61"/>
      <sheetName val="SET"/>
      <sheetName val="Свод"/>
      <sheetName val="Поставщики и субподрядчики"/>
    </sheetNames>
    <sheetDataSet>
      <sheetData sheetId="0">
        <row r="3">
          <cell r="B3" t="str">
            <v>Системное ПО</v>
          </cell>
        </row>
      </sheetData>
      <sheetData sheetId="1">
        <row r="3">
          <cell r="B3" t="str">
            <v>Системное ПО</v>
          </cell>
        </row>
      </sheetData>
      <sheetData sheetId="2">
        <row r="3">
          <cell r="B3" t="str">
            <v>Системное ПО</v>
          </cell>
        </row>
      </sheetData>
      <sheetData sheetId="3">
        <row r="3">
          <cell r="B3" t="str">
            <v>Системное ПО</v>
          </cell>
        </row>
      </sheetData>
      <sheetData sheetId="4">
        <row r="3">
          <cell r="B3" t="str">
            <v>Системное ПО</v>
          </cell>
        </row>
      </sheetData>
      <sheetData sheetId="5">
        <row r="3">
          <cell r="B3" t="str">
            <v>Системное ПО</v>
          </cell>
        </row>
      </sheetData>
      <sheetData sheetId="6">
        <row r="3">
          <cell r="B3" t="str">
            <v>Системное ПО</v>
          </cell>
        </row>
      </sheetData>
      <sheetData sheetId="7">
        <row r="3">
          <cell r="B3" t="str">
            <v>Системное ПО</v>
          </cell>
        </row>
      </sheetData>
      <sheetData sheetId="8">
        <row r="3">
          <cell r="B3" t="str">
            <v>Системное ПО</v>
          </cell>
        </row>
      </sheetData>
      <sheetData sheetId="9">
        <row r="3">
          <cell r="B3" t="str">
            <v>Системное ПО</v>
          </cell>
        </row>
      </sheetData>
      <sheetData sheetId="10">
        <row r="3">
          <cell r="B3" t="str">
            <v>Системное ПО</v>
          </cell>
          <cell r="D3" t="str">
            <v>Развитие</v>
          </cell>
        </row>
        <row r="4">
          <cell r="D4" t="str">
            <v>Эксплуатация</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план 2000"/>
      <sheetName val="ИТ-бюджет"/>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1.6.12 мес (5)"/>
      <sheetName val="НП-2-12-П"/>
      <sheetName val="Расчет расходов"/>
      <sheetName val="ИТ-бюджет"/>
      <sheetName val="SILICATE"/>
      <sheetName val="РБП"/>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 val="Приложение 11"/>
      <sheetName val="Приложение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1-14"/>
      <sheetName val="Э1-15"/>
      <sheetName val="Лист1"/>
    </sheetNames>
    <sheetDataSet>
      <sheetData sheetId="0">
        <row r="18">
          <cell r="G18">
            <v>1921.807</v>
          </cell>
        </row>
      </sheetData>
      <sheetData sheetId="1"/>
      <sheetData sheetId="2"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ИТОГИ  по Н,Р,Э,Q"/>
      <sheetName val="Титульный"/>
      <sheetName val="REESTR_ORG"/>
      <sheetName val="Служебный лист"/>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 val=""/>
      <sheetName val="16"/>
      <sheetName val="4"/>
      <sheetName val="5"/>
      <sheetName val="Ф-1 (для АО-энерго)"/>
      <sheetName val="Ф-2 (для АО-энерго)"/>
      <sheetName val="перекрестка"/>
      <sheetName val="свод"/>
      <sheetName val="17.1"/>
      <sheetName val="24"/>
      <sheetName val="25"/>
      <sheetName val="_REF"/>
      <sheetName val="Позиция"/>
      <sheetName val="расчет тарифов"/>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 val="БФ-2-5-П"/>
      <sheetName val="тарифы рабочие"/>
      <sheetName val="Т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с 01.05.2011"/>
      <sheetName val="ср ставка"/>
      <sheetName val="2012 актуальз"/>
      <sheetName val="исходный"/>
      <sheetName val="ОРЭ 1 апреля"/>
      <sheetName val="ИТОГИ  по Н,Р,Э,Q"/>
    </sheetNames>
    <sheetDataSet>
      <sheetData sheetId="0">
        <row r="11">
          <cell r="E11">
            <v>14969955.709172111</v>
          </cell>
        </row>
      </sheetData>
      <sheetData sheetId="1"/>
      <sheetData sheetId="2"/>
      <sheetData sheetId="3"/>
      <sheetData sheetId="4"/>
      <sheetData sheetId="5"/>
      <sheetData sheetId="6"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ть потерь"/>
      <sheetName val="расчет тарифа"/>
      <sheetName val="свод"/>
      <sheetName val="январь 2019"/>
      <sheetName val="февраль 2019"/>
      <sheetName val="март 2019 "/>
      <sheetName val="апрель 2019 "/>
      <sheetName val="май 2019 "/>
      <sheetName val="июнь 2019 "/>
      <sheetName val="июль 2019 "/>
      <sheetName val="август 2019"/>
      <sheetName val="сентябрь 2019 "/>
      <sheetName val="октябрь 2019 "/>
      <sheetName val="ноябрь 2019 "/>
      <sheetName val="декабрь 2019"/>
      <sheetName val="январь 2020"/>
      <sheetName val="февраль 2020"/>
    </sheetNames>
    <sheetDataSet>
      <sheetData sheetId="0">
        <row r="6">
          <cell r="V6">
            <v>4189.1310000000003</v>
          </cell>
        </row>
        <row r="9">
          <cell r="Y9">
            <v>2294.000346063558</v>
          </cell>
          <cell r="Z9">
            <v>2069.753302171378</v>
          </cell>
          <cell r="AA9">
            <v>2506.3297611994235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ы БП 2019 "/>
      <sheetName val="Смета ПЕРЕДАЧА 2019-2021 копия"/>
      <sheetName val="Смета ПЕРЕДАЧА 2019-2022"/>
      <sheetName val="НВВ к выпадающим доходам"/>
      <sheetName val="П 1_15 Передача"/>
      <sheetName val="П 1_18 Передача"/>
      <sheetName val="П 1_21 Передача"/>
      <sheetName val="Тарифная модель"/>
      <sheetName val="Тарифная модель план_факт"/>
      <sheetName val="Модель_план_факт_2020"/>
      <sheetName val="п_40 общехоз расходы"/>
      <sheetName val="формы к ПЗ передача"/>
      <sheetName val="П 1_18 Производство"/>
      <sheetName val="Смета ПРОИЗВОДСТВО 2019-2022"/>
      <sheetName val="формы к ПЗ производство"/>
      <sheetName val="ТО и ремонты"/>
      <sheetName val="форма 12"/>
      <sheetName val="П 1_15 Производство"/>
      <sheetName val="П 1_21 Производство"/>
      <sheetName val="СМЕТА передача_2017_2020"/>
      <sheetName val="НВВ 2019-2021"/>
    </sheetNames>
    <sheetDataSet>
      <sheetData sheetId="0"/>
      <sheetData sheetId="1"/>
      <sheetData sheetId="2">
        <row r="11">
          <cell r="BO11">
            <v>261538</v>
          </cell>
        </row>
      </sheetData>
      <sheetData sheetId="3"/>
      <sheetData sheetId="4">
        <row r="42">
          <cell r="D42">
            <v>5263842.8333400004</v>
          </cell>
        </row>
      </sheetData>
      <sheetData sheetId="5">
        <row r="14">
          <cell r="Y14">
            <v>0.19287027208947111</v>
          </cell>
        </row>
      </sheetData>
      <sheetData sheetId="6">
        <row r="63">
          <cell r="G63">
            <v>206649.58000000002</v>
          </cell>
        </row>
      </sheetData>
      <sheetData sheetId="7">
        <row r="10">
          <cell r="P10">
            <v>3.9E-2</v>
          </cell>
        </row>
        <row r="177">
          <cell r="P177">
            <v>6402291.2846262176</v>
          </cell>
        </row>
        <row r="211">
          <cell r="K211">
            <v>2418.3000000000006</v>
          </cell>
          <cell r="L211">
            <v>2292.0000000000005</v>
          </cell>
          <cell r="M211">
            <v>2353.34</v>
          </cell>
          <cell r="N211">
            <v>3414.17</v>
          </cell>
          <cell r="O211">
            <v>3536.5</v>
          </cell>
          <cell r="P211">
            <v>3476.3570516760633</v>
          </cell>
        </row>
        <row r="230">
          <cell r="K230">
            <v>2811002.5903621586</v>
          </cell>
          <cell r="L230">
            <v>2783054.0542873684</v>
          </cell>
          <cell r="N230">
            <v>4206779.2558554262</v>
          </cell>
          <cell r="O230">
            <v>4245028.4287877334</v>
          </cell>
        </row>
        <row r="231">
          <cell r="K231">
            <v>1888.2459999999999</v>
          </cell>
          <cell r="L231">
            <v>1777.502</v>
          </cell>
          <cell r="N231">
            <v>1859.066</v>
          </cell>
          <cell r="O231">
            <v>1775.4890000000003</v>
          </cell>
        </row>
      </sheetData>
      <sheetData sheetId="8">
        <row r="10">
          <cell r="J10">
            <v>3.9E-2</v>
          </cell>
        </row>
      </sheetData>
      <sheetData sheetId="9">
        <row r="62">
          <cell r="E62">
            <v>2993.82</v>
          </cell>
        </row>
      </sheetData>
      <sheetData sheetId="10" refreshError="1"/>
      <sheetData sheetId="11"/>
      <sheetData sheetId="12"/>
      <sheetData sheetId="13">
        <row r="10">
          <cell r="W10">
            <v>773.2118641505574</v>
          </cell>
        </row>
      </sheetData>
      <sheetData sheetId="14"/>
      <sheetData sheetId="15"/>
      <sheetData sheetId="16"/>
      <sheetData sheetId="17"/>
      <sheetData sheetId="18"/>
      <sheetData sheetId="19"/>
      <sheetData sheetId="2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ендарный план откор (2)"/>
      <sheetName val="календарный план откор"/>
      <sheetName val="календарный план"/>
      <sheetName val="Таб1.1"/>
    </sheetNames>
    <sheetDataSet>
      <sheetData sheetId="0"/>
      <sheetData sheetId="1"/>
      <sheetData sheetId="2"/>
      <sheetData sheetId="3"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1.2 совмещ мах"/>
      <sheetName val="1.1.1-1.1.2"/>
      <sheetName val="П_1_2"/>
      <sheetName val="П_1_3"/>
      <sheetName val="П_1_4"/>
      <sheetName val="П_1_5"/>
      <sheetName val="П_1_6"/>
      <sheetName val="П_1_15"/>
      <sheetName val="П_1_16"/>
      <sheetName val="П_1_18"/>
      <sheetName val="П_1_20"/>
      <sheetName val="П_1_20_1"/>
      <sheetName val="П_1_20_2"/>
      <sheetName val="П_1_20_3"/>
      <sheetName val="П_1_20_4"/>
      <sheetName val="П_1_21_3"/>
      <sheetName val="П_1_24"/>
      <sheetName val="П_1_25"/>
      <sheetName val="П_1_27_2020_2023"/>
      <sheetName val="П_1_30"/>
      <sheetName val="П_2_1"/>
      <sheetName val="П_2_2"/>
      <sheetName val="1.14."/>
      <sheetName val="П.1.22."/>
      <sheetName val="1.2"/>
      <sheetName val="1.3"/>
      <sheetName val="1.3_свод"/>
      <sheetName val="1.4"/>
      <sheetName val="1.5"/>
      <sheetName val="1.5_среднее"/>
      <sheetName val="1.6_среднее"/>
      <sheetName val="1.6"/>
      <sheetName val="1.7"/>
      <sheetName val="1.8_ГРЭС-2"/>
      <sheetName val="1.8_ГусТЭЦ"/>
      <sheetName val="1.8_ТЭЦ-1"/>
      <sheetName val="1.8_СВОД"/>
      <sheetName val="1.9"/>
      <sheetName val="Статистика_уд"/>
      <sheetName val="1.10"/>
      <sheetName val="1.11"/>
      <sheetName val="прил. к 1.11"/>
      <sheetName val="1.12"/>
      <sheetName val="1.22"/>
      <sheetName val="1.23"/>
      <sheetName val="1.24_передача+сбыт"/>
      <sheetName val="1.24"/>
      <sheetName val="1.24_проект МУ"/>
      <sheetName val="1.24_сбыт.надбавка"/>
      <sheetName val="1.25"/>
      <sheetName val="1.26"/>
      <sheetName val="1.27_2013"/>
      <sheetName val="1.27_2014"/>
      <sheetName val="1_27нов"/>
      <sheetName val="1_27нов продолж"/>
      <sheetName val="1.27.2020_2023"/>
      <sheetName val="1.27_2019"/>
      <sheetName val="1.28_2007"/>
      <sheetName val="1.28_2008"/>
      <sheetName val="1.28_2009"/>
      <sheetName val="1.28.1"/>
      <sheetName val="1.28.2"/>
      <sheetName val="1.28.3_2007"/>
      <sheetName val="1.28.3_2008"/>
      <sheetName val="1.28.3_2009"/>
      <sheetName val="1.29_2013"/>
      <sheetName val="1.27_2020"/>
      <sheetName val="1.27_2021"/>
      <sheetName val="1.27.2022"/>
      <sheetName val="1.27.2023"/>
      <sheetName val="1.30"/>
      <sheetName val="2.1"/>
      <sheetName val="2.2"/>
    </sheetNames>
    <sheetDataSet>
      <sheetData sheetId="0"/>
      <sheetData sheetId="1">
        <row r="4">
          <cell r="G4" t="str">
            <v>2020 год (факт)</v>
          </cell>
          <cell r="H4" t="str">
            <v>2021 год (утверждено)</v>
          </cell>
          <cell r="I4" t="str">
            <v>2022 год (расчет)</v>
          </cell>
          <cell r="J4" t="str">
            <v>2023 год (расчет)</v>
          </cell>
        </row>
      </sheetData>
      <sheetData sheetId="2"/>
      <sheetData sheetId="3"/>
      <sheetData sheetId="4">
        <row r="21">
          <cell r="R21">
            <v>3643.6326223600004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W8">
            <v>4163.893</v>
          </cell>
          <cell r="X8">
            <v>4130.634</v>
          </cell>
          <cell r="Z8">
            <v>2772.7579999999998</v>
          </cell>
          <cell r="AA8">
            <v>1504.49</v>
          </cell>
          <cell r="AB8">
            <v>4224.1509999999998</v>
          </cell>
          <cell r="AC8">
            <v>4155.9350000000004</v>
          </cell>
          <cell r="AE8">
            <v>2818.1752000000006</v>
          </cell>
          <cell r="AF8">
            <v>1529.5627000000009</v>
          </cell>
        </row>
        <row r="19">
          <cell r="V19">
            <v>9.4571262693275177E-2</v>
          </cell>
          <cell r="AA19">
            <v>0.13548970082885237</v>
          </cell>
        </row>
        <row r="26">
          <cell r="AC26">
            <v>725.28750000000014</v>
          </cell>
          <cell r="AE26">
            <v>854.79899799999998</v>
          </cell>
          <cell r="AF26">
            <v>1312.2230620000005</v>
          </cell>
        </row>
      </sheetData>
      <sheetData sheetId="28">
        <row r="12">
          <cell r="P12">
            <v>357.34039999999999</v>
          </cell>
          <cell r="R12">
            <v>357.93641666666667</v>
          </cell>
          <cell r="U12">
            <v>357.93641666666667</v>
          </cell>
          <cell r="Z12">
            <v>354.55619999999999</v>
          </cell>
          <cell r="AE12">
            <v>352.47266666666667</v>
          </cell>
          <cell r="AJ12">
            <v>352.57966666666664</v>
          </cell>
        </row>
        <row r="14">
          <cell r="V14">
            <v>194.96300000000011</v>
          </cell>
          <cell r="AA14">
            <v>194.43840000000003</v>
          </cell>
          <cell r="AF14">
            <v>195.5810833333334</v>
          </cell>
          <cell r="AK14">
            <v>195.64033333333339</v>
          </cell>
        </row>
        <row r="24">
          <cell r="Q24">
            <v>202.381</v>
          </cell>
          <cell r="R24">
            <v>424.19699999999995</v>
          </cell>
          <cell r="S24">
            <v>107.12099999999998</v>
          </cell>
          <cell r="U24">
            <v>126.556</v>
          </cell>
          <cell r="V24">
            <v>190.51999999999998</v>
          </cell>
          <cell r="W24">
            <v>419.33699999999999</v>
          </cell>
          <cell r="X24">
            <v>104.34800000000001</v>
          </cell>
          <cell r="Z24">
            <v>124.54300000000001</v>
          </cell>
          <cell r="AA24">
            <v>190.446</v>
          </cell>
          <cell r="AB24">
            <v>421.67039999999997</v>
          </cell>
          <cell r="AC24">
            <v>107.21000000000001</v>
          </cell>
          <cell r="AE24">
            <v>124.12100000000001</v>
          </cell>
          <cell r="AF24">
            <v>190.33939999999993</v>
          </cell>
          <cell r="AG24">
            <v>421.81650000000002</v>
          </cell>
          <cell r="AH24">
            <v>107.25900000000001</v>
          </cell>
          <cell r="AJ24">
            <v>124.16400000000002</v>
          </cell>
          <cell r="AK24">
            <v>190.39350000000002</v>
          </cell>
        </row>
        <row r="25">
          <cell r="Q25">
            <v>1.526</v>
          </cell>
          <cell r="R25">
            <v>102.75700000000002</v>
          </cell>
          <cell r="S25">
            <v>70.472000000000008</v>
          </cell>
          <cell r="U25">
            <v>30.790000000000003</v>
          </cell>
          <cell r="V25">
            <v>1.4949999999999999</v>
          </cell>
          <cell r="W25">
            <v>107.61299999999999</v>
          </cell>
          <cell r="X25">
            <v>73.244</v>
          </cell>
          <cell r="Z25">
            <v>32.802</v>
          </cell>
          <cell r="AA25">
            <v>1.5669999999999999</v>
          </cell>
          <cell r="AB25">
            <v>105.52199999999999</v>
          </cell>
          <cell r="AC25">
            <v>70.463999999999999</v>
          </cell>
          <cell r="AE25">
            <v>33.295999999999999</v>
          </cell>
          <cell r="AF25">
            <v>1.7620000000000002</v>
          </cell>
          <cell r="AG25">
            <v>105.523</v>
          </cell>
          <cell r="AH25">
            <v>70.463999999999999</v>
          </cell>
          <cell r="AJ25">
            <v>33.297000000000004</v>
          </cell>
          <cell r="AK25">
            <v>1.7620000000000002</v>
          </cell>
        </row>
      </sheetData>
      <sheetData sheetId="29"/>
      <sheetData sheetId="30"/>
      <sheetData sheetId="31">
        <row r="49">
          <cell r="C49">
            <v>3643.6326230000004</v>
          </cell>
          <cell r="D49">
            <v>1227.9702400000003</v>
          </cell>
          <cell r="F49">
            <v>1087.9713673599999</v>
          </cell>
          <cell r="G49">
            <v>1327.6910156399999</v>
          </cell>
          <cell r="I49">
            <v>177.59299999999999</v>
          </cell>
          <cell r="K49">
            <v>157.346</v>
          </cell>
          <cell r="L49">
            <v>192.01499999999999</v>
          </cell>
        </row>
        <row r="50">
          <cell r="D50">
            <v>624.08100000000002</v>
          </cell>
          <cell r="F50">
            <v>541.67100000000005</v>
          </cell>
          <cell r="G50">
            <v>677.61099999999999</v>
          </cell>
          <cell r="I50">
            <v>184.04300000000001</v>
          </cell>
          <cell r="K50">
            <v>163.06100000000001</v>
          </cell>
          <cell r="L50">
            <v>198.989</v>
          </cell>
        </row>
        <row r="51">
          <cell r="D51">
            <v>603.88924000000031</v>
          </cell>
          <cell r="F51">
            <v>546.30036735999988</v>
          </cell>
          <cell r="G51">
            <v>650.08001563999994</v>
          </cell>
          <cell r="I51">
            <v>171.143</v>
          </cell>
          <cell r="K51">
            <v>151.631</v>
          </cell>
          <cell r="L51">
            <v>185.041</v>
          </cell>
        </row>
        <row r="61">
          <cell r="C61">
            <v>3569.4159999999997</v>
          </cell>
          <cell r="D61">
            <v>1202.9580000000001</v>
          </cell>
          <cell r="F61">
            <v>1065.8109999999999</v>
          </cell>
          <cell r="G61">
            <v>1300.6469999999999</v>
          </cell>
          <cell r="I61">
            <v>177.59200000000001</v>
          </cell>
          <cell r="K61">
            <v>157.345</v>
          </cell>
          <cell r="L61">
            <v>192.01300000000001</v>
          </cell>
        </row>
        <row r="62">
          <cell r="D62">
            <v>620.05055402144228</v>
          </cell>
          <cell r="F62">
            <v>549.35974575350701</v>
          </cell>
          <cell r="G62">
            <v>670.40320022505091</v>
          </cell>
          <cell r="I62">
            <v>184.042</v>
          </cell>
          <cell r="K62">
            <v>163.06</v>
          </cell>
          <cell r="L62">
            <v>198.98699999999999</v>
          </cell>
        </row>
        <row r="63">
          <cell r="D63">
            <v>582.90744597855792</v>
          </cell>
          <cell r="F63">
            <v>516.45125424649291</v>
          </cell>
          <cell r="G63">
            <v>630.24379977494925</v>
          </cell>
          <cell r="I63">
            <v>171.142</v>
          </cell>
          <cell r="K63">
            <v>151.63</v>
          </cell>
          <cell r="L63">
            <v>185.03899999999999</v>
          </cell>
        </row>
        <row r="73">
          <cell r="C73">
            <v>3634.5553000000004</v>
          </cell>
          <cell r="D73">
            <v>1224.9110000000001</v>
          </cell>
          <cell r="F73">
            <v>1085.261</v>
          </cell>
          <cell r="G73">
            <v>1324.3833000000004</v>
          </cell>
          <cell r="I73">
            <v>177.67400000000001</v>
          </cell>
          <cell r="K73">
            <v>157.417</v>
          </cell>
          <cell r="L73">
            <v>192.101</v>
          </cell>
        </row>
        <row r="74">
          <cell r="C74">
            <v>1859.0663</v>
          </cell>
          <cell r="F74">
            <v>555.10839298670169</v>
          </cell>
          <cell r="G74">
            <v>677.41887468675759</v>
          </cell>
          <cell r="K74">
            <v>163.13461514506341</v>
          </cell>
          <cell r="L74">
            <v>199.07819620025725</v>
          </cell>
        </row>
        <row r="75">
          <cell r="C75">
            <v>1775.489</v>
          </cell>
          <cell r="F75">
            <v>530.15260701329805</v>
          </cell>
          <cell r="G75">
            <v>646.96442531324271</v>
          </cell>
          <cell r="K75">
            <v>151.6993848549366</v>
          </cell>
          <cell r="L75">
            <v>185.12380379974269</v>
          </cell>
        </row>
        <row r="85">
          <cell r="C85">
            <v>3635.5499999999997</v>
          </cell>
          <cell r="D85">
            <v>1225.2460000000001</v>
          </cell>
          <cell r="F85">
            <v>1085.558</v>
          </cell>
          <cell r="G85">
            <v>1324.7459999999996</v>
          </cell>
          <cell r="I85">
            <v>177.72300000000001</v>
          </cell>
          <cell r="K85">
            <v>157.46100000000001</v>
          </cell>
          <cell r="L85">
            <v>192.15600000000001</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6">
          <cell r="N16">
            <v>14.276949479729669</v>
          </cell>
          <cell r="Q16">
            <v>13.957727836907347</v>
          </cell>
        </row>
        <row r="17">
          <cell r="N17">
            <v>4.5556444845997</v>
          </cell>
          <cell r="Q17">
            <v>4.3567765135883976</v>
          </cell>
        </row>
        <row r="18">
          <cell r="Q18">
            <v>7.2157153323895526</v>
          </cell>
        </row>
        <row r="20">
          <cell r="N20">
            <v>7.3016469522403327</v>
          </cell>
        </row>
        <row r="21">
          <cell r="N21">
            <v>13.548970082885237</v>
          </cell>
          <cell r="Q21">
            <v>13.414239246289148</v>
          </cell>
        </row>
        <row r="22">
          <cell r="N22">
            <v>3569.4161000000004</v>
          </cell>
          <cell r="Q22">
            <v>3634.5553000000004</v>
          </cell>
        </row>
        <row r="23">
          <cell r="N23">
            <v>1202.9580000000001</v>
          </cell>
          <cell r="Q23">
            <v>1224.9110000000001</v>
          </cell>
        </row>
        <row r="26">
          <cell r="N26">
            <v>1065.8109999999999</v>
          </cell>
          <cell r="Q26">
            <v>1085.261</v>
          </cell>
        </row>
        <row r="27">
          <cell r="N27">
            <v>1300.6470999999999</v>
          </cell>
          <cell r="Q27">
            <v>1324.3833000000004</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П_Проверки"/>
      <sheetName val="СБП_Общее"/>
      <sheetName val="СБП_ДопИнфо"/>
      <sheetName val="СБП_ПрогнозныйБаланс"/>
      <sheetName val="СБП_ОцП"/>
      <sheetName val="СБП_ДохРасх_ВГО"/>
      <sheetName val="СБП_БДР"/>
      <sheetName val="СБП_Затраты_на_персонал"/>
      <sheetName val="СБП_ИПР"/>
      <sheetName val="СБП_ОФР"/>
      <sheetName val="СБП_СметаЗатрат"/>
      <sheetName val="СБП_БДДС"/>
      <sheetName val="СБП_Списки"/>
      <sheetName val="Содержание - расшир.формат"/>
      <sheetName val="Содержание - агрегир. формат"/>
      <sheetName val="Титул_1"/>
      <sheetName val="Титул"/>
      <sheetName val="Титул_"/>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9.1. Смета затрат"/>
      <sheetName val="9.2. Прочие ДиР"/>
      <sheetName val="10. БДР"/>
      <sheetName val="11.БДДС (ДПН)"/>
      <sheetName val="СБП_БДДС_ВГО"/>
      <sheetName val="СБП_ПрогнозныйБаланс_ВГО"/>
      <sheetName val="12.Прогнозный баланс"/>
      <sheetName val="13.ПУЭ"/>
      <sheetName val="Сценарные условия"/>
      <sheetName val="Снижение_ОР"/>
      <sheetName val="14. Снижение ОР 3%"/>
      <sheetName val="14. Снижение О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9">
          <cell r="W29">
            <v>2936334.1355600003</v>
          </cell>
          <cell r="X29">
            <v>1306813.7774700001</v>
          </cell>
          <cell r="Z29">
            <v>1560171.9734399999</v>
          </cell>
        </row>
        <row r="67">
          <cell r="T67">
            <v>764428.35322000016</v>
          </cell>
          <cell r="W67">
            <v>370891.80615000002</v>
          </cell>
        </row>
        <row r="74">
          <cell r="T74">
            <v>675839.05150000006</v>
          </cell>
          <cell r="W74">
            <v>307624.16555000003</v>
          </cell>
        </row>
        <row r="78">
          <cell r="T78">
            <v>31036.718760000003</v>
          </cell>
          <cell r="W78">
            <v>12656.62111</v>
          </cell>
        </row>
        <row r="81">
          <cell r="W81">
            <v>34166.12732</v>
          </cell>
          <cell r="X81">
            <v>16357.377789999999</v>
          </cell>
          <cell r="Z81">
            <v>19431.544890000001</v>
          </cell>
        </row>
        <row r="88">
          <cell r="W88">
            <v>50471.442230000001</v>
          </cell>
          <cell r="X88">
            <v>28356.744509999997</v>
          </cell>
          <cell r="Z88">
            <v>30508.89949</v>
          </cell>
        </row>
        <row r="91">
          <cell r="W91">
            <v>4519.9063299999998</v>
          </cell>
          <cell r="X91">
            <v>2629.7051499999998</v>
          </cell>
          <cell r="Z91">
            <v>2500.2994499999995</v>
          </cell>
        </row>
        <row r="194">
          <cell r="W194">
            <v>1803.6211870000002</v>
          </cell>
          <cell r="X194">
            <v>788.97384899999997</v>
          </cell>
          <cell r="Z194">
            <v>971.95431000000008</v>
          </cell>
        </row>
        <row r="231">
          <cell r="T231">
            <v>91.102833333333336</v>
          </cell>
          <cell r="W231">
            <v>93.841666666666669</v>
          </cell>
          <cell r="X231">
            <v>82.724666666666678</v>
          </cell>
          <cell r="Z231">
            <v>94.003333333333345</v>
          </cell>
        </row>
        <row r="238">
          <cell r="T238">
            <v>60.575749999999999</v>
          </cell>
          <cell r="W238">
            <v>59.200500000000005</v>
          </cell>
          <cell r="X238">
            <v>61.510333333333328</v>
          </cell>
          <cell r="Z238">
            <v>62.391666666666666</v>
          </cell>
        </row>
        <row r="241">
          <cell r="T241">
            <v>1.7767499999999992</v>
          </cell>
          <cell r="W241">
            <v>1.7581666666666651</v>
          </cell>
          <cell r="X241">
            <v>1.8793333333333335</v>
          </cell>
          <cell r="Z241">
            <v>1.7113333333333332</v>
          </cell>
        </row>
        <row r="247">
          <cell r="W247">
            <v>331.06712500000003</v>
          </cell>
          <cell r="X247">
            <v>149.66537400000001</v>
          </cell>
          <cell r="Z247">
            <v>177.97169199999999</v>
          </cell>
        </row>
        <row r="252">
          <cell r="W252">
            <v>207.377115</v>
          </cell>
          <cell r="X252">
            <v>108.037094</v>
          </cell>
          <cell r="Z252">
            <v>116.042922</v>
          </cell>
        </row>
        <row r="255">
          <cell r="W255">
            <v>6.3971499999999999</v>
          </cell>
          <cell r="X255">
            <v>3.4686270000000001</v>
          </cell>
          <cell r="Z255">
            <v>3.2975910000000002</v>
          </cell>
        </row>
        <row r="352">
          <cell r="C352" t="str">
            <v>Средний одноставочный единый (котловой) тариф</v>
          </cell>
          <cell r="E352" t="str">
            <v>руб./тыс.кВтч</v>
          </cell>
        </row>
      </sheetData>
      <sheetData sheetId="21"/>
      <sheetData sheetId="22" refreshError="1"/>
      <sheetData sheetId="23">
        <row r="117">
          <cell r="T117">
            <v>1141698.12335</v>
          </cell>
        </row>
      </sheetData>
      <sheetData sheetId="24" refreshError="1"/>
      <sheetData sheetId="25" refreshError="1"/>
      <sheetData sheetId="26">
        <row r="755">
          <cell r="T755">
            <v>840108.9659200001</v>
          </cell>
        </row>
      </sheetData>
      <sheetData sheetId="27" refreshError="1"/>
      <sheetData sheetId="28">
        <row r="13">
          <cell r="T13">
            <v>5803319.8864700003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дача по полугоди"/>
    </sheetNames>
    <sheetDataSet>
      <sheetData sheetId="0">
        <row r="5">
          <cell r="E5">
            <v>0.48812074806474037</v>
          </cell>
        </row>
      </sheetData>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
      <sheetName val="2.6а"/>
      <sheetName val="2.10"/>
      <sheetName val="2.11"/>
      <sheetName val="2.12"/>
      <sheetName val="2.13"/>
    </sheetNames>
    <sheetDataSet>
      <sheetData sheetId="0"/>
      <sheetData sheetId="1">
        <row r="66">
          <cell r="G66">
            <v>4195050.4922895264</v>
          </cell>
          <cell r="I66">
            <v>4434366.0157281589</v>
          </cell>
        </row>
        <row r="68">
          <cell r="G68">
            <v>2138351.8314821157</v>
          </cell>
        </row>
      </sheetData>
      <sheetData sheetId="2"/>
      <sheetData sheetId="3"/>
      <sheetData sheetId="4"/>
      <sheetData sheetId="5"/>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_2015"/>
      <sheetName val="СМЕТА_2016"/>
      <sheetName val="СМЕТА_2017"/>
      <sheetName val="% по уровням"/>
      <sheetName val="CМЕТА_2018"/>
      <sheetName val="ремонты"/>
      <sheetName val="ремнт сокр"/>
      <sheetName val="подряд_хоз"/>
      <sheetName val="Анализ возвратного плана"/>
      <sheetName val="Лист1"/>
      <sheetName val="НВВ_филиалы"/>
      <sheetName val="СМЕТА передача_2017_2020"/>
      <sheetName val="СГРЦиТ 2018"/>
      <sheetName val="НВВ_свод"/>
      <sheetName val="Балансовая прибыль передача"/>
      <sheetName val="СМЕТА_2019"/>
      <sheetName val="Амортизация расчет плана"/>
      <sheetName val="амортиз."/>
      <sheetName val="Модель 2018-2023 гг."/>
      <sheetName val="НВВ  к выпадающим."/>
      <sheetName val="СМЕТА ПЕРЕДАЧА"/>
      <sheetName val="Расходы по передаче"/>
      <sheetName val="калькуляция передача"/>
      <sheetName val="ПРИБЫЛЬ ПЕРЕДАЧА"/>
      <sheetName val="СМЕТА ПЕРЕДАЧА ЗЭС"/>
      <sheetName val="СМЕТА ПЕРЕДАЧА ВЭС"/>
      <sheetName val="СМЕТА ПЕРЕДАЧА ГЭС"/>
      <sheetName val="СМЕТА_производство 2019"/>
      <sheetName val="СМЕТА ПРОИЗВОДСТВО"/>
      <sheetName val="калькуляция производство"/>
      <sheetName val="ПРИБЫЛЬ ПРОИЗВОДСТВО"/>
      <sheetName val="калькуляция ГЭС"/>
      <sheetName val="СМЕТА ЭНЕРГОСНАБЖЕНИЕ"/>
      <sheetName val="калькуляция энергоснабжение"/>
      <sheetName val="ПРИБЫЛЬ ЭНЕРГОСНАБЖЕНИЕ"/>
      <sheetName val="ВЭС смета производство"/>
      <sheetName val="ЗЭС смета производство"/>
      <sheetName val="ИА производство"/>
      <sheetName val="ВЭС производство"/>
      <sheetName val="ЗЭС производство"/>
      <sheetName val="Лист2"/>
      <sheetName val="программа энергосбережения"/>
    </sheetNames>
    <sheetDataSet>
      <sheetData sheetId="0"/>
      <sheetData sheetId="1"/>
      <sheetData sheetId="2">
        <row r="22">
          <cell r="Q22">
            <v>30659</v>
          </cell>
        </row>
      </sheetData>
      <sheetData sheetId="3"/>
      <sheetData sheetId="4">
        <row r="22">
          <cell r="R22">
            <v>35405.294999999998</v>
          </cell>
        </row>
      </sheetData>
      <sheetData sheetId="5">
        <row r="39">
          <cell r="Q39">
            <v>19481</v>
          </cell>
        </row>
      </sheetData>
      <sheetData sheetId="6"/>
      <sheetData sheetId="7"/>
      <sheetData sheetId="8"/>
      <sheetData sheetId="9"/>
      <sheetData sheetId="10">
        <row r="7">
          <cell r="AO7">
            <v>3.4000000000000002E-2</v>
          </cell>
        </row>
      </sheetData>
      <sheetData sheetId="11">
        <row r="18">
          <cell r="S18">
            <v>187700.38081884096</v>
          </cell>
        </row>
      </sheetData>
      <sheetData sheetId="12">
        <row r="21">
          <cell r="F21">
            <v>1312.3651927144238</v>
          </cell>
        </row>
      </sheetData>
      <sheetData sheetId="13">
        <row r="10">
          <cell r="I10">
            <v>72611.858999999997</v>
          </cell>
        </row>
      </sheetData>
      <sheetData sheetId="14"/>
      <sheetData sheetId="15">
        <row r="22">
          <cell r="R22">
            <v>41896</v>
          </cell>
        </row>
      </sheetData>
      <sheetData sheetId="16">
        <row r="14">
          <cell r="E14">
            <v>689066.76</v>
          </cell>
        </row>
      </sheetData>
      <sheetData sheetId="17"/>
      <sheetData sheetId="18">
        <row r="22">
          <cell r="T22">
            <v>110953.23000000001</v>
          </cell>
        </row>
      </sheetData>
      <sheetData sheetId="19">
        <row r="338">
          <cell r="G338">
            <v>16410.599999999999</v>
          </cell>
        </row>
      </sheetData>
      <sheetData sheetId="20">
        <row r="9">
          <cell r="C9">
            <v>230124.57024637968</v>
          </cell>
        </row>
        <row r="15">
          <cell r="C15">
            <v>1084705.83739</v>
          </cell>
        </row>
        <row r="39">
          <cell r="C39">
            <v>4047856.658281331</v>
          </cell>
        </row>
      </sheetData>
      <sheetData sheetId="21"/>
      <sheetData sheetId="22">
        <row r="9">
          <cell r="AA9">
            <v>4.7409761998500145E-2</v>
          </cell>
        </row>
        <row r="14">
          <cell r="AF14">
            <v>0.42584173365437544</v>
          </cell>
        </row>
        <row r="16">
          <cell r="AF16">
            <v>0.40984503026503094</v>
          </cell>
        </row>
        <row r="17">
          <cell r="AF17">
            <v>0.16431324687056909</v>
          </cell>
        </row>
      </sheetData>
      <sheetData sheetId="23">
        <row r="21">
          <cell r="D21">
            <v>348.12</v>
          </cell>
        </row>
        <row r="121">
          <cell r="D121">
            <v>732818.18041999987</v>
          </cell>
        </row>
      </sheetData>
      <sheetData sheetId="24"/>
      <sheetData sheetId="25"/>
      <sheetData sheetId="26"/>
      <sheetData sheetId="27">
        <row r="16">
          <cell r="M16">
            <v>546.0820361590155</v>
          </cell>
        </row>
      </sheetData>
      <sheetData sheetId="28">
        <row r="21">
          <cell r="E21">
            <v>3213</v>
          </cell>
        </row>
      </sheetData>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ы БП 2019 "/>
      <sheetName val="Смета ПЕРЕДАЧА 2019-2021"/>
      <sheetName val="Смета ПЕРЕДАЧА 2019-2021 копия"/>
      <sheetName val="П 1_18 Передача"/>
      <sheetName val="П 1_15 Передача"/>
      <sheetName val="П 1_21 Передача"/>
      <sheetName val="Тарифная модель"/>
      <sheetName val="форма 12"/>
      <sheetName val="Смета ПРОИЗВОДСТВО 2019-2021"/>
      <sheetName val="П 1_18 Производство"/>
      <sheetName val="П 1_15 Производство"/>
      <sheetName val="П 1_21 Производство"/>
      <sheetName val="СМЕТА передача_2017_2020"/>
      <sheetName val="НВВ 2019-2021"/>
    </sheetNames>
    <sheetDataSet>
      <sheetData sheetId="0" refreshError="1"/>
      <sheetData sheetId="1" refreshError="1"/>
      <sheetData sheetId="2" refreshError="1"/>
      <sheetData sheetId="3" refreshError="1"/>
      <sheetData sheetId="4" refreshError="1"/>
      <sheetData sheetId="5" refreshError="1"/>
      <sheetData sheetId="6" refreshError="1">
        <row r="132">
          <cell r="M132">
            <v>31256.020910590843</v>
          </cell>
          <cell r="U132">
            <v>134115</v>
          </cell>
          <cell r="V132">
            <v>77200.462598333528</v>
          </cell>
        </row>
        <row r="142">
          <cell r="U142">
            <v>296304.26668</v>
          </cell>
          <cell r="V142">
            <v>2405.1160128673737</v>
          </cell>
        </row>
        <row r="147">
          <cell r="U147">
            <v>25819.567950000004</v>
          </cell>
          <cell r="V147">
            <v>24805.743566164248</v>
          </cell>
        </row>
        <row r="148">
          <cell r="U148">
            <v>323262.41183</v>
          </cell>
          <cell r="V148">
            <v>71670.152308338496</v>
          </cell>
        </row>
        <row r="152">
          <cell r="U152">
            <v>4191741.6445047911</v>
          </cell>
          <cell r="V152">
            <v>4196683.2628380256</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ть потерь"/>
      <sheetName val="Тарифное меню 2013-2015"/>
      <sheetName val="Тср 15"/>
      <sheetName val="Тср 16"/>
      <sheetName val="Тср 18-23"/>
      <sheetName val="Модель 2018-2023 гг."/>
      <sheetName val="выпадающие"/>
      <sheetName val="Формат"/>
      <sheetName val="сравнение операц расх"/>
      <sheetName val="ТБР"/>
      <sheetName val="Финанс_эк модель"/>
      <sheetName val="Чистая модель под План"/>
      <sheetName val="Формат 2.25"/>
      <sheetName val="2.25"/>
      <sheetName val="слайд14"/>
      <sheetName val="сравнение"/>
    </sheetNames>
    <sheetDataSet>
      <sheetData sheetId="0" refreshError="1"/>
      <sheetData sheetId="1" refreshError="1"/>
      <sheetData sheetId="2" refreshError="1"/>
      <sheetData sheetId="3" refreshError="1"/>
      <sheetData sheetId="4" refreshError="1">
        <row r="8">
          <cell r="F8">
            <v>508.36025000000001</v>
          </cell>
        </row>
        <row r="243">
          <cell r="L243">
            <v>0.17119343767186029</v>
          </cell>
        </row>
        <row r="247">
          <cell r="L247">
            <v>0.39108363875394447</v>
          </cell>
        </row>
        <row r="254">
          <cell r="L254">
            <v>0.43772292357419529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экономии по потерям 2019"/>
      <sheetName val="форма 12"/>
      <sheetName val="Анализ НВВ 2012-2021"/>
      <sheetName val="производство"/>
      <sheetName val="НВВ_ФСБУ_ПБУ"/>
      <sheetName val="Татэнерго"/>
      <sheetName val="Проценты "/>
      <sheetName val="%"/>
      <sheetName val="Расходы из прибыли"/>
      <sheetName val="2.1"/>
      <sheetName val="2.2"/>
      <sheetName val="Корректировка НВВ свод"/>
      <sheetName val="Корректировка свод для ПЗ"/>
      <sheetName val="Корр подконтрольных"/>
      <sheetName val="Корр подконтр для ПЗ"/>
      <sheetName val="Корр неподконтрольных"/>
      <sheetName val="Корр неподконтр для ПЗ"/>
      <sheetName val="расчет %"/>
      <sheetName val="налог на прибыль"/>
      <sheetName val="Корр коммерч учет"/>
      <sheetName val="Корр НВВ по доходам"/>
      <sheetName val="Корр по доходам для ПЗ"/>
      <sheetName val="Корр по доходам расчет_2022"/>
      <sheetName val="Корр по доходам расчет_2021"/>
      <sheetName val="Корр по доходам расчет_2020"/>
      <sheetName val="Корр по доходам расчет_2019"/>
      <sheetName val="Корр с учетом изм ПО"/>
      <sheetName val="Корр изм ПО для ПЗ"/>
      <sheetName val="Корр изм ИП"/>
      <sheetName val="Отчет ИП_2021_2022"/>
      <sheetName val="Экономия расх на потери"/>
      <sheetName val="Экономия потерь для ПЗ"/>
      <sheetName val="Корр надежн кач"/>
      <sheetName val="Надежность для ПЗ"/>
      <sheetName val="расчет пониж_повыш коэф"/>
      <sheetName val="COVID"/>
    </sheetNames>
    <sheetDataSet>
      <sheetData sheetId="0" refreshError="1"/>
      <sheetData sheetId="1" refreshError="1"/>
      <sheetData sheetId="2">
        <row r="9">
          <cell r="R9">
            <v>0.06</v>
          </cell>
          <cell r="S9">
            <v>0.06</v>
          </cell>
          <cell r="V9">
            <v>4.7E-2</v>
          </cell>
        </row>
        <row r="12">
          <cell r="P12">
            <v>15081.808000000001</v>
          </cell>
          <cell r="R12">
            <v>15126.852999999999</v>
          </cell>
          <cell r="S12">
            <v>15195.656999999999</v>
          </cell>
          <cell r="V12">
            <v>15195.869999999999</v>
          </cell>
        </row>
        <row r="14">
          <cell r="P14">
            <v>52456.667999999991</v>
          </cell>
          <cell r="R14">
            <v>52874.023000000001</v>
          </cell>
          <cell r="S14">
            <v>53170.668000000005</v>
          </cell>
          <cell r="V14">
            <v>53923.067999999999</v>
          </cell>
        </row>
        <row r="15">
          <cell r="P15">
            <v>13520.708000000001</v>
          </cell>
          <cell r="R15">
            <v>13632.656999999999</v>
          </cell>
          <cell r="S15">
            <v>13690.708000000001</v>
          </cell>
          <cell r="V15">
            <v>13860.708000000001</v>
          </cell>
        </row>
        <row r="23">
          <cell r="R23">
            <v>127497.94653659835</v>
          </cell>
        </row>
        <row r="24">
          <cell r="P24">
            <v>120039.87463999999</v>
          </cell>
          <cell r="S24">
            <v>140639.16201</v>
          </cell>
          <cell r="V24">
            <v>149538.39560000002</v>
          </cell>
        </row>
        <row r="25">
          <cell r="P25">
            <v>660.78962999999999</v>
          </cell>
        </row>
        <row r="26">
          <cell r="R26">
            <v>12306.739506040543</v>
          </cell>
        </row>
        <row r="27">
          <cell r="P27">
            <v>3212.9266000000002</v>
          </cell>
          <cell r="S27">
            <v>5102.887510878727</v>
          </cell>
          <cell r="V27">
            <v>6386.7679172091302</v>
          </cell>
        </row>
        <row r="28">
          <cell r="P28">
            <v>1092.0904800000001</v>
          </cell>
          <cell r="S28">
            <v>684.09722351354719</v>
          </cell>
          <cell r="V28">
            <v>1894.5039629214341</v>
          </cell>
        </row>
        <row r="29">
          <cell r="P29">
            <v>1138.15517</v>
          </cell>
          <cell r="S29">
            <v>2032.6851339408654</v>
          </cell>
          <cell r="V29">
            <v>1748.1969746356392</v>
          </cell>
        </row>
        <row r="30">
          <cell r="P30">
            <v>1391.19759</v>
          </cell>
          <cell r="S30">
            <v>1054.2604467368076</v>
          </cell>
          <cell r="V30">
            <v>1917.2006632388432</v>
          </cell>
        </row>
        <row r="31">
          <cell r="P31">
            <v>110.68</v>
          </cell>
          <cell r="S31">
            <v>0</v>
          </cell>
          <cell r="V31">
            <v>627.94534832028751</v>
          </cell>
        </row>
        <row r="32">
          <cell r="S32">
            <v>165.99766</v>
          </cell>
          <cell r="V32">
            <v>147.13999999999999</v>
          </cell>
        </row>
        <row r="33">
          <cell r="P33">
            <v>2312.86996</v>
          </cell>
          <cell r="S33">
            <v>3422.4263491997626</v>
          </cell>
          <cell r="V33">
            <v>3440.6842270895822</v>
          </cell>
        </row>
        <row r="34">
          <cell r="P34">
            <v>92.402269999999987</v>
          </cell>
          <cell r="S34">
            <v>261.39999999999998</v>
          </cell>
          <cell r="V34">
            <v>273.99999999999994</v>
          </cell>
        </row>
        <row r="35">
          <cell r="P35">
            <v>1554.9722899999999</v>
          </cell>
          <cell r="S35">
            <v>1965.221165776361</v>
          </cell>
          <cell r="V35">
            <v>2057.1307319145885</v>
          </cell>
        </row>
        <row r="36">
          <cell r="P36">
            <v>3743.6718700000001</v>
          </cell>
          <cell r="S36">
            <v>3072.9237760000001</v>
          </cell>
          <cell r="V36">
            <v>3217.3204898333915</v>
          </cell>
        </row>
        <row r="37">
          <cell r="P37">
            <v>5136.6093199999996</v>
          </cell>
          <cell r="S37">
            <v>5136.6093199999996</v>
          </cell>
          <cell r="V37">
            <v>5763.8567196791792</v>
          </cell>
        </row>
        <row r="38">
          <cell r="P38">
            <v>4517.1490000000003</v>
          </cell>
          <cell r="R38">
            <v>3824.1215220654094</v>
          </cell>
          <cell r="S38">
            <v>4358.7074189058494</v>
          </cell>
          <cell r="V38">
            <v>4824.5879700232608</v>
          </cell>
        </row>
        <row r="39">
          <cell r="P39">
            <v>2579.2218699999999</v>
          </cell>
          <cell r="R39">
            <v>2838.3402179775326</v>
          </cell>
          <cell r="S39">
            <v>3547.6148619213759</v>
          </cell>
          <cell r="V39">
            <v>3637.6968969544841</v>
          </cell>
        </row>
        <row r="40">
          <cell r="P40">
            <v>159.15931</v>
          </cell>
          <cell r="R40">
            <v>882.05067883443996</v>
          </cell>
          <cell r="S40">
            <v>296.1308822298945</v>
          </cell>
          <cell r="V40">
            <v>469.79869744953021</v>
          </cell>
        </row>
        <row r="41">
          <cell r="P41">
            <v>3019.5315300000002</v>
          </cell>
          <cell r="R41">
            <v>1981.1918202563143</v>
          </cell>
          <cell r="S41">
            <v>4824.8547127689872</v>
          </cell>
          <cell r="V41">
            <v>5052.95220498655</v>
          </cell>
        </row>
        <row r="42">
          <cell r="R42">
            <v>2705.6848258445721</v>
          </cell>
          <cell r="S42">
            <v>0</v>
          </cell>
          <cell r="V42">
            <v>0</v>
          </cell>
        </row>
        <row r="43">
          <cell r="P43">
            <v>39981.636030000001</v>
          </cell>
          <cell r="R43">
            <v>34867.500712500841</v>
          </cell>
          <cell r="S43">
            <v>55661.610999999997</v>
          </cell>
          <cell r="V43">
            <v>58277.843038022584</v>
          </cell>
        </row>
        <row r="44">
          <cell r="P44">
            <v>3510.8402099999998</v>
          </cell>
          <cell r="R44">
            <v>4925.8618081362783</v>
          </cell>
          <cell r="S44">
            <v>5808.1403619986122</v>
          </cell>
          <cell r="V44">
            <v>3396.3895120906523</v>
          </cell>
        </row>
        <row r="45">
          <cell r="P45">
            <v>3272.5950800000001</v>
          </cell>
          <cell r="R45">
            <v>3068.079851190073</v>
          </cell>
          <cell r="S45">
            <v>4497.306747365501</v>
          </cell>
          <cell r="V45">
            <v>4747.3724162464941</v>
          </cell>
        </row>
        <row r="47">
          <cell r="P47">
            <v>6622.7302199999995</v>
          </cell>
          <cell r="R47">
            <v>5914.9106083543193</v>
          </cell>
          <cell r="S47">
            <v>9077.9800917353095</v>
          </cell>
          <cell r="V47">
            <v>9254.8241847835325</v>
          </cell>
        </row>
        <row r="48">
          <cell r="P48">
            <v>1028.8481300000001</v>
          </cell>
          <cell r="S48">
            <v>1227.0299999999997</v>
          </cell>
          <cell r="V48">
            <v>1315.9900000000002</v>
          </cell>
        </row>
        <row r="49">
          <cell r="P49">
            <v>197.28021000000001</v>
          </cell>
          <cell r="S49">
            <v>610.00000000000011</v>
          </cell>
          <cell r="V49">
            <v>639.00000000000011</v>
          </cell>
        </row>
        <row r="50">
          <cell r="P50">
            <v>1608.18379</v>
          </cell>
          <cell r="R50">
            <v>1599.3403406811995</v>
          </cell>
          <cell r="S50">
            <v>1691.4561707157636</v>
          </cell>
          <cell r="V50">
            <v>1736.8511437921493</v>
          </cell>
        </row>
        <row r="51">
          <cell r="P51">
            <v>1321.4920199999999</v>
          </cell>
          <cell r="S51">
            <v>1556.2878865224047</v>
          </cell>
          <cell r="V51">
            <v>1997.7853284658308</v>
          </cell>
        </row>
        <row r="52">
          <cell r="P52">
            <v>75.067480000000003</v>
          </cell>
          <cell r="S52">
            <v>79.597253712431609</v>
          </cell>
          <cell r="V52">
            <v>83.327125023328193</v>
          </cell>
        </row>
        <row r="53">
          <cell r="P53">
            <v>1642.8898222091098</v>
          </cell>
          <cell r="R53">
            <v>356.98632909973554</v>
          </cell>
          <cell r="S53">
            <v>2898.6931099999997</v>
          </cell>
          <cell r="V53">
            <v>1274.9981668878318</v>
          </cell>
        </row>
        <row r="56">
          <cell r="R56">
            <v>52742.528764978408</v>
          </cell>
        </row>
        <row r="57">
          <cell r="P57">
            <v>47142.426089999994</v>
          </cell>
          <cell r="S57">
            <v>48598.295180399997</v>
          </cell>
          <cell r="V57">
            <v>50884.014321794602</v>
          </cell>
        </row>
        <row r="58">
          <cell r="P58">
            <v>1384.9779100000001</v>
          </cell>
          <cell r="S58">
            <v>3389.03395</v>
          </cell>
          <cell r="V58">
            <v>3520.4123825860047</v>
          </cell>
        </row>
        <row r="64">
          <cell r="S64">
            <v>162927.97898000001</v>
          </cell>
          <cell r="V64">
            <v>178174.28978950001</v>
          </cell>
        </row>
        <row r="66">
          <cell r="P66">
            <v>7873.1507600000004</v>
          </cell>
          <cell r="R66">
            <v>6738.2299776700147</v>
          </cell>
        </row>
        <row r="67">
          <cell r="P67">
            <v>25374.550380000001</v>
          </cell>
          <cell r="R67">
            <v>43859.266829945147</v>
          </cell>
        </row>
        <row r="68">
          <cell r="P68">
            <v>40888.443310000002</v>
          </cell>
          <cell r="R68">
            <v>35010.478421954096</v>
          </cell>
        </row>
        <row r="69">
          <cell r="P69">
            <v>28674.82015</v>
          </cell>
          <cell r="R69">
            <v>13675.956530251493</v>
          </cell>
        </row>
        <row r="71">
          <cell r="R71">
            <v>35724.624356463508</v>
          </cell>
        </row>
        <row r="72">
          <cell r="P72">
            <v>207.83844999999999</v>
          </cell>
          <cell r="R72">
            <v>316.84810959169403</v>
          </cell>
          <cell r="S72">
            <v>281.53872000000001</v>
          </cell>
          <cell r="V72">
            <v>287.16949</v>
          </cell>
        </row>
        <row r="73">
          <cell r="R73">
            <v>890.45457986618851</v>
          </cell>
          <cell r="S73">
            <v>1980.7618761879264</v>
          </cell>
          <cell r="V73">
            <v>2073.8576843687588</v>
          </cell>
        </row>
        <row r="74">
          <cell r="R74">
            <v>146.29471310053995</v>
          </cell>
        </row>
        <row r="76">
          <cell r="P76">
            <v>245.38009</v>
          </cell>
          <cell r="R76">
            <v>220.70451133746434</v>
          </cell>
          <cell r="S76">
            <v>437.22</v>
          </cell>
          <cell r="V76">
            <v>445.96440000000001</v>
          </cell>
        </row>
        <row r="78">
          <cell r="P78">
            <v>27567.977500000001</v>
          </cell>
          <cell r="R78">
            <v>743.12175871302895</v>
          </cell>
          <cell r="S78">
            <v>1632.311901666666</v>
          </cell>
          <cell r="V78">
            <v>1158.934444399998</v>
          </cell>
        </row>
        <row r="80">
          <cell r="R80">
            <v>0</v>
          </cell>
          <cell r="S80">
            <v>26525</v>
          </cell>
          <cell r="V80">
            <v>27315</v>
          </cell>
        </row>
        <row r="81">
          <cell r="P81">
            <v>3311.50983</v>
          </cell>
          <cell r="R81">
            <v>0</v>
          </cell>
          <cell r="S81">
            <v>4286.3978299999999</v>
          </cell>
          <cell r="V81">
            <v>4500.7177215000002</v>
          </cell>
        </row>
        <row r="83">
          <cell r="P83">
            <v>1059819.42912</v>
          </cell>
          <cell r="R83">
            <v>1056360.9299242024</v>
          </cell>
          <cell r="S83">
            <v>1294809.7890000001</v>
          </cell>
          <cell r="V83">
            <v>1371842.1821000001</v>
          </cell>
        </row>
        <row r="89">
          <cell r="P89">
            <v>22049.452499800002</v>
          </cell>
          <cell r="R89">
            <v>18420.571318197901</v>
          </cell>
          <cell r="S89">
            <v>29929.950372520001</v>
          </cell>
          <cell r="V89">
            <v>31294.824363370401</v>
          </cell>
        </row>
        <row r="106">
          <cell r="P106">
            <v>1359.1503699999998</v>
          </cell>
          <cell r="R106">
            <v>1763.614561996262</v>
          </cell>
          <cell r="S106">
            <v>1565.0150475532316</v>
          </cell>
          <cell r="V106">
            <v>1750.7395802053493</v>
          </cell>
        </row>
        <row r="108">
          <cell r="P108">
            <v>113113.74064</v>
          </cell>
          <cell r="R108">
            <v>97867.697538062581</v>
          </cell>
          <cell r="S108">
            <v>106330.54362000001</v>
          </cell>
          <cell r="V108">
            <v>100798.22724933717</v>
          </cell>
        </row>
        <row r="113">
          <cell r="P113">
            <v>943.44208057742799</v>
          </cell>
          <cell r="R113">
            <v>943.46440819685267</v>
          </cell>
          <cell r="S113">
            <v>1000.1513957188763</v>
          </cell>
          <cell r="V113">
            <v>1065.2522676873489</v>
          </cell>
        </row>
        <row r="117">
          <cell r="P117">
            <v>1868.643279422572</v>
          </cell>
          <cell r="S117">
            <v>2142.8244338867498</v>
          </cell>
          <cell r="V117">
            <v>2243.5371822794268</v>
          </cell>
        </row>
        <row r="119">
          <cell r="P119">
            <v>0</v>
          </cell>
          <cell r="R119">
            <v>1.2376879280925548</v>
          </cell>
          <cell r="S119">
            <v>0</v>
          </cell>
          <cell r="V119">
            <v>0</v>
          </cell>
        </row>
        <row r="120">
          <cell r="P120">
            <v>760.54065000000003</v>
          </cell>
          <cell r="R120">
            <v>128.71954452162569</v>
          </cell>
          <cell r="S120">
            <v>724.58109000000002</v>
          </cell>
          <cell r="V120">
            <v>739.07272999999998</v>
          </cell>
        </row>
        <row r="121">
          <cell r="P121">
            <v>1106.10673</v>
          </cell>
          <cell r="R121">
            <v>1505.0472230465443</v>
          </cell>
          <cell r="S121">
            <v>49233.815045076888</v>
          </cell>
          <cell r="V121">
            <v>55278.563144246233</v>
          </cell>
        </row>
        <row r="122">
          <cell r="P122">
            <v>23307.598830000003</v>
          </cell>
          <cell r="R122">
            <v>0</v>
          </cell>
          <cell r="S122">
            <v>44985.157684755701</v>
          </cell>
          <cell r="V122">
            <v>57596.344149754645</v>
          </cell>
        </row>
        <row r="123">
          <cell r="R123">
            <v>0</v>
          </cell>
          <cell r="S123">
            <v>1180.31513</v>
          </cell>
          <cell r="V123">
            <v>1252.3143600000001</v>
          </cell>
        </row>
        <row r="125">
          <cell r="P125">
            <v>4373.1561899999997</v>
          </cell>
          <cell r="R125">
            <v>12276.626558750051</v>
          </cell>
          <cell r="S125">
            <v>8141.6249100000005</v>
          </cell>
          <cell r="V125">
            <v>10606.98437</v>
          </cell>
        </row>
        <row r="126">
          <cell r="P126">
            <v>3301.1472899999999</v>
          </cell>
          <cell r="R126">
            <v>188.12856507006833</v>
          </cell>
          <cell r="S126">
            <v>7464.2360099999996</v>
          </cell>
          <cell r="V126">
            <v>6398.5146728138952</v>
          </cell>
        </row>
        <row r="127">
          <cell r="R127">
            <v>185.70557472813346</v>
          </cell>
        </row>
        <row r="129">
          <cell r="P129">
            <v>682.37943999999993</v>
          </cell>
          <cell r="R129">
            <v>2071.8977165136625</v>
          </cell>
          <cell r="S129">
            <v>1273.8994399999999</v>
          </cell>
          <cell r="V129">
            <v>1324.85544</v>
          </cell>
        </row>
        <row r="135">
          <cell r="R135">
            <v>0</v>
          </cell>
          <cell r="S135">
            <v>4762.5475000000006</v>
          </cell>
          <cell r="V135">
            <v>4953.0494112000006</v>
          </cell>
        </row>
        <row r="136">
          <cell r="P136">
            <v>7948.5169999999998</v>
          </cell>
          <cell r="R136">
            <v>12386.164311831551</v>
          </cell>
          <cell r="S136">
            <v>6762.7569700000004</v>
          </cell>
          <cell r="V136">
            <v>6762.7569800000001</v>
          </cell>
        </row>
        <row r="140">
          <cell r="P140">
            <v>8878.8269999999993</v>
          </cell>
          <cell r="R140">
            <v>18005.126305949008</v>
          </cell>
          <cell r="S140">
            <v>10676.07158</v>
          </cell>
          <cell r="V140">
            <v>10889.59303</v>
          </cell>
        </row>
        <row r="142">
          <cell r="P142">
            <v>4887.5920999999998</v>
          </cell>
          <cell r="R142">
            <v>5579.5200057377097</v>
          </cell>
          <cell r="S142">
            <v>7071.98513</v>
          </cell>
          <cell r="V142">
            <v>7354.8645099999994</v>
          </cell>
        </row>
        <row r="144">
          <cell r="P144">
            <v>8964.3844900000004</v>
          </cell>
          <cell r="R144">
            <v>115.1049773126076</v>
          </cell>
        </row>
        <row r="145">
          <cell r="R145">
            <v>4397.0843946172963</v>
          </cell>
          <cell r="S145">
            <v>8281.811819999999</v>
          </cell>
          <cell r="V145">
            <v>8613.0843199999999</v>
          </cell>
        </row>
        <row r="146">
          <cell r="P146">
            <v>4737.3444099999997</v>
          </cell>
          <cell r="R146">
            <v>2914.2382181558469</v>
          </cell>
          <cell r="S146">
            <v>3219.4973199999995</v>
          </cell>
          <cell r="V146">
            <v>3348.2772199999999</v>
          </cell>
        </row>
        <row r="147">
          <cell r="P147">
            <v>23815.233780000002</v>
          </cell>
        </row>
        <row r="148">
          <cell r="R148">
            <v>1783.3350280714378</v>
          </cell>
        </row>
        <row r="151">
          <cell r="R151">
            <v>3998.0777366539623</v>
          </cell>
        </row>
        <row r="154">
          <cell r="P154">
            <v>95.051829999999995</v>
          </cell>
          <cell r="R154">
            <v>973.19401785917569</v>
          </cell>
          <cell r="S154">
            <v>180</v>
          </cell>
          <cell r="V154">
            <v>187.2</v>
          </cell>
        </row>
        <row r="155">
          <cell r="P155">
            <v>34805.557050000003</v>
          </cell>
          <cell r="R155">
            <v>28338.102801607132</v>
          </cell>
        </row>
        <row r="156">
          <cell r="P156">
            <v>19301.078430000001</v>
          </cell>
          <cell r="R156">
            <v>0</v>
          </cell>
          <cell r="S156">
            <v>6638.6610000000001</v>
          </cell>
          <cell r="V156">
            <v>6638.6610000000001</v>
          </cell>
        </row>
        <row r="157">
          <cell r="R157">
            <v>885.19440617179532</v>
          </cell>
        </row>
        <row r="158">
          <cell r="P158">
            <v>955.66274999999996</v>
          </cell>
          <cell r="R158">
            <v>305.70891823886103</v>
          </cell>
          <cell r="S158">
            <v>2371.056348471835</v>
          </cell>
          <cell r="V158">
            <v>1677.0450374883897</v>
          </cell>
        </row>
        <row r="159">
          <cell r="P159">
            <v>322.48545000000007</v>
          </cell>
          <cell r="R159">
            <v>662.7818854935631</v>
          </cell>
          <cell r="S159">
            <v>320.74791999999997</v>
          </cell>
          <cell r="V159">
            <v>333.57781999999997</v>
          </cell>
        </row>
        <row r="160">
          <cell r="P160">
            <v>69.55167999999999</v>
          </cell>
          <cell r="R160">
            <v>0</v>
          </cell>
          <cell r="S160">
            <v>245</v>
          </cell>
          <cell r="V160">
            <v>254.8</v>
          </cell>
        </row>
        <row r="161">
          <cell r="P161">
            <v>1473.29269</v>
          </cell>
          <cell r="R161">
            <v>5652.6445363915072</v>
          </cell>
          <cell r="S161">
            <v>3465</v>
          </cell>
          <cell r="V161">
            <v>3389.4</v>
          </cell>
        </row>
        <row r="162">
          <cell r="R162">
            <v>3736.5798549114224</v>
          </cell>
        </row>
        <row r="165">
          <cell r="P165">
            <v>1790.6488200000001</v>
          </cell>
          <cell r="R165">
            <v>883.09033669403777</v>
          </cell>
          <cell r="S165">
            <v>5197.3712599999999</v>
          </cell>
          <cell r="V165">
            <v>4609.6501104000008</v>
          </cell>
        </row>
        <row r="166">
          <cell r="R166">
            <v>670.45555064773691</v>
          </cell>
        </row>
        <row r="167">
          <cell r="P167">
            <v>720.39256</v>
          </cell>
          <cell r="R167">
            <v>65.597460188905401</v>
          </cell>
          <cell r="S167">
            <v>924</v>
          </cell>
          <cell r="V167">
            <v>942</v>
          </cell>
        </row>
        <row r="168">
          <cell r="P168">
            <v>16.294779999999999</v>
          </cell>
          <cell r="R168">
            <v>19.803006849480877</v>
          </cell>
          <cell r="S168">
            <v>31.398510000000002</v>
          </cell>
          <cell r="V168">
            <v>31.398510000000002</v>
          </cell>
        </row>
        <row r="169">
          <cell r="R169">
            <v>25.991446489943648</v>
          </cell>
        </row>
        <row r="171">
          <cell r="P171">
            <v>15304.171759999999</v>
          </cell>
          <cell r="R171">
            <v>17296.441257507835</v>
          </cell>
          <cell r="S171">
            <v>28168.487405252377</v>
          </cell>
          <cell r="V171">
            <v>35994.335271302058</v>
          </cell>
        </row>
        <row r="172">
          <cell r="P172">
            <v>1945.8540900000003</v>
          </cell>
        </row>
        <row r="173">
          <cell r="R173">
            <v>977.77346319311835</v>
          </cell>
        </row>
        <row r="175">
          <cell r="P175">
            <v>1031.05988</v>
          </cell>
          <cell r="R175">
            <v>0</v>
          </cell>
          <cell r="S175">
            <v>1465.5304700000002</v>
          </cell>
          <cell r="V175">
            <v>1795.7110399999999</v>
          </cell>
        </row>
        <row r="176">
          <cell r="P176">
            <v>1028.47018</v>
          </cell>
          <cell r="R176">
            <v>107.67884974405226</v>
          </cell>
          <cell r="S176">
            <v>3260.0518799999995</v>
          </cell>
          <cell r="V176">
            <v>3325.25288</v>
          </cell>
        </row>
        <row r="177">
          <cell r="R177">
            <v>31650.155697182814</v>
          </cell>
        </row>
        <row r="178">
          <cell r="R178">
            <v>496.24410464333624</v>
          </cell>
          <cell r="S178">
            <v>1732.4409400000002</v>
          </cell>
          <cell r="V178">
            <v>1354.3777500000001</v>
          </cell>
        </row>
        <row r="179">
          <cell r="P179">
            <v>3760.08401</v>
          </cell>
          <cell r="R179">
            <v>0</v>
          </cell>
          <cell r="S179">
            <v>2151.0250000000001</v>
          </cell>
          <cell r="V179">
            <v>854.9</v>
          </cell>
        </row>
        <row r="181">
          <cell r="S181">
            <v>13040.767619999999</v>
          </cell>
          <cell r="V181">
            <v>11212.311600426665</v>
          </cell>
        </row>
        <row r="182">
          <cell r="P182">
            <v>1765354.8651803774</v>
          </cell>
        </row>
        <row r="184">
          <cell r="P184">
            <v>32.295079999999999</v>
          </cell>
          <cell r="V184">
            <v>3500.9253100000001</v>
          </cell>
        </row>
        <row r="186">
          <cell r="P186">
            <v>466.78664000000003</v>
          </cell>
          <cell r="R186">
            <v>1550</v>
          </cell>
          <cell r="S186">
            <v>1550</v>
          </cell>
          <cell r="V186">
            <v>1550</v>
          </cell>
        </row>
        <row r="187">
          <cell r="P187">
            <v>91291</v>
          </cell>
          <cell r="R187">
            <v>84792</v>
          </cell>
          <cell r="S187">
            <v>88402</v>
          </cell>
          <cell r="V187">
            <v>84669</v>
          </cell>
        </row>
        <row r="194">
          <cell r="P194">
            <v>2428.4609199999995</v>
          </cell>
          <cell r="R194">
            <v>33382</v>
          </cell>
          <cell r="S194">
            <v>33382</v>
          </cell>
          <cell r="V194">
            <v>33382</v>
          </cell>
        </row>
        <row r="195">
          <cell r="P195">
            <v>553.15645000000006</v>
          </cell>
          <cell r="R195">
            <v>900</v>
          </cell>
          <cell r="S195">
            <v>3567.3</v>
          </cell>
          <cell r="V195">
            <v>3567.3</v>
          </cell>
        </row>
        <row r="196">
          <cell r="P196">
            <v>268.72853999999995</v>
          </cell>
          <cell r="R196">
            <v>311</v>
          </cell>
          <cell r="S196">
            <v>310.86</v>
          </cell>
          <cell r="V196">
            <v>311.16000000000003</v>
          </cell>
        </row>
        <row r="197">
          <cell r="P197">
            <v>65021.102429999999</v>
          </cell>
        </row>
        <row r="198">
          <cell r="P198">
            <v>20149.07488</v>
          </cell>
          <cell r="R198">
            <v>19768</v>
          </cell>
          <cell r="S198">
            <v>21358</v>
          </cell>
          <cell r="V198">
            <v>22362</v>
          </cell>
        </row>
        <row r="199">
          <cell r="P199">
            <v>6963.7948699999997</v>
          </cell>
          <cell r="R199">
            <v>6753</v>
          </cell>
          <cell r="S199">
            <v>6983</v>
          </cell>
          <cell r="V199">
            <v>7310</v>
          </cell>
        </row>
        <row r="200">
          <cell r="P200">
            <v>224.91030999999998</v>
          </cell>
          <cell r="R200">
            <v>184</v>
          </cell>
          <cell r="S200">
            <v>116</v>
          </cell>
          <cell r="V200">
            <v>121</v>
          </cell>
        </row>
        <row r="202">
          <cell r="P202">
            <v>2171.3434600000001</v>
          </cell>
          <cell r="R202">
            <v>2165</v>
          </cell>
          <cell r="S202">
            <v>2171.8508000000002</v>
          </cell>
          <cell r="V202">
            <v>2171.8508000000002</v>
          </cell>
        </row>
        <row r="203">
          <cell r="P203">
            <v>105922.99292999999</v>
          </cell>
          <cell r="R203">
            <v>148666</v>
          </cell>
          <cell r="S203">
            <v>109992.99306479843</v>
          </cell>
          <cell r="V203">
            <v>111373.55218446907</v>
          </cell>
        </row>
        <row r="204">
          <cell r="R204">
            <v>2029</v>
          </cell>
        </row>
        <row r="205">
          <cell r="P205">
            <v>1764.32969</v>
          </cell>
          <cell r="S205">
            <v>1718</v>
          </cell>
          <cell r="V205">
            <v>1829</v>
          </cell>
        </row>
        <row r="206">
          <cell r="P206">
            <v>100.27974999999999</v>
          </cell>
          <cell r="S206">
            <v>109.37373802449999</v>
          </cell>
          <cell r="V206">
            <v>109.37373802449999</v>
          </cell>
        </row>
        <row r="207">
          <cell r="P207">
            <v>2.0659999999999998</v>
          </cell>
          <cell r="S207">
            <v>2</v>
          </cell>
          <cell r="V207">
            <v>2</v>
          </cell>
        </row>
        <row r="209">
          <cell r="P209">
            <v>112</v>
          </cell>
          <cell r="S209">
            <v>112</v>
          </cell>
          <cell r="V209">
            <v>112</v>
          </cell>
        </row>
        <row r="210">
          <cell r="P210">
            <v>3</v>
          </cell>
          <cell r="S210">
            <v>25.080000000000013</v>
          </cell>
          <cell r="V210">
            <v>27.821600000000018</v>
          </cell>
        </row>
        <row r="211">
          <cell r="P211">
            <v>314144.30875999999</v>
          </cell>
          <cell r="R211">
            <v>321134</v>
          </cell>
          <cell r="S211">
            <v>393622</v>
          </cell>
          <cell r="V211">
            <v>417040</v>
          </cell>
        </row>
        <row r="212">
          <cell r="P212">
            <v>159571.71036999999</v>
          </cell>
          <cell r="R212">
            <v>0</v>
          </cell>
          <cell r="S212">
            <v>164389.01068360519</v>
          </cell>
          <cell r="V212">
            <v>159571.71036999999</v>
          </cell>
        </row>
        <row r="213">
          <cell r="P213">
            <v>335.16579000000002</v>
          </cell>
        </row>
        <row r="214">
          <cell r="R214">
            <v>351594</v>
          </cell>
          <cell r="V214">
            <v>888595.44309821073</v>
          </cell>
        </row>
        <row r="215">
          <cell r="R215">
            <v>396884.53</v>
          </cell>
          <cell r="V215">
            <v>805172.16115000006</v>
          </cell>
        </row>
        <row r="221">
          <cell r="P221">
            <v>1823238.6715800003</v>
          </cell>
          <cell r="R221">
            <v>1815996</v>
          </cell>
          <cell r="S221">
            <v>2029505.25492</v>
          </cell>
          <cell r="V221">
            <v>2141916.4114444</v>
          </cell>
        </row>
        <row r="222">
          <cell r="P222">
            <v>485513.03075999999</v>
          </cell>
          <cell r="R222">
            <v>0</v>
          </cell>
          <cell r="S222">
            <v>353156</v>
          </cell>
          <cell r="V222">
            <v>382244</v>
          </cell>
        </row>
        <row r="228">
          <cell r="P228">
            <v>32811.521099999998</v>
          </cell>
          <cell r="R228">
            <v>0</v>
          </cell>
          <cell r="S228">
            <v>12924.717069000002</v>
          </cell>
          <cell r="V228">
            <v>13732.755945800001</v>
          </cell>
        </row>
        <row r="232">
          <cell r="P232">
            <v>161973.54229500002</v>
          </cell>
          <cell r="R232">
            <v>0</v>
          </cell>
          <cell r="S232">
            <v>16376.563180000001</v>
          </cell>
          <cell r="V232">
            <v>14832.51424</v>
          </cell>
        </row>
        <row r="262">
          <cell r="V262">
            <v>-27029</v>
          </cell>
        </row>
        <row r="295">
          <cell r="P295">
            <v>4396.7052650000005</v>
          </cell>
          <cell r="R295">
            <v>4493.1750000000002</v>
          </cell>
          <cell r="S295">
            <v>4493.1750000000002</v>
          </cell>
          <cell r="V295">
            <v>4438.3993579999997</v>
          </cell>
        </row>
        <row r="297">
          <cell r="P297">
            <v>410.92140000000001</v>
          </cell>
          <cell r="R297">
            <v>627.27269999999999</v>
          </cell>
          <cell r="S297">
            <v>627.27269999999999</v>
          </cell>
          <cell r="V297">
            <v>414.99</v>
          </cell>
        </row>
        <row r="298">
          <cell r="P298">
            <v>3533.5354709197431</v>
          </cell>
        </row>
        <row r="299">
          <cell r="R299">
            <v>2209.3322890997756</v>
          </cell>
          <cell r="S299">
            <v>3080.6445134524624</v>
          </cell>
          <cell r="V299">
            <v>3342.4139615539139</v>
          </cell>
        </row>
        <row r="300">
          <cell r="R300">
            <v>796.36</v>
          </cell>
          <cell r="S300">
            <v>796.36000048557821</v>
          </cell>
          <cell r="V300">
            <v>833.78892000000008</v>
          </cell>
        </row>
        <row r="301">
          <cell r="R301">
            <v>8.6649318301000005</v>
          </cell>
          <cell r="S301">
            <v>6.6181460619597923</v>
          </cell>
          <cell r="V301">
            <v>9.0721836261147004</v>
          </cell>
        </row>
        <row r="304">
          <cell r="R304">
            <v>302746.55</v>
          </cell>
          <cell r="V304">
            <v>456709</v>
          </cell>
        </row>
        <row r="310">
          <cell r="P310">
            <v>1006004.9592800001</v>
          </cell>
          <cell r="R310">
            <v>1090471.9228949482</v>
          </cell>
          <cell r="S310">
            <v>1332420.5730000003</v>
          </cell>
          <cell r="V310">
            <v>1376172.9879999999</v>
          </cell>
        </row>
        <row r="311">
          <cell r="P311">
            <v>207207.00590000002</v>
          </cell>
          <cell r="R311">
            <v>231052.59000000008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ы БП 2019 "/>
      <sheetName val="Смета ПЕРЕДАЧА 2019-2021"/>
      <sheetName val="Смета ПЕРЕДАЧА 2019-2021 копия"/>
      <sheetName val="П 1_15 Передача"/>
      <sheetName val="П 1_21 Передача"/>
      <sheetName val="П 1_18 Передача"/>
      <sheetName val="Тарифная модель"/>
      <sheetName val="Тарифная модель ВЕРНО"/>
      <sheetName val="раскрытие"/>
      <sheetName val="раскрытие_предложение"/>
      <sheetName val="форма 12"/>
      <sheetName val="Смета ПРОИЗВОДСТВО 2019-2021"/>
      <sheetName val="П 1_18 Производство"/>
      <sheetName val="П 1_15 Производство"/>
      <sheetName val="П 1_21 Производство"/>
      <sheetName val="СМЕТА передача_2017_2020"/>
      <sheetName val="НВВ 2019-2021"/>
    </sheetNames>
    <sheetDataSet>
      <sheetData sheetId="0" refreshError="1"/>
      <sheetData sheetId="1" refreshError="1"/>
      <sheetData sheetId="2" refreshError="1"/>
      <sheetData sheetId="3" refreshError="1"/>
      <sheetData sheetId="4" refreshError="1"/>
      <sheetData sheetId="5" refreshError="1"/>
      <sheetData sheetId="6" refreshError="1">
        <row r="10">
          <cell r="J10">
            <v>0.03</v>
          </cell>
        </row>
        <row r="11">
          <cell r="J11">
            <v>0.01</v>
          </cell>
          <cell r="M11">
            <v>0.01</v>
          </cell>
        </row>
        <row r="183">
          <cell r="H183">
            <v>2098.5225</v>
          </cell>
          <cell r="I183">
            <v>2027.8014999999998</v>
          </cell>
        </row>
        <row r="185">
          <cell r="H185">
            <v>290.64559999999994</v>
          </cell>
          <cell r="I185">
            <v>285.38960000000003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р 15"/>
      <sheetName val="слайды"/>
      <sheetName val="2019_2024"/>
      <sheetName val=" 2016 факт Цветнова "/>
      <sheetName val="2017 факт Цветнова"/>
      <sheetName val="2019-2020"/>
      <sheetName val="тарифы"/>
      <sheetName val="баланс 3526,437"/>
      <sheetName val="обоснование"/>
      <sheetName val="2019"/>
      <sheetName val="2019 факт Цветнова"/>
      <sheetName val="обоснование расчета тарифов"/>
      <sheetName val="свод тарифов предельн_утв_расче"/>
      <sheetName val="2020 "/>
      <sheetName val="2020 Цветнова"/>
      <sheetName val="2020 утв Цветнова"/>
      <sheetName val="2021 "/>
      <sheetName val="2021 Цветнова"/>
      <sheetName val="2021_29_09_2020"/>
      <sheetName val="ПО_29_09_2020"/>
      <sheetName val="Лист2"/>
      <sheetName val="СТРУКТУРЫ_2019-2021_тарифы 2021"/>
      <sheetName val="расчет тарифов"/>
      <sheetName val="Лист4"/>
      <sheetName val="2022 индекс"/>
      <sheetName val="2023 индекс"/>
      <sheetName val="2024 индекс"/>
      <sheetName val="анализ"/>
      <sheetName val="Ст-ть потерь_год 2016_12,8%"/>
      <sheetName val="Тср 2019-2024 бизнес_план"/>
      <sheetName val="модель 2019-2024 бизнес_план"/>
      <sheetName val="покупка потерь"/>
      <sheetName val="модель 2019-2040"/>
      <sheetName val="расчет выпадающих доходов"/>
      <sheetName val="Баланс_б_п_2021_3603_330"/>
      <sheetName val="расчет выпадающих ПАО"/>
      <sheetName val="модель все варианты"/>
      <sheetName val="покупка потерь "/>
      <sheetName val="модель 2019-2024 индекс"/>
      <sheetName val="Сравнение операционных новая "/>
      <sheetName val="тариф покупки потерь_2021_Ирина"/>
      <sheetName val="Сравнение операц формулы 15_11"/>
      <sheetName val="Тср 2019-2024 индекс"/>
      <sheetName val="модель 2020-2025 нов"/>
      <sheetName val="Сравнение операц 2020_2025"/>
      <sheetName val="Сравнение операц расх индекс"/>
      <sheetName val="OPEX 2020_2025"/>
      <sheetName val="9.1. Смета затрат"/>
      <sheetName val="9.2 Прочие ДиР"/>
      <sheetName val="10. БДР"/>
      <sheetName val="ТБР индекс"/>
      <sheetName val="ФЭМ АО &quot;Янтарьэнерго&quot;"/>
      <sheetName val="ФЭМ_2020_2025"/>
      <sheetName val="OPEX 2020_2025_08_10_2020"/>
      <sheetName val="граф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G9">
            <v>3558459.8650000002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N6">
            <v>2176.5473000000002</v>
          </cell>
        </row>
        <row r="10">
          <cell r="K10">
            <v>1945.1373000000001</v>
          </cell>
          <cell r="L10">
            <v>1575.5117</v>
          </cell>
        </row>
        <row r="11">
          <cell r="K11">
            <v>256.47000000000003</v>
          </cell>
          <cell r="L11">
            <v>749.15</v>
          </cell>
        </row>
        <row r="12">
          <cell r="K12">
            <v>3.3926919166343725</v>
          </cell>
          <cell r="L12">
            <v>3.8183130770709837</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738">
          <cell r="H738">
            <v>22795.861281523539</v>
          </cell>
        </row>
        <row r="862">
          <cell r="C862" t="str">
            <v>Расходы на оформление имущественных прав</v>
          </cell>
        </row>
        <row r="873">
          <cell r="C873" t="str">
            <v>Расходы на природоохранные мероприятия (кроме налогов и сборов)</v>
          </cell>
        </row>
        <row r="874">
          <cell r="C874" t="str">
            <v>Расходы на получение разрешений и лицензий</v>
          </cell>
        </row>
        <row r="911">
          <cell r="C911" t="str">
            <v>Эксплуатационные расходы по зданиям</v>
          </cell>
        </row>
        <row r="915">
          <cell r="C915" t="str">
            <v>Проездные</v>
          </cell>
        </row>
      </sheetData>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C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факт 7 мес.)"/>
      <sheetName val="2017 факт МВтч"/>
      <sheetName val="2017 факт млн руб"/>
      <sheetName val="2017г.(2 п. 3%) вар1"/>
      <sheetName val="2018г. (3%)"/>
      <sheetName val="2019г. (3%)"/>
      <sheetName val="2020г. (3%)"/>
      <sheetName val="2021г. (3%)"/>
      <sheetName val="для графика "/>
      <sheetName val="Расчет НВВ ТСО 2019_2020"/>
      <sheetName val="Лист2"/>
      <sheetName val="Свод"/>
      <sheetName val="2017-2019 утв"/>
      <sheetName val="бизнес_план_преде_мес 2019_2024"/>
      <sheetName val="бизнес_план_инд_мес 2019_2024"/>
      <sheetName val="2019_2024 инд_по полуг 1_2-х ст"/>
      <sheetName val="ТСО 21_01_2020"/>
      <sheetName val="Лист1"/>
      <sheetName val="Лист4"/>
      <sheetName val="ТСО"/>
      <sheetName val="АО+ТСО"/>
      <sheetName val="Отчет свод"/>
      <sheetName val="Лист5"/>
      <sheetName val="2019"/>
      <sheetName val="2020"/>
      <sheetName val="2021"/>
      <sheetName val="2022"/>
      <sheetName val="2023"/>
      <sheetName val="2024"/>
      <sheetName val="НВВ ТСО утв"/>
      <sheetName val="анализ НВВ с диаграмм"/>
      <sheetName val="Итого регулир-я 2019"/>
      <sheetName val="Параметры физ"/>
      <sheetName val="Расчет выпадающих доходов"/>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ow r="72">
          <cell r="X72">
            <v>691979.88000000012</v>
          </cell>
        </row>
      </sheetData>
      <sheetData sheetId="17"/>
      <sheetData sheetId="18" refreshError="1"/>
      <sheetData sheetId="19"/>
      <sheetData sheetId="20">
        <row r="76">
          <cell r="AY76">
            <v>363294.28999999911</v>
          </cell>
          <cell r="AZ76">
            <v>328685.58922697231</v>
          </cell>
          <cell r="BB76">
            <v>77839.149999999907</v>
          </cell>
          <cell r="BC76">
            <v>74924.429999999935</v>
          </cell>
        </row>
      </sheetData>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факт 7 мес.)"/>
      <sheetName val="2017 факт МВтч"/>
      <sheetName val="2017 факт млн руб"/>
      <sheetName val="2017г.(2 п. 3%) вар1"/>
      <sheetName val="2018г. (3%)"/>
      <sheetName val="2019г. (3%)"/>
      <sheetName val="2020г. (3%)"/>
      <sheetName val="2021г. (3%)"/>
      <sheetName val="для графика "/>
      <sheetName val="Расчет НВВ ТСО 2019_2020"/>
      <sheetName val="Лист2"/>
      <sheetName val="Свод"/>
      <sheetName val="2017-2019 утв"/>
      <sheetName val="бизнес_план_преде_мес 2019_2024"/>
      <sheetName val="бизнес_план_инд_мес 2019_2024"/>
      <sheetName val="2019_2024 инд_по полуг 1_2-х ст"/>
      <sheetName val="Лист3"/>
      <sheetName val="Лист1"/>
      <sheetName val="Лист4"/>
      <sheetName val="ТСО"/>
      <sheetName val="АО+ТСО"/>
      <sheetName val="Отчет свод"/>
      <sheetName val="Лист5"/>
      <sheetName val="2019"/>
      <sheetName val="2020"/>
      <sheetName val="2021"/>
      <sheetName val="2022"/>
      <sheetName val="2023"/>
      <sheetName val="2024"/>
      <sheetName val="НВВ ТСО утв"/>
      <sheetName val="анализ НВВ с диаграмм"/>
      <sheetName val="Итого регулир-я 2019"/>
      <sheetName val="Параметры фи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2">
          <cell r="N62">
            <v>74786.103000000003</v>
          </cell>
        </row>
        <row r="76">
          <cell r="H76">
            <v>67.478600000000142</v>
          </cell>
          <cell r="I76">
            <v>35.301199999999938</v>
          </cell>
          <cell r="J76">
            <v>32.177400000000034</v>
          </cell>
        </row>
      </sheetData>
      <sheetData sheetId="21">
        <row r="19">
          <cell r="D19">
            <v>3371558.7800000003</v>
          </cell>
        </row>
      </sheetData>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рынка"/>
      <sheetName val="Лист3"/>
      <sheetName val="ТСО"/>
      <sheetName val="конечный тариф"/>
      <sheetName val="динамика конечного тарифа"/>
      <sheetName val="конецные цены 2012_2020"/>
      <sheetName val="стр_ра НВВ Янтарьэнерго"/>
      <sheetName val="динамика тарифа на передачу"/>
      <sheetName val="инвестиционная программа"/>
      <sheetName val="динамика сбытовой надбавки"/>
      <sheetName val="НВВ 2019"/>
      <sheetName val="пояснение НВВ 2019"/>
      <sheetName val="постатейная НВВ "/>
      <sheetName val="Лист2"/>
      <sheetName val="тарифы на покупку потерь"/>
      <sheetName val="население"/>
      <sheetName val="тарифы для населения"/>
      <sheetName val="тарифы для населения Северо_зап"/>
      <sheetName val="тарифы на передачу для населени"/>
      <sheetName val=" население 2021"/>
      <sheetName val="Показатели для расч единых котл"/>
      <sheetName val=" единые котловые прочие"/>
      <sheetName val="ЕКТ"/>
      <sheetName val="НВВ_2012_2019"/>
      <sheetName val="Свод ИТОГИ"/>
      <sheetName val="покупка потерь"/>
      <sheetName val="ВЫРУЧКА"/>
      <sheetName val="Баланс Служба"/>
      <sheetName val="Баланс Департамента транспорта"/>
      <sheetName val="сокращ свод ИТОГИ"/>
      <sheetName val="расчет НВВ к ЕКТ"/>
      <sheetName val="перекрестка"/>
      <sheetName val="расчет перекрестки и выпад ТП"/>
      <sheetName val="предложение единые котловые"/>
      <sheetName val="ТСО в ед котл тарифе"/>
      <sheetName val="Лист1"/>
      <sheetName val="Сбыт надбавка население"/>
      <sheetName val="Сбыт надбавка для потерь"/>
      <sheetName val="Сбыт надбавка прочие"/>
      <sheetName val="НВВ_2012_2019_15_01_20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ow r="8">
          <cell r="E8">
            <v>576.03539999999998</v>
          </cell>
        </row>
        <row r="11">
          <cell r="H11">
            <v>69.292900000000003</v>
          </cell>
        </row>
      </sheetData>
      <sheetData sheetId="25">
        <row r="6">
          <cell r="O6">
            <v>2128.5347000000002</v>
          </cell>
        </row>
      </sheetData>
      <sheetData sheetId="26">
        <row r="51">
          <cell r="G51">
            <v>708886.9</v>
          </cell>
        </row>
      </sheetData>
      <sheetData sheetId="27">
        <row r="24">
          <cell r="O24">
            <v>1238.6001000000001</v>
          </cell>
        </row>
      </sheetData>
      <sheetData sheetId="28">
        <row r="7">
          <cell r="K7">
            <v>30.923000000000002</v>
          </cell>
        </row>
      </sheetData>
      <sheetData sheetId="29"/>
      <sheetData sheetId="30"/>
      <sheetData sheetId="31"/>
      <sheetData sheetId="32"/>
      <sheetData sheetId="33"/>
      <sheetData sheetId="34"/>
      <sheetData sheetId="35"/>
      <sheetData sheetId="36"/>
      <sheetData sheetId="37"/>
      <sheetData sheetId="38"/>
      <sheetData sheetId="39">
        <row r="8">
          <cell r="AA8">
            <v>0.03</v>
          </cell>
        </row>
      </sheetData>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мощ. по напряж. (физика)"/>
      <sheetName val="2016-2028"/>
      <sheetName val="План"/>
      <sheetName val="План мощ.первон."/>
      <sheetName val="План эл.эн. по напряж.(ЭБ)"/>
      <sheetName val="План по напряж.ФБ для РТП"/>
      <sheetName val="План мощ. по напряж."/>
      <sheetName val="План заяв мощ"/>
      <sheetName val="План заяв.мощ"/>
      <sheetName val="расчеты 21-23 (полугодия)"/>
    </sheetNames>
    <sheetDataSet>
      <sheetData sheetId="0" refreshError="1"/>
      <sheetData sheetId="1" refreshError="1"/>
      <sheetData sheetId="2" refreshError="1"/>
      <sheetData sheetId="3" refreshError="1"/>
      <sheetData sheetId="4" refreshError="1"/>
      <sheetData sheetId="5" refreshError="1"/>
      <sheetData sheetId="6" refreshError="1">
        <row r="6">
          <cell r="J6">
            <v>1.069445</v>
          </cell>
        </row>
        <row r="29">
          <cell r="J29">
            <v>168.73079999999999</v>
          </cell>
        </row>
      </sheetData>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2002(v2)"/>
      <sheetName val="рабочий лист"/>
      <sheetName val="Распред.затр.по сист."/>
      <sheetName val="Hyp"/>
      <sheetName val="Données"/>
      <sheetName val="Штатное расписание расшивка"/>
      <sheetName val="9.2"/>
      <sheetName val="11.2"/>
      <sheetName val="Лист3"/>
      <sheetName val="базовые допущения"/>
      <sheetName val="Добыча нефти4"/>
      <sheetName val="поставка сравн13"/>
      <sheetName val="Лист2"/>
      <sheetName val="Лист1"/>
      <sheetName val="Должности и оклады"/>
      <sheetName val="macro charts"/>
      <sheetName val="Реестр_Договоров"/>
      <sheetName val="База"/>
      <sheetName val="Огл. Графиков"/>
      <sheetName val="Текущие цены"/>
      <sheetName val="рабочий"/>
      <sheetName val="окраска"/>
      <sheetName val="Т-5 (2012)"/>
      <sheetName val="Т-5  (ЛРНУ)"/>
      <sheetName val="Т-5  (ИРНУ)"/>
      <sheetName val="Вводные"/>
      <sheetName val="Реж_НКК (совм.работа)"/>
      <sheetName val="Вахта  (2)"/>
      <sheetName val="Огл__Графиков"/>
      <sheetName val="Текущие_цены"/>
      <sheetName val="Т-5_(2012)"/>
      <sheetName val="Т-5__(ЛРНУ)"/>
      <sheetName val="Т-5__(ИРНУ)"/>
      <sheetName val="Реж_НКК_(совм_работа)"/>
      <sheetName val="Вахта__(2)"/>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САР сводн. (2006)"/>
      <sheetName val="1кв_1"/>
      <sheetName val="2кв_1"/>
      <sheetName val="3кв_1"/>
      <sheetName val="4кв_1"/>
      <sheetName val="6_141"/>
      <sheetName val="Подробная_по_плану_ТПиР_на_2011"/>
      <sheetName val="САР_сводн__(2006)"/>
      <sheetName val="Исходные"/>
      <sheetName val="План RUR"/>
      <sheetName val="Анализ себестоимости  ТП лист1 "/>
      <sheetName val="sapactivexlhiddensheet"/>
      <sheetName val="Исход.инф."/>
      <sheetName val="МАТЕР.433,452"/>
      <sheetName val="Проект"/>
      <sheetName val="Согласование"/>
      <sheetName val="Список_Юж"/>
      <sheetName val="курс"/>
      <sheetName val="МС"/>
      <sheetName val="отрасл.инд"/>
      <sheetName val="НДС"/>
      <sheetName val="ЛОМ_УКР"/>
      <sheetName val="Чугун_Украина"/>
      <sheetName val="vec"/>
      <sheetName val="Tables"/>
      <sheetName val="ИТ-бюджет"/>
      <sheetName val="1.  Исходная инф. и свод"/>
      <sheetName val="#ССЫЛКА"/>
      <sheetName val="Январь"/>
      <sheetName val="cus_HK1033"/>
      <sheetName val="Cтавка"/>
      <sheetName val="Макро"/>
      <sheetName val="ОФ"/>
      <sheetName val="Производ"/>
      <sheetName val="Газ и э-э"/>
      <sheetName val="БДР кв"/>
      <sheetName val="Персонал"/>
      <sheetName val="Затраты"/>
      <sheetName val="Текущие"/>
      <sheetName val="ФормыКонс"/>
      <sheetName val="производство"/>
      <sheetName val="Цены СНГ"/>
      <sheetName val="Произ. экон. показ. Агап. с НДС"/>
      <sheetName val="Произ. экон. пок. Новом. с НДС"/>
      <sheetName val="А_Произв-во"/>
      <sheetName val="А_Доходы"/>
      <sheetName val="Справочники"/>
      <sheetName val="Прог05_00(27.06)"/>
      <sheetName val="OFZ curve"/>
      <sheetName val="Balance"/>
      <sheetName val="2002(v1)"/>
      <sheetName val="MACRO"/>
      <sheetName val="TEHSHEET"/>
      <sheetName val="Заголовок"/>
      <sheetName val="Инструкция"/>
      <sheetName val="м3 2015 "/>
      <sheetName val="SOL"/>
      <sheetName val="2002_v2_"/>
      <sheetName val="1999-veca"/>
      <sheetName val="справ"/>
      <sheetName val="матрица"/>
      <sheetName val="мвз+цфо"/>
      <sheetName val="мвз"/>
      <sheetName val="Эксперимент"/>
      <sheetName val="цфо"/>
      <sheetName val="RAS BS"/>
      <sheetName val="3"/>
      <sheetName val="Параметры"/>
      <sheetName val="эл ст"/>
      <sheetName val="Приход"/>
      <sheetName val="Расход"/>
      <sheetName val="АНАЛИТ"/>
      <sheetName val="план ФР"/>
      <sheetName val="т-сети"/>
      <sheetName val="Списки"/>
      <sheetName val="ППП"/>
      <sheetName val="БДДС РКХП"/>
      <sheetName val="УСЛОВИЯ"/>
      <sheetName val="Source"/>
      <sheetName val="t_Настройки"/>
      <sheetName val="Лист13"/>
      <sheetName val="Исходные данные"/>
      <sheetName val="план индексы"/>
      <sheetName val="тар"/>
      <sheetName val="т1.15(смета8а)"/>
      <sheetName val="Прил. 5"/>
      <sheetName val="Pro. '97-'99 n. Strat.Pro. "/>
      <sheetName val="2012"/>
      <sheetName val="коэф"/>
      <sheetName val="Контрагенты"/>
      <sheetName val="Проводки'02"/>
      <sheetName val="СП_(А)"/>
      <sheetName val="уровень адрес строения"/>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Данные"/>
      <sheetName val="Лист17"/>
      <sheetName val="Титульный"/>
      <sheetName val="Бюджет"/>
      <sheetName val="Работы на объектах (разбивка)"/>
      <sheetName val="Перечень для ранжирования"/>
      <sheetName val="Оперативный факт за январь 2010"/>
      <sheetName val="Служебная страница"/>
      <sheetName val="Аналитика"/>
      <sheetName val="Работы на объектах"/>
      <sheetName val="ост ден ср 010109"/>
      <sheetName val="Справочник"/>
      <sheetName val="Устименко"/>
      <sheetName val="Летн. час"/>
      <sheetName val="РЕЕСТР_СИ"/>
      <sheetName val="ТД Э"/>
      <sheetName val="Inputs"/>
      <sheetName val="ЛК"/>
      <sheetName val="Шаблон1КЛ3"/>
      <sheetName val="Командиров план"/>
      <sheetName val="Летные план"/>
      <sheetName val="Анализ раздельный"/>
      <sheetName val="Примечания"/>
      <sheetName val="Справочник (для реестра)"/>
      <sheetName val="РАСЧЁТ"/>
      <sheetName val="Общие данные"/>
      <sheetName val="У.в (А,Б)"/>
      <sheetName val="ПРО"/>
      <sheetName val="Приложение 3"/>
      <sheetName val="Ключевые параметры"/>
      <sheetName val="Баланс"/>
      <sheetName val="Тарифы"/>
      <sheetName val="Balance Sheet"/>
      <sheetName val="Data"/>
      <sheetName val="календарный план"/>
      <sheetName val="Списки для ВГО "/>
      <sheetName val="Настройки"/>
      <sheetName val="t_проверки"/>
      <sheetName val="расчет тарифов"/>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sheetData sheetId="50"/>
      <sheetData sheetId="51"/>
      <sheetData sheetId="52"/>
      <sheetData sheetId="53"/>
      <sheetData sheetId="54"/>
      <sheetData sheetId="55" refreshError="1"/>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
      <sheetName val="Вологдаэнерго"/>
      <sheetName val="ВЭ стим по всем уровням"/>
    </sheetNames>
    <definedNames>
      <definedName name="___________qq1" refersTo="#ССЫЛКА!"/>
      <definedName name="___________rt1" refersTo="#ССЫЛКА!"/>
      <definedName name="___________ww1" refersTo="#ССЫЛКА!"/>
      <definedName name="___________www7" refersTo="#ССЫЛКА!"/>
      <definedName name="________qq1" refersTo="#ССЫЛКА!"/>
      <definedName name="________rt1" refersTo="#ССЫЛКА!"/>
      <definedName name="________ww1" refersTo="#ССЫЛКА!"/>
      <definedName name="________www7" refersTo="#ССЫЛКА!"/>
      <definedName name="______qq1" refersTo="#ССЫЛКА!"/>
      <definedName name="______rt1" refersTo="#ССЫЛКА!"/>
      <definedName name="______ww1" refersTo="#ССЫЛКА!"/>
      <definedName name="______www7" refersTo="#ССЫЛКА!"/>
    </definedNames>
    <sheetDataSet>
      <sheetData sheetId="0">
        <row r="8">
          <cell r="C8">
            <v>504.66608852731088</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 val="Rombo"/>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ПРОГНОЗ_1"/>
      <sheetName val="Лист"/>
      <sheetName val="навигация"/>
      <sheetName val="Т12"/>
      <sheetName val="Т3"/>
      <sheetName val="справочник"/>
      <sheetName val="Топливо"/>
      <sheetName val="Форэм-тепло"/>
      <sheetName val="на 1 тут"/>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Исходные"/>
      <sheetName val="ИТ-бюджет"/>
      <sheetName val="t_настройки"/>
      <sheetName val="t_проверки"/>
      <sheetName val="Сценарные условия"/>
      <sheetName val="Список ДЗО"/>
      <sheetName val="3 Программа реализации"/>
      <sheetName val="TEHSHEET"/>
      <sheetName val="Топливо2009"/>
      <sheetName val="2009"/>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Работы "/>
      <sheetName val="Служебная"/>
      <sheetName val="T25"/>
      <sheetName val="T31"/>
      <sheetName val="форма-прил к ф№1"/>
      <sheetName val="T0"/>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9. Смета затрат"/>
      <sheetName val="11 Прочие_расчет"/>
      <sheetName val="10. БДР"/>
      <sheetName val="InputTI"/>
      <sheetName val="Позиция"/>
      <sheetName val="map_nat"/>
      <sheetName val="map_RPG"/>
      <sheetName val="Profit &amp; Loss Total"/>
      <sheetName val="Контроль"/>
      <sheetName val="Отопление"/>
      <sheetName val="постоянные затраты"/>
      <sheetName val="СВОД (с новой москвой)"/>
      <sheetName val="Корр ИП _2016_2017"/>
      <sheetName val="Расчет НВВ по RAB (2011-2017)"/>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Легенда"/>
      <sheetName val="план-факторный"/>
      <sheetName val="Работы_"/>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Данные для радара.xlsx"/>
      <sheetName val="Объемы и выручка"/>
      <sheetName val="Приложение2"/>
      <sheetName val="Баланс"/>
      <sheetName val="Standard"/>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sheetData sheetId="487"/>
      <sheetData sheetId="488"/>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sheetData sheetId="853"/>
      <sheetData sheetId="854"/>
      <sheetData sheetId="855"/>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refreshError="1"/>
      <sheetData sheetId="906" refreshError="1"/>
      <sheetData sheetId="907" refreshError="1"/>
      <sheetData sheetId="908" refreshError="1"/>
      <sheetData sheetId="909" refreshError="1"/>
      <sheetData sheetId="910" refreshError="1"/>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ериалы"/>
      <sheetName val="услуги"/>
      <sheetName val="компенсация потерь"/>
      <sheetName val="хознужды"/>
      <sheetName val="ТСО_2012.02.09"/>
      <sheetName val="структура"/>
      <sheetName val="налог на прибыль"/>
      <sheetName val="выручка по ГЭС"/>
      <sheetName val="оформл.прав собств-ти_2010"/>
      <sheetName val="2010"/>
      <sheetName val="2011-2012"/>
      <sheetName val="разногласия_ФСТ_без ГЭС"/>
      <sheetName val="разногласия_ФСТ_с ГЭС"/>
      <sheetName val="динамика"/>
      <sheetName val="динамика с охраной_%"/>
      <sheetName val="2010-2012 с учетом разногласий"/>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мера таблиц"/>
      <sheetName val="1"/>
      <sheetName val="2"/>
      <sheetName val="3"/>
      <sheetName val="4"/>
      <sheetName val="5_9м_2001"/>
      <sheetName val="5_4кв_2001"/>
      <sheetName val="5_2001"/>
      <sheetName val="5_2003"/>
      <sheetName val="6"/>
      <sheetName val="7"/>
      <sheetName val="8"/>
      <sheetName val="9"/>
      <sheetName val="10"/>
      <sheetName val="11"/>
      <sheetName val="12_2001"/>
      <sheetName val="12"/>
      <sheetName val="14"/>
      <sheetName val="15"/>
      <sheetName val="Доп.данные"/>
      <sheetName val="20_т.эн."/>
      <sheetName val="20_эл.эн."/>
      <sheetName val="Доп_20_с выпад."/>
      <sheetName val="Доп_20_без выпад."/>
      <sheetName val="21"/>
      <sheetName val="22"/>
      <sheetName val="23"/>
      <sheetName val="23н"/>
      <sheetName val="24"/>
      <sheetName val="26"/>
      <sheetName val="26н"/>
      <sheetName val="30"/>
      <sheetName val="32"/>
      <sheetName val="33"/>
      <sheetName val="             25"/>
      <sheetName val="25н"/>
      <sheetName val="27"/>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0">
          <cell r="F30">
            <v>672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ИТОГИ  по Н,Р,Э,Q"/>
      <sheetName val="начало"/>
      <sheetName val="накладные в %% факт"/>
      <sheetName val="6.2.1 Пр. произв. услуги"/>
      <sheetName val="мсн"/>
      <sheetName val="договоры"/>
      <sheetName val="Т12"/>
      <sheetName val="Т1.1.1"/>
      <sheetName val="Т22"/>
      <sheetName val="Т1.2.1"/>
      <sheetName val="#REF!"/>
      <sheetName val="2002(v2)"/>
      <sheetName val="Вопрос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成単価作成・-BLDG"/>
      <sheetName val="График 2 "/>
      <sheetName val="MTL$-INTER"/>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合成単価作成・-BLDG"/>
      <sheetName val="MAIN GATE HOUSE"/>
      <sheetName val="fes"/>
      <sheetName val="Смета2 проект. раб."/>
    </sheetNames>
    <sheetDataSet>
      <sheetData sheetId="0" refreshError="1"/>
      <sheetData sheetId="1" refreshError="1">
        <row r="5">
          <cell r="C5" t="str">
            <v>Fertilizer Plant - Petrovietnam - Ca Mau</v>
          </cell>
        </row>
        <row r="7">
          <cell r="C7" t="str">
            <v>NH3 Cryogenic Storage Tank</v>
          </cell>
        </row>
        <row r="9">
          <cell r="C9" t="str">
            <v>6683</v>
          </cell>
        </row>
        <row r="11">
          <cell r="C11" t="str">
            <v>G.L.</v>
          </cell>
        </row>
        <row r="13">
          <cell r="C13" t="str">
            <v>EUR</v>
          </cell>
          <cell r="F13">
            <v>1</v>
          </cell>
        </row>
        <row r="15">
          <cell r="C15">
            <v>1000</v>
          </cell>
        </row>
        <row r="48">
          <cell r="H48">
            <v>0.87</v>
          </cell>
        </row>
        <row r="50">
          <cell r="E50" t="str">
            <v>JPN</v>
          </cell>
          <cell r="H50">
            <v>108.17150837988828</v>
          </cell>
        </row>
        <row r="52">
          <cell r="E52" t="str">
            <v>CU2</v>
          </cell>
          <cell r="H52">
            <v>0</v>
          </cell>
        </row>
        <row r="65">
          <cell r="C65" t="str">
            <v>This software is property of TECHNIP it may not be copied, reproduced and/or circulated without TECHNIP'S authorization.</v>
          </cell>
        </row>
        <row r="77">
          <cell r="C77">
            <v>1</v>
          </cell>
          <cell r="D77" t="str">
            <v>EUR</v>
          </cell>
          <cell r="E77">
            <v>1</v>
          </cell>
        </row>
        <row r="78">
          <cell r="C78">
            <v>2</v>
          </cell>
          <cell r="D78" t="str">
            <v>USD</v>
          </cell>
          <cell r="E78">
            <v>0.87</v>
          </cell>
        </row>
        <row r="79">
          <cell r="C79">
            <v>3</v>
          </cell>
          <cell r="D79" t="str">
            <v>ITL</v>
          </cell>
          <cell r="E79">
            <v>1936.27</v>
          </cell>
        </row>
        <row r="81">
          <cell r="C81">
            <v>1</v>
          </cell>
        </row>
        <row r="82">
          <cell r="C82" t="str">
            <v>EUR</v>
          </cell>
        </row>
        <row r="83">
          <cell r="C83">
            <v>1</v>
          </cell>
        </row>
        <row r="86">
          <cell r="C86" t="str">
            <v>Cost in Euro</v>
          </cell>
        </row>
        <row r="87">
          <cell r="C87" t="str">
            <v>Cost in US Dollar</v>
          </cell>
        </row>
        <row r="88">
          <cell r="C88" t="str">
            <v>Cost in IT Lira</v>
          </cell>
        </row>
      </sheetData>
      <sheetData sheetId="2" refreshError="1">
        <row r="1">
          <cell r="A1" t="str">
            <v>18</v>
          </cell>
        </row>
        <row r="2">
          <cell r="X2" t="str">
            <v>CONTRACT</v>
          </cell>
          <cell r="Y2" t="str">
            <v>UNIT</v>
          </cell>
          <cell r="Z2" t="str">
            <v>REVISION</v>
          </cell>
          <cell r="AA2" t="str">
            <v>SHEET</v>
          </cell>
        </row>
        <row r="3">
          <cell r="H3" t="str">
            <v xml:space="preserve"> CLIENT/PLANT :</v>
          </cell>
          <cell r="I3" t="str">
            <v>Fertilizer Plant - Petrovietnam - Ca Mau</v>
          </cell>
          <cell r="X3" t="str">
            <v>No.</v>
          </cell>
          <cell r="Y3" t="str">
            <v>No.</v>
          </cell>
          <cell r="Z3" t="str">
            <v>No.</v>
          </cell>
          <cell r="AA3" t="str">
            <v>No.</v>
          </cell>
          <cell r="BB3">
            <v>0</v>
          </cell>
        </row>
        <row r="4">
          <cell r="I4" t="str">
            <v>Nh3 Cryogenic Storage Tank</v>
          </cell>
          <cell r="X4" t="str">
            <v>6683</v>
          </cell>
          <cell r="Y4" t="str">
            <v>All</v>
          </cell>
          <cell r="Z4">
            <v>0</v>
          </cell>
          <cell r="AA4" t="str">
            <v>1 of 1</v>
          </cell>
          <cell r="AY4">
            <v>1</v>
          </cell>
          <cell r="AZ4" t="str">
            <v>EUR</v>
          </cell>
        </row>
        <row r="5">
          <cell r="B5" t="str">
            <v>ESTIMATING DEPARTMENT</v>
          </cell>
          <cell r="AF5" t="str">
            <v>$B$14</v>
          </cell>
          <cell r="AG5" t="str">
            <v>$AZ$24</v>
          </cell>
          <cell r="AI5">
            <v>14</v>
          </cell>
          <cell r="AJ5">
            <v>14</v>
          </cell>
          <cell r="AK5" t="str">
            <v>$N$14</v>
          </cell>
          <cell r="AL5" t="str">
            <v>$N$24</v>
          </cell>
          <cell r="AN5" t="str">
            <v>PB995148.XLS</v>
          </cell>
          <cell r="AQ5" t="str">
            <v>C:\6823\[PB-StorageNH3.xls]Dbase (Rel. 9.0 [PBR90M30.XLS] updated to 16/01/2001)</v>
          </cell>
          <cell r="AY5">
            <v>2</v>
          </cell>
          <cell r="AZ5" t="str">
            <v>USD</v>
          </cell>
        </row>
        <row r="6">
          <cell r="V6" t="str">
            <v>TOTAL</v>
          </cell>
          <cell r="W6" t="str">
            <v>TOTAL</v>
          </cell>
          <cell r="X6" t="str">
            <v>MADE BY</v>
          </cell>
          <cell r="Y6" t="str">
            <v>DATE</v>
          </cell>
          <cell r="Z6" t="str">
            <v>COST TYPE</v>
          </cell>
          <cell r="AA6" t="str">
            <v>ACC. No.</v>
          </cell>
          <cell r="AE6">
            <v>24</v>
          </cell>
          <cell r="AI6">
            <v>52</v>
          </cell>
          <cell r="AJ6">
            <v>24</v>
          </cell>
          <cell r="AY6">
            <v>3</v>
          </cell>
          <cell r="AZ6" t="str">
            <v>JPN</v>
          </cell>
        </row>
        <row r="7">
          <cell r="C7" t="str">
            <v>ESTIMATING SHEET FOR</v>
          </cell>
          <cell r="I7" t="str">
            <v>NH3 STORAGE TANK</v>
          </cell>
          <cell r="V7">
            <v>7</v>
          </cell>
          <cell r="W7">
            <v>11</v>
          </cell>
          <cell r="X7" t="str">
            <v>G.L.</v>
          </cell>
          <cell r="Y7" t="str">
            <v>19/03/2002</v>
          </cell>
          <cell r="Z7">
            <v>1</v>
          </cell>
          <cell r="AA7">
            <v>0</v>
          </cell>
          <cell r="AY7">
            <v>4</v>
          </cell>
          <cell r="AZ7" t="str">
            <v>CU2</v>
          </cell>
        </row>
        <row r="8">
          <cell r="B8" t="str">
            <v/>
          </cell>
          <cell r="V8" t="str">
            <v>ITEM</v>
          </cell>
          <cell r="W8" t="str">
            <v>PIECES</v>
          </cell>
        </row>
        <row r="9">
          <cell r="B9" t="str">
            <v>DESCRIPTION</v>
          </cell>
          <cell r="I9" t="str">
            <v>TECHNICAL DATA</v>
          </cell>
          <cell r="U9" t="str">
            <v>CURRENCY:</v>
          </cell>
          <cell r="V9" t="str">
            <v>EUR x</v>
          </cell>
          <cell r="W9">
            <v>1000</v>
          </cell>
          <cell r="X9" t="str">
            <v>.</v>
          </cell>
        </row>
        <row r="10">
          <cell r="A10">
            <v>14</v>
          </cell>
          <cell r="B10" t="str">
            <v>EQP.</v>
          </cell>
          <cell r="C10" t="str">
            <v>MAT.</v>
          </cell>
          <cell r="F10" t="str">
            <v>ITEM</v>
          </cell>
          <cell r="J10" t="str">
            <v xml:space="preserve">       DIMENSIONS</v>
          </cell>
          <cell r="L10" t="str">
            <v>C.A.</v>
          </cell>
          <cell r="M10" t="str">
            <v>HEAT.</v>
          </cell>
          <cell r="O10" t="str">
            <v>FOAM</v>
          </cell>
          <cell r="P10" t="str">
            <v>INSULAT.</v>
          </cell>
          <cell r="Q10" t="str">
            <v>INTERNAL</v>
          </cell>
          <cell r="S10" t="str">
            <v>ASS. +</v>
          </cell>
          <cell r="T10" t="str">
            <v>ORIG.</v>
          </cell>
          <cell r="U10" t="str">
            <v>UNIT</v>
          </cell>
          <cell r="V10" t="str">
            <v>QUANTITY</v>
          </cell>
          <cell r="W10" t="str">
            <v>TOTAL</v>
          </cell>
        </row>
        <row r="11">
          <cell r="A11">
            <v>24</v>
          </cell>
          <cell r="B11" t="str">
            <v>CODE</v>
          </cell>
          <cell r="C11" t="str">
            <v>CODE</v>
          </cell>
          <cell r="D11" t="str">
            <v>REV.</v>
          </cell>
          <cell r="E11" t="str">
            <v>UNIT</v>
          </cell>
          <cell r="F11" t="str">
            <v>old</v>
          </cell>
          <cell r="G11" t="str">
            <v>current</v>
          </cell>
          <cell r="H11" t="str">
            <v>SERVICE</v>
          </cell>
          <cell r="I11" t="str">
            <v>CAPACITY</v>
          </cell>
          <cell r="J11" t="str">
            <v>DIA.</v>
          </cell>
          <cell r="K11" t="str">
            <v>H or L</v>
          </cell>
          <cell r="L11" t="str">
            <v>(0, 1.5, 3)</v>
          </cell>
          <cell r="M11" t="str">
            <v>COIL</v>
          </cell>
          <cell r="N11" t="str">
            <v>MIXER</v>
          </cell>
          <cell r="O11" t="str">
            <v>CHAMBER</v>
          </cell>
          <cell r="P11" t="str">
            <v>TYPE</v>
          </cell>
          <cell r="Q11" t="str">
            <v>PROTECT.</v>
          </cell>
          <cell r="R11" t="str">
            <v>TYPE</v>
          </cell>
          <cell r="S11" t="str">
            <v>SUPPLY</v>
          </cell>
          <cell r="T11" t="str">
            <v>CURR.</v>
          </cell>
          <cell r="U11" t="str">
            <v>COST</v>
          </cell>
          <cell r="V11" t="str">
            <v>(Kg.)</v>
          </cell>
          <cell r="W11" t="str">
            <v>COST</v>
          </cell>
          <cell r="X11" t="str">
            <v>REMARKS</v>
          </cell>
        </row>
        <row r="12">
          <cell r="A12">
            <v>11</v>
          </cell>
          <cell r="B12" t="str">
            <v>F1</v>
          </cell>
          <cell r="C12" t="str">
            <v>CODE</v>
          </cell>
          <cell r="D12" t="str">
            <v>REV.</v>
          </cell>
          <cell r="E12" t="str">
            <v>F7</v>
          </cell>
          <cell r="F12" t="str">
            <v>old</v>
          </cell>
          <cell r="G12" t="str">
            <v>F2</v>
          </cell>
          <cell r="H12" t="str">
            <v>F3</v>
          </cell>
          <cell r="I12" t="str">
            <v>m3</v>
          </cell>
          <cell r="J12" t="str">
            <v>m.</v>
          </cell>
          <cell r="K12" t="str">
            <v>m.</v>
          </cell>
          <cell r="L12" t="str">
            <v>mm.</v>
          </cell>
          <cell r="M12" t="str">
            <v>RAD.</v>
          </cell>
          <cell r="N12" t="str">
            <v>CONV.</v>
          </cell>
          <cell r="O12" t="str">
            <v>&amp; RISERS</v>
          </cell>
          <cell r="P12" t="str">
            <v>(1)</v>
          </cell>
          <cell r="Q12" t="str">
            <v>MATERIAL</v>
          </cell>
          <cell r="R12" t="str">
            <v>(2)</v>
          </cell>
          <cell r="S12" t="str">
            <v>(3)+(4)</v>
          </cell>
          <cell r="T12" t="str">
            <v>F8</v>
          </cell>
          <cell r="U12" t="str">
            <v>(Euro)</v>
          </cell>
          <cell r="V12" t="str">
            <v>F4</v>
          </cell>
          <cell r="W12" t="str">
            <v>F5</v>
          </cell>
        </row>
        <row r="13">
          <cell r="B13" t="str">
            <v>F1</v>
          </cell>
          <cell r="C13" t="str">
            <v>.</v>
          </cell>
          <cell r="E13" t="str">
            <v>F7</v>
          </cell>
          <cell r="G13" t="str">
            <v>F2</v>
          </cell>
          <cell r="H13" t="str">
            <v>F3</v>
          </cell>
          <cell r="I13" t="str">
            <v>T/h</v>
          </cell>
          <cell r="J13" t="str">
            <v>MKcal/h</v>
          </cell>
          <cell r="L13" t="str">
            <v>Kg/cm2</v>
          </cell>
          <cell r="O13" t="str">
            <v>(1)</v>
          </cell>
          <cell r="S13" t="str">
            <v>(2)+(3)</v>
          </cell>
          <cell r="T13" t="str">
            <v>F8</v>
          </cell>
          <cell r="U13" t="str">
            <v>(Euro)</v>
          </cell>
          <cell r="V13" t="str">
            <v>F4</v>
          </cell>
          <cell r="W13" t="str">
            <v>F5</v>
          </cell>
        </row>
        <row r="14">
          <cell r="B14" t="str">
            <v>RF</v>
          </cell>
          <cell r="C14" t="str">
            <v>.</v>
          </cell>
          <cell r="E14" t="str">
            <v>26</v>
          </cell>
          <cell r="F14" t="str">
            <v>x</v>
          </cell>
          <cell r="G14" t="str">
            <v>26-PK-01</v>
          </cell>
          <cell r="H14" t="str">
            <v>Ammonia Vapour Refrigeration Pack.</v>
          </cell>
          <cell r="I14" t="str">
            <v>Capacity = 6,000 Kg/h;  Duty = 196,000 Kcal/h (with spare compressor)</v>
          </cell>
          <cell r="T14" t="str">
            <v>EUR</v>
          </cell>
          <cell r="V14">
            <v>60000</v>
          </cell>
          <cell r="AB14" t="str">
            <v>MISC</v>
          </cell>
        </row>
        <row r="15">
          <cell r="B15" t="str">
            <v>MI</v>
          </cell>
          <cell r="C15" t="str">
            <v>.</v>
          </cell>
          <cell r="E15" t="str">
            <v>26</v>
          </cell>
          <cell r="F15" t="str">
            <v>-</v>
          </cell>
          <cell r="G15" t="str">
            <v>26-PK-02</v>
          </cell>
          <cell r="H15" t="str">
            <v>Ammonia Loading Arm (DELETED)</v>
          </cell>
          <cell r="I15" t="str">
            <v>Size : 12";  Material : CS</v>
          </cell>
          <cell r="L15" t="str">
            <v>DESIGN</v>
          </cell>
          <cell r="M15" t="str">
            <v>TUBE MAT. CODE</v>
          </cell>
          <cell r="O15" t="str">
            <v>AIR FANS</v>
          </cell>
          <cell r="Q15" t="str">
            <v>ASS.</v>
          </cell>
          <cell r="T15" t="str">
            <v>EUR</v>
          </cell>
          <cell r="U15" t="str">
            <v>UNIT</v>
          </cell>
          <cell r="V15">
            <v>0</v>
          </cell>
          <cell r="W15" t="str">
            <v>TOTAL</v>
          </cell>
          <cell r="X15" t="str">
            <v>DELETED</v>
          </cell>
          <cell r="AB15" t="str">
            <v>MISC</v>
          </cell>
        </row>
        <row r="16">
          <cell r="B16" t="str">
            <v>CP</v>
          </cell>
          <cell r="C16" t="str">
            <v>.</v>
          </cell>
          <cell r="D16" t="str">
            <v>REV.</v>
          </cell>
          <cell r="E16" t="str">
            <v>26</v>
          </cell>
          <cell r="F16" t="str">
            <v>x</v>
          </cell>
          <cell r="G16" t="str">
            <v>26-P-01 A</v>
          </cell>
          <cell r="H16" t="str">
            <v>Ammonia Transfer Pump</v>
          </cell>
          <cell r="I16">
            <v>85</v>
          </cell>
          <cell r="J16">
            <v>-33</v>
          </cell>
          <cell r="K16">
            <v>25</v>
          </cell>
          <cell r="L16" t="str">
            <v>25 Kg/cm2</v>
          </cell>
          <cell r="M16" t="str">
            <v>1°</v>
          </cell>
          <cell r="N16">
            <v>125</v>
          </cell>
          <cell r="O16" t="str">
            <v>No.</v>
          </cell>
          <cell r="P16" t="str">
            <v>DRIVER</v>
          </cell>
          <cell r="Q16" t="str">
            <v>EM</v>
          </cell>
          <cell r="S16" t="str">
            <v>Vertical</v>
          </cell>
          <cell r="T16" t="str">
            <v>EUR</v>
          </cell>
          <cell r="U16" t="str">
            <v>COST</v>
          </cell>
          <cell r="V16">
            <v>1740</v>
          </cell>
          <cell r="W16" t="str">
            <v>COST</v>
          </cell>
          <cell r="X16" t="str">
            <v>Australia '98 basis + 0%</v>
          </cell>
          <cell r="AB16" t="str">
            <v>CPUM</v>
          </cell>
        </row>
        <row r="17">
          <cell r="B17" t="str">
            <v>CP</v>
          </cell>
          <cell r="C17" t="str">
            <v>.</v>
          </cell>
          <cell r="E17" t="str">
            <v>26</v>
          </cell>
          <cell r="F17" t="str">
            <v>x</v>
          </cell>
          <cell r="G17" t="str">
            <v>26-P-01 B</v>
          </cell>
          <cell r="H17" t="str">
            <v>F3</v>
          </cell>
          <cell r="I17">
            <v>85</v>
          </cell>
          <cell r="J17">
            <v>-33</v>
          </cell>
          <cell r="K17">
            <v>25</v>
          </cell>
          <cell r="L17" t="str">
            <v>25 Kg/cm2</v>
          </cell>
          <cell r="M17" t="str">
            <v>STAGE</v>
          </cell>
          <cell r="N17">
            <v>125</v>
          </cell>
          <cell r="P17" t="str">
            <v>TYPE</v>
          </cell>
          <cell r="Q17" t="str">
            <v>EM</v>
          </cell>
          <cell r="S17" t="str">
            <v>Vertical</v>
          </cell>
          <cell r="T17" t="str">
            <v>EUR</v>
          </cell>
          <cell r="U17" t="str">
            <v>(Euro)</v>
          </cell>
          <cell r="V17">
            <v>1740</v>
          </cell>
          <cell r="W17" t="str">
            <v>F5</v>
          </cell>
          <cell r="X17" t="str">
            <v>Australia '98 basis + 0%</v>
          </cell>
          <cell r="AB17" t="str">
            <v>CPUM</v>
          </cell>
        </row>
        <row r="18">
          <cell r="B18" t="str">
            <v>CP</v>
          </cell>
          <cell r="C18" t="str">
            <v>.</v>
          </cell>
          <cell r="E18" t="str">
            <v>26</v>
          </cell>
          <cell r="F18" t="str">
            <v>-</v>
          </cell>
          <cell r="G18" t="str">
            <v>26-P-02 A</v>
          </cell>
          <cell r="H18" t="str">
            <v>Ammonia Shipping Pump (DELETED)</v>
          </cell>
          <cell r="I18">
            <v>735</v>
          </cell>
          <cell r="J18">
            <v>-33</v>
          </cell>
          <cell r="K18">
            <v>8</v>
          </cell>
          <cell r="L18" t="str">
            <v>8 Kg/cm2</v>
          </cell>
          <cell r="N18">
            <v>350</v>
          </cell>
          <cell r="Q18" t="str">
            <v>EM</v>
          </cell>
          <cell r="S18" t="str">
            <v>Vertical</v>
          </cell>
          <cell r="T18" t="str">
            <v>EUR</v>
          </cell>
          <cell r="V18">
            <v>0</v>
          </cell>
          <cell r="X18" t="str">
            <v>DELETE</v>
          </cell>
          <cell r="AB18" t="str">
            <v>CPUM</v>
          </cell>
        </row>
        <row r="19">
          <cell r="B19" t="str">
            <v>CP</v>
          </cell>
          <cell r="C19" t="str">
            <v>.</v>
          </cell>
          <cell r="E19" t="str">
            <v>26</v>
          </cell>
          <cell r="F19" t="str">
            <v>-</v>
          </cell>
          <cell r="G19" t="str">
            <v>26-P-02 B</v>
          </cell>
          <cell r="I19">
            <v>735</v>
          </cell>
          <cell r="J19">
            <v>-33</v>
          </cell>
          <cell r="K19">
            <v>8</v>
          </cell>
          <cell r="L19" t="str">
            <v>8 Kg/cm2</v>
          </cell>
          <cell r="N19">
            <v>350</v>
          </cell>
          <cell r="P19" t="str">
            <v>DUCTS</v>
          </cell>
          <cell r="Q19" t="str">
            <v>EM</v>
          </cell>
          <cell r="R19" t="str">
            <v>ASS.</v>
          </cell>
          <cell r="S19" t="str">
            <v>Vertical</v>
          </cell>
          <cell r="T19" t="str">
            <v>EUR</v>
          </cell>
          <cell r="U19" t="str">
            <v>UNIT</v>
          </cell>
          <cell r="V19">
            <v>0</v>
          </cell>
          <cell r="W19" t="str">
            <v>TOTAL</v>
          </cell>
          <cell r="X19" t="str">
            <v>DELETE</v>
          </cell>
          <cell r="AB19" t="str">
            <v>CPUM</v>
          </cell>
        </row>
        <row r="20">
          <cell r="B20" t="str">
            <v>LV</v>
          </cell>
          <cell r="C20" t="str">
            <v>.</v>
          </cell>
          <cell r="D20" t="str">
            <v>REV.</v>
          </cell>
          <cell r="E20" t="str">
            <v>26</v>
          </cell>
          <cell r="F20" t="str">
            <v>x</v>
          </cell>
          <cell r="G20" t="str">
            <v>26-MP-01A</v>
          </cell>
          <cell r="H20" t="str">
            <v>Ammonia Transfer Pump Motor</v>
          </cell>
          <cell r="I20">
            <v>125</v>
          </cell>
          <cell r="J20" t="str">
            <v>GAS</v>
          </cell>
          <cell r="K20" t="str">
            <v>BTM</v>
          </cell>
          <cell r="L20" t="str">
            <v>TOP</v>
          </cell>
          <cell r="M20" t="str">
            <v>HEIGHT</v>
          </cell>
          <cell r="N20" t="str">
            <v>TYPE</v>
          </cell>
          <cell r="O20" t="str">
            <v>FONDATION</v>
          </cell>
          <cell r="P20" t="str">
            <v>WIDTH</v>
          </cell>
          <cell r="Q20" t="str">
            <v>LENGTH</v>
          </cell>
          <cell r="T20" t="str">
            <v>EUR</v>
          </cell>
          <cell r="U20" t="str">
            <v>COST</v>
          </cell>
          <cell r="V20">
            <v>780</v>
          </cell>
          <cell r="W20" t="str">
            <v>COST</v>
          </cell>
          <cell r="AB20" t="str">
            <v>DRIV</v>
          </cell>
        </row>
        <row r="21">
          <cell r="B21" t="str">
            <v>LV</v>
          </cell>
          <cell r="C21" t="str">
            <v>.</v>
          </cell>
          <cell r="E21" t="str">
            <v>26</v>
          </cell>
          <cell r="F21" t="str">
            <v>x</v>
          </cell>
          <cell r="G21" t="str">
            <v>26-MP-01B</v>
          </cell>
          <cell r="H21" t="str">
            <v>F3</v>
          </cell>
          <cell r="I21">
            <v>125</v>
          </cell>
          <cell r="J21" t="str">
            <v>TEMP.°C</v>
          </cell>
          <cell r="K21" t="str">
            <v>m.</v>
          </cell>
          <cell r="L21" t="str">
            <v>m.</v>
          </cell>
          <cell r="M21" t="str">
            <v>m.</v>
          </cell>
          <cell r="N21" t="str">
            <v>(1)</v>
          </cell>
          <cell r="P21" t="str">
            <v>m.</v>
          </cell>
          <cell r="Q21" t="str">
            <v>m.</v>
          </cell>
          <cell r="R21" t="str">
            <v>(2)</v>
          </cell>
          <cell r="T21" t="str">
            <v>EUR</v>
          </cell>
          <cell r="U21" t="str">
            <v>(Euro)</v>
          </cell>
          <cell r="V21">
            <v>780</v>
          </cell>
          <cell r="W21" t="str">
            <v>F5</v>
          </cell>
          <cell r="AB21" t="str">
            <v>DRIV</v>
          </cell>
        </row>
        <row r="22">
          <cell r="B22" t="str">
            <v>MV</v>
          </cell>
          <cell r="C22" t="str">
            <v>.</v>
          </cell>
          <cell r="E22" t="str">
            <v>26</v>
          </cell>
          <cell r="F22" t="str">
            <v>-</v>
          </cell>
          <cell r="G22" t="str">
            <v>26-MP-02A</v>
          </cell>
          <cell r="H22" t="str">
            <v>Ammonia Ship. Pump Motor (DELETED)</v>
          </cell>
          <cell r="I22">
            <v>350</v>
          </cell>
          <cell r="T22" t="str">
            <v>EUR</v>
          </cell>
          <cell r="V22">
            <v>0</v>
          </cell>
          <cell r="X22" t="str">
            <v>DELETED</v>
          </cell>
          <cell r="AB22" t="str">
            <v>DRIV</v>
          </cell>
        </row>
        <row r="23">
          <cell r="B23" t="str">
            <v>MV</v>
          </cell>
          <cell r="C23" t="str">
            <v>.</v>
          </cell>
          <cell r="E23" t="str">
            <v>26</v>
          </cell>
          <cell r="F23" t="str">
            <v>-</v>
          </cell>
          <cell r="G23" t="str">
            <v>26-MP-02B</v>
          </cell>
          <cell r="I23">
            <v>350</v>
          </cell>
          <cell r="J23" t="str">
            <v>MOLEC.</v>
          </cell>
          <cell r="K23" t="str">
            <v>OPER.</v>
          </cell>
          <cell r="L23" t="str">
            <v>T I P</v>
          </cell>
          <cell r="N23" t="str">
            <v>R I S E R</v>
          </cell>
          <cell r="P23" t="str">
            <v>MOL.</v>
          </cell>
          <cell r="Q23" t="str">
            <v>TOP</v>
          </cell>
          <cell r="R23" t="str">
            <v>STRUCT.</v>
          </cell>
          <cell r="S23" t="str">
            <v>ASS.</v>
          </cell>
          <cell r="T23" t="str">
            <v>EUR</v>
          </cell>
          <cell r="U23" t="str">
            <v>UNIT</v>
          </cell>
          <cell r="V23">
            <v>0</v>
          </cell>
          <cell r="W23" t="str">
            <v>TOTAL</v>
          </cell>
          <cell r="X23" t="str">
            <v>DELETED</v>
          </cell>
          <cell r="AB23" t="str">
            <v>DRIV</v>
          </cell>
        </row>
        <row r="24">
          <cell r="B24" t="str">
            <v>TK</v>
          </cell>
          <cell r="C24" t="str">
            <v>03</v>
          </cell>
          <cell r="D24" t="str">
            <v>REV.</v>
          </cell>
          <cell r="E24" t="str">
            <v>26</v>
          </cell>
          <cell r="F24" t="str">
            <v>x</v>
          </cell>
          <cell r="G24" t="str">
            <v>26-T-01</v>
          </cell>
          <cell r="H24" t="str">
            <v>Ammonia Storage (Cryogenic)</v>
          </cell>
          <cell r="I24">
            <v>25000</v>
          </cell>
          <cell r="J24" t="str">
            <v>WEIGHT</v>
          </cell>
          <cell r="K24" t="str">
            <v>TEMP.</v>
          </cell>
          <cell r="L24" t="str">
            <v>DIA.</v>
          </cell>
          <cell r="M24" t="str">
            <v>H</v>
          </cell>
          <cell r="N24" t="str">
            <v>DIA.</v>
          </cell>
          <cell r="O24" t="str">
            <v>H</v>
          </cell>
          <cell r="P24" t="str">
            <v>C</v>
          </cell>
          <cell r="Q24" t="str">
            <v>ELEV.</v>
          </cell>
          <cell r="R24" t="str">
            <v>Dome R.</v>
          </cell>
          <cell r="T24" t="str">
            <v>EUR</v>
          </cell>
          <cell r="U24" t="str">
            <v>COST</v>
          </cell>
          <cell r="V24">
            <v>1150000</v>
          </cell>
          <cell r="W24" t="str">
            <v>COST</v>
          </cell>
          <cell r="X24" t="str">
            <v>Type : Double wall, double integrity. Supply only</v>
          </cell>
          <cell r="AB24" t="str">
            <v>TANK</v>
          </cell>
        </row>
        <row r="25">
          <cell r="B25" t="str">
            <v>F1</v>
          </cell>
          <cell r="C25" t="str">
            <v>.</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26">
          <cell r="C26" t="str">
            <v>.</v>
          </cell>
        </row>
        <row r="27">
          <cell r="B27" t="str">
            <v>EQP.</v>
          </cell>
          <cell r="C27" t="str">
            <v>NOTE</v>
          </cell>
          <cell r="F27" t="str">
            <v>ITEM</v>
          </cell>
          <cell r="J27" t="str">
            <v>WATER TEMP.</v>
          </cell>
          <cell r="L27" t="str">
            <v>WET AIR</v>
          </cell>
          <cell r="M27" t="str">
            <v>F A N S</v>
          </cell>
          <cell r="O27" t="str">
            <v>M A T E R I A L</v>
          </cell>
          <cell r="P27" t="str">
            <v>TOTAL NH3 STORAGE TANK</v>
          </cell>
          <cell r="Q27" t="str">
            <v>D R A F T</v>
          </cell>
          <cell r="S27" t="str">
            <v>TYPE</v>
          </cell>
          <cell r="T27" t="str">
            <v>ORIG.</v>
          </cell>
          <cell r="U27" t="str">
            <v>UNIT</v>
          </cell>
          <cell r="V27">
            <v>1215040</v>
          </cell>
          <cell r="W27">
            <v>0</v>
          </cell>
          <cell r="AB27">
            <v>11</v>
          </cell>
          <cell r="AH27" t="str">
            <v>TK</v>
          </cell>
          <cell r="AI27" t="str">
            <v>TANK</v>
          </cell>
        </row>
        <row r="28">
          <cell r="B28" t="str">
            <v>CODE</v>
          </cell>
          <cell r="C28" t="str">
            <v>LV</v>
          </cell>
          <cell r="D28" t="str">
            <v>REV.</v>
          </cell>
          <cell r="E28" t="str">
            <v>UNIT</v>
          </cell>
          <cell r="F28" t="str">
            <v>old</v>
          </cell>
          <cell r="G28" t="str">
            <v>current</v>
          </cell>
          <cell r="H28" t="str">
            <v>SERVICE</v>
          </cell>
          <cell r="I28" t="str">
            <v>CAPACITY</v>
          </cell>
          <cell r="J28" t="str">
            <v>IN</v>
          </cell>
          <cell r="K28" t="str">
            <v>OUT</v>
          </cell>
          <cell r="L28" t="str">
            <v>TEMP.</v>
          </cell>
          <cell r="M28" t="str">
            <v>No.</v>
          </cell>
          <cell r="N28" t="str">
            <v>HP</v>
          </cell>
          <cell r="O28" t="str">
            <v>STRUCT.</v>
          </cell>
          <cell r="P28" t="str">
            <v>FILL.</v>
          </cell>
          <cell r="Q28" t="str">
            <v>INDUC.</v>
          </cell>
          <cell r="R28" t="str">
            <v>FORCED</v>
          </cell>
          <cell r="S28" t="str">
            <v>&amp;</v>
          </cell>
          <cell r="T28" t="str">
            <v>CURR.</v>
          </cell>
          <cell r="U28" t="str">
            <v>COST</v>
          </cell>
          <cell r="V28" t="str">
            <v>(Kg.)</v>
          </cell>
          <cell r="W28" t="str">
            <v>COST</v>
          </cell>
        </row>
        <row r="29">
          <cell r="B29" t="str">
            <v>F1</v>
          </cell>
          <cell r="C29" t="str">
            <v>(1)</v>
          </cell>
          <cell r="D29" t="str">
            <v>H = HOT ; C = COLD</v>
          </cell>
          <cell r="E29" t="str">
            <v>F7</v>
          </cell>
          <cell r="G29" t="str">
            <v>F2</v>
          </cell>
          <cell r="H29" t="str">
            <v>F3</v>
          </cell>
          <cell r="I29" t="str">
            <v>m3/h</v>
          </cell>
          <cell r="J29" t="str">
            <v>°C</v>
          </cell>
          <cell r="K29" t="str">
            <v>°C</v>
          </cell>
          <cell r="L29" t="str">
            <v>°C</v>
          </cell>
          <cell r="S29" t="str">
            <v>CELLS No</v>
          </cell>
          <cell r="T29" t="str">
            <v>F8</v>
          </cell>
          <cell r="U29" t="str">
            <v>(Euro)</v>
          </cell>
          <cell r="V29" t="str">
            <v>F4</v>
          </cell>
          <cell r="W29" t="str">
            <v>F5</v>
          </cell>
        </row>
        <row r="30">
          <cell r="C30" t="str">
            <v>(2)</v>
          </cell>
          <cell r="D30" t="str">
            <v>FR = FLOATING ROOF (WEIGHED) ; CR = CONE ROOF (WEIGHED) ; CRIF = CONE ROOF INTERNAL FLOATING ; DDFR = DOUBLE DECK FLOATING ROOF</v>
          </cell>
        </row>
        <row r="31">
          <cell r="B31" t="str">
            <v>EQP.</v>
          </cell>
          <cell r="C31" t="str">
            <v>(3)</v>
          </cell>
          <cell r="D31" t="str">
            <v>S = SHOP ASSEMBLED ; F = FIELD ASSEMBLED</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(4)</v>
          </cell>
          <cell r="D32" t="str">
            <v>ME = MATERIAL PLUS ERECTION ; PP = PREFABRICATED PLATES ONLY</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C33" t="str">
            <v>(5)</v>
          </cell>
          <cell r="D33" t="str">
            <v>TOTAL WEIGHT OF TANK TYPE FR/CR AS PER A.P.I. STANDARD 650 (Base Weight with Corrosion Allowance =0)</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4">
          <cell r="C34" t="str">
            <v>.</v>
          </cell>
          <cell r="D34" t="str">
            <v>(for capacity ranging : CR from 25 to 5,000 m3 and FR from 1,000 to 50,000 m3)</v>
          </cell>
        </row>
        <row r="35">
          <cell r="B35" t="str">
            <v>C:\6823\[PB-StorageNH3.xls]Dbase (Rel. 9.0 [PBR90M30.XLS] updated to 16/01/2001)</v>
          </cell>
          <cell r="C35" t="str">
            <v>.</v>
          </cell>
          <cell r="F35" t="str">
            <v>ITEM</v>
          </cell>
          <cell r="I35" t="str">
            <v>SECT.</v>
          </cell>
          <cell r="J35" t="str">
            <v>DESIGN</v>
          </cell>
          <cell r="L35" t="str">
            <v>DIMENSIONS</v>
          </cell>
          <cell r="N35" t="str">
            <v>THICK.</v>
          </cell>
          <cell r="O35" t="str">
            <v>CORR.</v>
          </cell>
          <cell r="P35" t="str">
            <v>TRAYS</v>
          </cell>
          <cell r="R35" t="str">
            <v>INSUL. &amp;</v>
          </cell>
          <cell r="S35">
            <v>1</v>
          </cell>
          <cell r="T35" t="str">
            <v>ORIG.</v>
          </cell>
          <cell r="U35" t="str">
            <v>UNIT</v>
          </cell>
          <cell r="V35" t="str">
            <v>QUANTITY</v>
          </cell>
          <cell r="W35" t="str">
            <v>TOTAL</v>
          </cell>
        </row>
        <row r="36">
          <cell r="B36" t="str">
            <v>CODE</v>
          </cell>
          <cell r="C36" t="str">
            <v>.</v>
          </cell>
          <cell r="D36" t="str">
            <v>REV.</v>
          </cell>
          <cell r="E36" t="str">
            <v>UNIT</v>
          </cell>
          <cell r="F36" t="str">
            <v>old</v>
          </cell>
          <cell r="G36" t="str">
            <v>current</v>
          </cell>
          <cell r="H36" t="str">
            <v>SERVICE</v>
          </cell>
          <cell r="I36" t="str">
            <v>T/M/B</v>
          </cell>
          <cell r="J36" t="str">
            <v>TEMP.</v>
          </cell>
          <cell r="K36" t="str">
            <v>PRESS.</v>
          </cell>
          <cell r="L36" t="str">
            <v>DIA.</v>
          </cell>
          <cell r="M36" t="str">
            <v>H or L</v>
          </cell>
          <cell r="N36" t="str">
            <v>SHELL</v>
          </cell>
          <cell r="O36" t="str">
            <v>ALLOW.</v>
          </cell>
          <cell r="P36" t="str">
            <v>No.</v>
          </cell>
          <cell r="Q36" t="str">
            <v>TYPE</v>
          </cell>
          <cell r="R36" t="str">
            <v>INT. CLADD.</v>
          </cell>
          <cell r="S36" t="str">
            <v>X-RAY</v>
          </cell>
          <cell r="T36" t="str">
            <v>CURR.</v>
          </cell>
          <cell r="U36" t="str">
            <v>COST</v>
          </cell>
          <cell r="V36" t="str">
            <v>(Kg.)</v>
          </cell>
          <cell r="W36" t="str">
            <v>COST</v>
          </cell>
        </row>
        <row r="37">
          <cell r="B37">
            <v>5</v>
          </cell>
          <cell r="C37">
            <v>5</v>
          </cell>
          <cell r="D37">
            <v>4</v>
          </cell>
          <cell r="E37">
            <v>5</v>
          </cell>
          <cell r="F37">
            <v>3</v>
          </cell>
          <cell r="G37">
            <v>7</v>
          </cell>
          <cell r="H37">
            <v>23</v>
          </cell>
          <cell r="I37">
            <v>8</v>
          </cell>
          <cell r="J37">
            <v>7</v>
          </cell>
          <cell r="K37">
            <v>7</v>
          </cell>
          <cell r="L37">
            <v>5</v>
          </cell>
          <cell r="M37">
            <v>5</v>
          </cell>
          <cell r="N37">
            <v>5</v>
          </cell>
          <cell r="O37">
            <v>8</v>
          </cell>
          <cell r="P37">
            <v>7</v>
          </cell>
          <cell r="Q37">
            <v>8</v>
          </cell>
          <cell r="R37">
            <v>7</v>
          </cell>
          <cell r="S37">
            <v>7</v>
          </cell>
          <cell r="T37">
            <v>5</v>
          </cell>
          <cell r="U37">
            <v>9</v>
          </cell>
          <cell r="V37">
            <v>8</v>
          </cell>
          <cell r="W37">
            <v>10</v>
          </cell>
          <cell r="X37">
            <v>8</v>
          </cell>
          <cell r="Y37">
            <v>8</v>
          </cell>
          <cell r="Z37">
            <v>9</v>
          </cell>
          <cell r="AA37">
            <v>8</v>
          </cell>
        </row>
      </sheetData>
      <sheetData sheetId="3" refreshError="1">
        <row r="1">
          <cell r="A1" t="str">
            <v>18</v>
          </cell>
        </row>
        <row r="12">
          <cell r="BL12" t="str">
            <v>1</v>
          </cell>
        </row>
        <row r="13">
          <cell r="C13" t="str">
            <v>.</v>
          </cell>
        </row>
        <row r="14">
          <cell r="C14" t="str">
            <v>.</v>
          </cell>
        </row>
        <row r="15">
          <cell r="C15" t="str">
            <v>.</v>
          </cell>
        </row>
        <row r="16">
          <cell r="C16" t="str">
            <v>.</v>
          </cell>
        </row>
        <row r="17">
          <cell r="C17" t="str">
            <v>.</v>
          </cell>
        </row>
        <row r="18">
          <cell r="C18" t="str">
            <v>.</v>
          </cell>
        </row>
        <row r="19">
          <cell r="C19" t="str">
            <v>.</v>
          </cell>
        </row>
        <row r="20">
          <cell r="C20" t="str">
            <v>.</v>
          </cell>
        </row>
        <row r="21">
          <cell r="C21" t="str">
            <v>.</v>
          </cell>
        </row>
        <row r="22">
          <cell r="C22" t="str">
            <v>.</v>
          </cell>
        </row>
        <row r="23">
          <cell r="C23" t="str">
            <v>.</v>
          </cell>
        </row>
        <row r="24">
          <cell r="C24" t="str">
            <v>CP</v>
          </cell>
        </row>
        <row r="25">
          <cell r="C25" t="str">
            <v>.</v>
          </cell>
        </row>
        <row r="26">
          <cell r="C26" t="str">
            <v>.</v>
          </cell>
        </row>
        <row r="27">
          <cell r="C27" t="str">
            <v>.</v>
          </cell>
        </row>
        <row r="28">
          <cell r="C28" t="str">
            <v>LV</v>
          </cell>
          <cell r="AP28" t="str">
            <v>*</v>
          </cell>
        </row>
        <row r="29">
          <cell r="C29" t="str">
            <v>MV</v>
          </cell>
        </row>
        <row r="30">
          <cell r="C30" t="str">
            <v>.</v>
          </cell>
        </row>
        <row r="31">
          <cell r="C31" t="str">
            <v>RF</v>
          </cell>
        </row>
        <row r="32">
          <cell r="C32" t="str">
            <v>MI</v>
          </cell>
        </row>
        <row r="33">
          <cell r="C33" t="str">
            <v>.</v>
          </cell>
        </row>
        <row r="34">
          <cell r="C34" t="str">
            <v>.</v>
          </cell>
        </row>
        <row r="35">
          <cell r="C35" t="str">
            <v>.</v>
          </cell>
        </row>
        <row r="36">
          <cell r="C36" t="str">
            <v>.</v>
          </cell>
        </row>
        <row r="37">
          <cell r="C37" t="str">
            <v>.</v>
          </cell>
        </row>
        <row r="38">
          <cell r="C38" t="str">
            <v>TK</v>
          </cell>
        </row>
        <row r="39">
          <cell r="C39" t="str">
            <v>.</v>
          </cell>
        </row>
        <row r="40">
          <cell r="C40" t="str">
            <v>.</v>
          </cell>
        </row>
        <row r="41">
          <cell r="C41" t="str">
            <v>.</v>
          </cell>
        </row>
        <row r="42">
          <cell r="C42" t="str">
            <v>.</v>
          </cell>
        </row>
        <row r="43">
          <cell r="C43" t="str">
            <v>.</v>
          </cell>
        </row>
        <row r="44">
          <cell r="C44" t="str">
            <v>.</v>
          </cell>
        </row>
        <row r="45">
          <cell r="C45" t="str">
            <v>.</v>
          </cell>
        </row>
        <row r="46">
          <cell r="C46" t="str">
            <v>.</v>
          </cell>
        </row>
        <row r="47">
          <cell r="C47" t="str">
            <v>.</v>
          </cell>
        </row>
        <row r="48">
          <cell r="C48" t="str">
            <v>.</v>
          </cell>
        </row>
        <row r="49">
          <cell r="C49" t="str">
            <v>.</v>
          </cell>
        </row>
        <row r="50">
          <cell r="C50" t="str">
            <v>.</v>
          </cell>
        </row>
        <row r="51">
          <cell r="C51" t="str">
            <v>.</v>
          </cell>
        </row>
        <row r="52">
          <cell r="C52" t="str">
            <v>.</v>
          </cell>
        </row>
        <row r="53">
          <cell r="E53">
            <v>7</v>
          </cell>
        </row>
        <row r="54">
          <cell r="C54" t="str">
            <v>.</v>
          </cell>
        </row>
        <row r="55">
          <cell r="C55" t="str">
            <v>.</v>
          </cell>
        </row>
        <row r="56">
          <cell r="C56" t="str">
            <v>.</v>
          </cell>
        </row>
        <row r="57">
          <cell r="C57" t="str">
            <v>.</v>
          </cell>
        </row>
        <row r="58">
          <cell r="C58" t="str">
            <v>.</v>
          </cell>
        </row>
        <row r="59">
          <cell r="C59" t="str">
            <v>.</v>
          </cell>
          <cell r="BL59">
            <v>0</v>
          </cell>
        </row>
        <row r="60">
          <cell r="C60" t="str">
            <v>.</v>
          </cell>
        </row>
        <row r="61">
          <cell r="C61" t="str">
            <v>.</v>
          </cell>
        </row>
        <row r="62">
          <cell r="C62" t="str">
            <v>.</v>
          </cell>
        </row>
        <row r="63">
          <cell r="C63" t="str">
            <v>.</v>
          </cell>
        </row>
        <row r="64">
          <cell r="C64" t="str">
            <v>.</v>
          </cell>
        </row>
        <row r="65">
          <cell r="C65" t="str">
            <v>.</v>
          </cell>
        </row>
        <row r="66">
          <cell r="C66" t="str">
            <v>.</v>
          </cell>
        </row>
        <row r="70">
          <cell r="C70" t="str">
            <v>.</v>
          </cell>
        </row>
        <row r="71">
          <cell r="C71" t="str">
            <v>.</v>
          </cell>
        </row>
        <row r="72">
          <cell r="C72" t="str">
            <v>.</v>
          </cell>
        </row>
        <row r="73">
          <cell r="C73" t="str">
            <v>.</v>
          </cell>
        </row>
        <row r="79">
          <cell r="C79" t="str">
            <v>.</v>
          </cell>
        </row>
      </sheetData>
      <sheetData sheetId="4" refreshError="1"/>
      <sheetData sheetId="5" refreshError="1"/>
      <sheetData sheetId="6" refreshError="1">
        <row r="1">
          <cell r="A1" t="str">
            <v>04 REACTORS - COST DATA SOURCE</v>
          </cell>
        </row>
        <row r="4">
          <cell r="B4" t="str">
            <v>01</v>
          </cell>
          <cell r="C4">
            <v>1</v>
          </cell>
          <cell r="J4">
            <v>0</v>
          </cell>
        </row>
        <row r="5">
          <cell r="B5" t="str">
            <v>03</v>
          </cell>
          <cell r="C5">
            <v>1</v>
          </cell>
          <cell r="J5">
            <v>0</v>
          </cell>
        </row>
        <row r="6">
          <cell r="B6" t="str">
            <v>12</v>
          </cell>
          <cell r="C6">
            <v>1</v>
          </cell>
          <cell r="J6">
            <v>0</v>
          </cell>
        </row>
        <row r="7">
          <cell r="B7" t="str">
            <v>16</v>
          </cell>
          <cell r="C7">
            <v>1</v>
          </cell>
          <cell r="J7">
            <v>0</v>
          </cell>
        </row>
        <row r="8">
          <cell r="B8" t="str">
            <v>18</v>
          </cell>
          <cell r="C8">
            <v>1</v>
          </cell>
          <cell r="J8">
            <v>0</v>
          </cell>
        </row>
        <row r="9">
          <cell r="B9" t="str">
            <v>26</v>
          </cell>
          <cell r="C9">
            <v>1</v>
          </cell>
          <cell r="J9">
            <v>0</v>
          </cell>
        </row>
        <row r="10">
          <cell r="B10" t="str">
            <v>30</v>
          </cell>
          <cell r="C10">
            <v>1</v>
          </cell>
          <cell r="J10">
            <v>0</v>
          </cell>
        </row>
        <row r="11">
          <cell r="B11" t="str">
            <v>31</v>
          </cell>
          <cell r="C11">
            <v>1</v>
          </cell>
          <cell r="J11">
            <v>0</v>
          </cell>
        </row>
        <row r="12">
          <cell r="B12" t="str">
            <v>33</v>
          </cell>
          <cell r="C12">
            <v>1</v>
          </cell>
          <cell r="J12">
            <v>0</v>
          </cell>
        </row>
        <row r="13">
          <cell r="B13" t="str">
            <v>34</v>
          </cell>
          <cell r="C13">
            <v>1</v>
          </cell>
          <cell r="J13">
            <v>0</v>
          </cell>
        </row>
        <row r="14">
          <cell r="B14" t="str">
            <v>35</v>
          </cell>
          <cell r="C14">
            <v>1</v>
          </cell>
          <cell r="J14">
            <v>0</v>
          </cell>
        </row>
        <row r="15">
          <cell r="B15" t="str">
            <v>99</v>
          </cell>
          <cell r="C15">
            <v>1</v>
          </cell>
          <cell r="J15">
            <v>0</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v>
          </cell>
          <cell r="L113">
            <v>0</v>
          </cell>
        </row>
        <row r="114">
          <cell r="E114" t="str">
            <v>M</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row r="24">
          <cell r="B24" t="str">
            <v>AEM</v>
          </cell>
          <cell r="C24" t="str">
            <v>AES</v>
          </cell>
          <cell r="D24" t="str">
            <v>AET</v>
          </cell>
          <cell r="E24" t="str">
            <v>AEU</v>
          </cell>
          <cell r="F24" t="str">
            <v>AKM</v>
          </cell>
          <cell r="G24" t="str">
            <v>AKS</v>
          </cell>
          <cell r="H24" t="str">
            <v>AKT</v>
          </cell>
          <cell r="I24" t="str">
            <v>AKU</v>
          </cell>
          <cell r="J24" t="str">
            <v>BEM</v>
          </cell>
          <cell r="K24" t="str">
            <v>BES</v>
          </cell>
          <cell r="L24" t="str">
            <v>BET</v>
          </cell>
          <cell r="M24" t="str">
            <v>BEU</v>
          </cell>
          <cell r="N24" t="str">
            <v>BKM</v>
          </cell>
          <cell r="O24" t="str">
            <v>BKS</v>
          </cell>
          <cell r="P24" t="str">
            <v>BKT</v>
          </cell>
          <cell r="Q24" t="str">
            <v>BKU</v>
          </cell>
        </row>
        <row r="25">
          <cell r="B25">
            <v>0.92</v>
          </cell>
          <cell r="C25">
            <v>1</v>
          </cell>
          <cell r="D25">
            <v>1</v>
          </cell>
          <cell r="E25">
            <v>0.9</v>
          </cell>
          <cell r="F25">
            <v>1.1499999999999999</v>
          </cell>
          <cell r="G25">
            <v>1.25</v>
          </cell>
          <cell r="H25">
            <v>1.25</v>
          </cell>
          <cell r="I25">
            <v>0.95</v>
          </cell>
          <cell r="J25">
            <v>0.9</v>
          </cell>
          <cell r="K25">
            <v>0.95</v>
          </cell>
          <cell r="L25">
            <v>0.95</v>
          </cell>
          <cell r="M25">
            <v>0.85</v>
          </cell>
          <cell r="N25">
            <v>1.1000000000000001</v>
          </cell>
          <cell r="O25">
            <v>1.2</v>
          </cell>
          <cell r="P25">
            <v>1.2</v>
          </cell>
          <cell r="Q25">
            <v>0.9</v>
          </cell>
        </row>
        <row r="28">
          <cell r="B28" t="str">
            <v>A</v>
          </cell>
          <cell r="C28" t="str">
            <v>B</v>
          </cell>
          <cell r="D28" t="str">
            <v>C</v>
          </cell>
          <cell r="E28" t="str">
            <v>D</v>
          </cell>
          <cell r="F28" t="str">
            <v>E</v>
          </cell>
          <cell r="G28" t="str">
            <v>F</v>
          </cell>
          <cell r="H28" t="str">
            <v>G</v>
          </cell>
          <cell r="I28" t="str">
            <v>H</v>
          </cell>
          <cell r="J28" t="str">
            <v>I</v>
          </cell>
          <cell r="K28" t="str">
            <v>J</v>
          </cell>
          <cell r="L28" t="str">
            <v>K</v>
          </cell>
          <cell r="M28" t="str">
            <v>L</v>
          </cell>
          <cell r="N28" t="str">
            <v>M</v>
          </cell>
          <cell r="O28" t="str">
            <v>N</v>
          </cell>
          <cell r="P28" t="str">
            <v>O</v>
          </cell>
          <cell r="Q28" t="str">
            <v>P</v>
          </cell>
          <cell r="R28" t="str">
            <v>Q</v>
          </cell>
          <cell r="S28" t="str">
            <v>R</v>
          </cell>
          <cell r="T28" t="str">
            <v>S</v>
          </cell>
          <cell r="U28" t="str">
            <v>T</v>
          </cell>
          <cell r="V28" t="str">
            <v>U</v>
          </cell>
          <cell r="W28" t="str">
            <v>V</v>
          </cell>
          <cell r="X28" t="str">
            <v>W</v>
          </cell>
          <cell r="Y28" t="str">
            <v>X</v>
          </cell>
          <cell r="Z28" t="str">
            <v>Y</v>
          </cell>
          <cell r="AA28" t="str">
            <v>Z</v>
          </cell>
        </row>
        <row r="29">
          <cell r="B29" t="str">
            <v>A</v>
          </cell>
          <cell r="C29" t="str">
            <v>B</v>
          </cell>
          <cell r="D29" t="str">
            <v>A</v>
          </cell>
          <cell r="E29" t="str">
            <v>A</v>
          </cell>
          <cell r="F29" t="str">
            <v>.</v>
          </cell>
          <cell r="G29" t="str">
            <v>.</v>
          </cell>
          <cell r="H29" t="str">
            <v>.</v>
          </cell>
          <cell r="I29" t="str">
            <v>.</v>
          </cell>
          <cell r="J29" t="str">
            <v>.</v>
          </cell>
          <cell r="K29" t="str">
            <v>.</v>
          </cell>
          <cell r="L29" t="str">
            <v>.</v>
          </cell>
          <cell r="M29" t="str">
            <v>.</v>
          </cell>
          <cell r="N29" t="str">
            <v>.</v>
          </cell>
          <cell r="O29" t="str">
            <v>A</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row>
        <row r="30">
          <cell r="B30" t="str">
            <v>.</v>
          </cell>
          <cell r="C30" t="str">
            <v>.</v>
          </cell>
          <cell r="D30" t="str">
            <v>.</v>
          </cell>
          <cell r="E30" t="str">
            <v>.</v>
          </cell>
          <cell r="F30" t="str">
            <v>E</v>
          </cell>
          <cell r="G30" t="str">
            <v>E</v>
          </cell>
          <cell r="H30" t="str">
            <v>E</v>
          </cell>
          <cell r="I30" t="str">
            <v>E</v>
          </cell>
          <cell r="J30" t="str">
            <v>.</v>
          </cell>
          <cell r="K30" t="str">
            <v>E</v>
          </cell>
          <cell r="L30" t="str">
            <v>K</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E</v>
          </cell>
          <cell r="Z30" t="str">
            <v>.</v>
          </cell>
          <cell r="AA30" t="str">
            <v>.</v>
          </cell>
        </row>
        <row r="31">
          <cell r="B31" t="str">
            <v>.</v>
          </cell>
          <cell r="C31" t="str">
            <v>.</v>
          </cell>
          <cell r="D31" t="str">
            <v>.</v>
          </cell>
          <cell r="E31" t="str">
            <v>.</v>
          </cell>
          <cell r="F31" t="str">
            <v>.</v>
          </cell>
          <cell r="G31" t="str">
            <v>.</v>
          </cell>
          <cell r="H31" t="str">
            <v>.</v>
          </cell>
          <cell r="I31" t="str">
            <v>.</v>
          </cell>
          <cell r="J31" t="str">
            <v>.</v>
          </cell>
          <cell r="K31" t="str">
            <v>.</v>
          </cell>
          <cell r="L31" t="str">
            <v>.</v>
          </cell>
          <cell r="M31" t="str">
            <v>M</v>
          </cell>
          <cell r="N31" t="str">
            <v>M</v>
          </cell>
          <cell r="O31" t="str">
            <v>M</v>
          </cell>
          <cell r="P31" t="str">
            <v>.</v>
          </cell>
          <cell r="Q31" t="str">
            <v>S</v>
          </cell>
          <cell r="R31" t="str">
            <v>.</v>
          </cell>
          <cell r="S31" t="str">
            <v>.</v>
          </cell>
          <cell r="T31" t="str">
            <v>S</v>
          </cell>
          <cell r="U31" t="str">
            <v>T</v>
          </cell>
          <cell r="V31" t="str">
            <v>U</v>
          </cell>
          <cell r="W31" t="str">
            <v>.</v>
          </cell>
          <cell r="X31" t="str">
            <v>S</v>
          </cell>
          <cell r="Y31" t="str">
            <v>.</v>
          </cell>
          <cell r="Z31" t="str">
            <v>.</v>
          </cell>
          <cell r="AA31" t="str">
            <v>.</v>
          </cell>
        </row>
      </sheetData>
      <sheetData sheetId="8" refreshError="1">
        <row r="1">
          <cell r="A1" t="str">
            <v>18</v>
          </cell>
        </row>
        <row r="11">
          <cell r="B11" t="str">
            <v>EQP.</v>
          </cell>
          <cell r="C11" t="str">
            <v>MAT.</v>
          </cell>
          <cell r="D11" t="str">
            <v>REV.</v>
          </cell>
          <cell r="E11" t="str">
            <v>UNIT</v>
          </cell>
          <cell r="F11" t="str">
            <v>ITEM</v>
          </cell>
          <cell r="G11" t="str">
            <v>current</v>
          </cell>
          <cell r="H11" t="str">
            <v>SERVICE</v>
          </cell>
          <cell r="I11" t="str">
            <v>FLOW</v>
          </cell>
          <cell r="J11" t="str">
            <v>HEAT</v>
          </cell>
          <cell r="K11" t="str">
            <v>H or L</v>
          </cell>
          <cell r="L11" t="str">
            <v>DESIGN</v>
          </cell>
          <cell r="M11" t="str">
            <v>COILS MATERIAL</v>
          </cell>
          <cell r="N11" t="str">
            <v>MIXER</v>
          </cell>
          <cell r="O11" t="str">
            <v>CHAMBER</v>
          </cell>
          <cell r="P11" t="str">
            <v>TYPE</v>
          </cell>
          <cell r="Q11" t="str">
            <v>PROTECT.</v>
          </cell>
          <cell r="R11" t="str">
            <v>SOOT_</v>
          </cell>
          <cell r="S11" t="str">
            <v>ASS. +</v>
          </cell>
          <cell r="T11" t="str">
            <v>ORIG.</v>
          </cell>
          <cell r="U11" t="str">
            <v>UNIT</v>
          </cell>
          <cell r="V11" t="str">
            <v>QUANTITY</v>
          </cell>
          <cell r="W11" t="str">
            <v>TOTAL</v>
          </cell>
        </row>
        <row r="12">
          <cell r="B12" t="str">
            <v>CODE</v>
          </cell>
          <cell r="C12" t="str">
            <v>CODE</v>
          </cell>
          <cell r="D12" t="str">
            <v>REV.</v>
          </cell>
          <cell r="E12" t="str">
            <v>UNIT</v>
          </cell>
          <cell r="F12" t="str">
            <v>old</v>
          </cell>
          <cell r="G12" t="str">
            <v>current</v>
          </cell>
          <cell r="H12" t="str">
            <v>SERVICE</v>
          </cell>
          <cell r="I12" t="str">
            <v>RATE</v>
          </cell>
          <cell r="J12" t="str">
            <v>ABS.</v>
          </cell>
          <cell r="K12" t="str">
            <v>EFF.</v>
          </cell>
          <cell r="L12" t="str">
            <v>PRESS.</v>
          </cell>
          <cell r="M12" t="str">
            <v>RAD.</v>
          </cell>
          <cell r="N12" t="str">
            <v>CONV.</v>
          </cell>
          <cell r="O12" t="str">
            <v>TYPE</v>
          </cell>
          <cell r="P12" t="str">
            <v>STACK</v>
          </cell>
          <cell r="Q12" t="str">
            <v>DUCTS</v>
          </cell>
          <cell r="R12" t="str">
            <v>BLOW.</v>
          </cell>
          <cell r="S12" t="str">
            <v>SUPPLY</v>
          </cell>
          <cell r="T12" t="str">
            <v>CURR.</v>
          </cell>
          <cell r="U12" t="str">
            <v>COST</v>
          </cell>
          <cell r="V12" t="str">
            <v>(Kg.)</v>
          </cell>
          <cell r="W12" t="str">
            <v>COST</v>
          </cell>
        </row>
        <row r="13">
          <cell r="B13" t="str">
            <v>F1</v>
          </cell>
          <cell r="C13" t="str">
            <v>.</v>
          </cell>
          <cell r="E13" t="str">
            <v>F7</v>
          </cell>
          <cell r="G13" t="str">
            <v>F2</v>
          </cell>
          <cell r="H13" t="str">
            <v>F3</v>
          </cell>
          <cell r="I13" t="str">
            <v>T/h</v>
          </cell>
          <cell r="J13" t="str">
            <v>MKcal/h</v>
          </cell>
          <cell r="L13" t="str">
            <v>Kg/cm2</v>
          </cell>
          <cell r="O13" t="str">
            <v>(1)</v>
          </cell>
          <cell r="S13" t="str">
            <v>(2)+(3)</v>
          </cell>
          <cell r="T13" t="str">
            <v>F8</v>
          </cell>
          <cell r="U13" t="str">
            <v>(Euro)</v>
          </cell>
          <cell r="V13" t="str">
            <v>F4</v>
          </cell>
          <cell r="W13" t="str">
            <v>F5</v>
          </cell>
        </row>
        <row r="15">
          <cell r="B15" t="str">
            <v>EQP.</v>
          </cell>
          <cell r="C15" t="str">
            <v>MAT.</v>
          </cell>
          <cell r="E15" t="str">
            <v>26</v>
          </cell>
          <cell r="F15" t="str">
            <v>ITEM</v>
          </cell>
          <cell r="G15" t="str">
            <v>26-PK-02</v>
          </cell>
          <cell r="H15" t="str">
            <v>Ammonia Loading Arm (DELETED)</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Q16" t="str">
            <v>EM</v>
          </cell>
          <cell r="S16" t="str">
            <v>Vertical</v>
          </cell>
          <cell r="T16" t="str">
            <v>CURR.</v>
          </cell>
          <cell r="U16" t="str">
            <v>COST</v>
          </cell>
          <cell r="V16" t="str">
            <v>(Kg.)</v>
          </cell>
          <cell r="W16" t="str">
            <v>COST</v>
          </cell>
        </row>
        <row r="17">
          <cell r="B17" t="str">
            <v>F1</v>
          </cell>
          <cell r="C17" t="str">
            <v>.</v>
          </cell>
          <cell r="E17" t="str">
            <v>F7</v>
          </cell>
          <cell r="F17" t="str">
            <v>x</v>
          </cell>
          <cell r="G17" t="str">
            <v>F2</v>
          </cell>
          <cell r="H17" t="str">
            <v>F3</v>
          </cell>
          <cell r="I17" t="str">
            <v>T/h</v>
          </cell>
          <cell r="J17" t="str">
            <v>°C</v>
          </cell>
          <cell r="K17">
            <v>25</v>
          </cell>
          <cell r="L17" t="str">
            <v>Kg/cm2</v>
          </cell>
          <cell r="M17" t="str">
            <v>STAGE</v>
          </cell>
          <cell r="N17" t="str">
            <v>STAGE</v>
          </cell>
          <cell r="P17" t="str">
            <v>TYPE</v>
          </cell>
          <cell r="Q17" t="str">
            <v>(1)</v>
          </cell>
          <cell r="S17" t="str">
            <v>Vertical</v>
          </cell>
          <cell r="T17" t="str">
            <v>F8</v>
          </cell>
          <cell r="U17" t="str">
            <v>(Euro)</v>
          </cell>
          <cell r="V17" t="str">
            <v>F4</v>
          </cell>
          <cell r="W17" t="str">
            <v>F5</v>
          </cell>
        </row>
        <row r="19">
          <cell r="B19" t="str">
            <v>EQP.</v>
          </cell>
          <cell r="C19" t="str">
            <v>MAT.</v>
          </cell>
          <cell r="E19" t="str">
            <v>26</v>
          </cell>
          <cell r="F19" t="str">
            <v>ITEM</v>
          </cell>
          <cell r="G19" t="str">
            <v>26-P-02 B</v>
          </cell>
          <cell r="I19">
            <v>735</v>
          </cell>
          <cell r="J19" t="str">
            <v>FLUE</v>
          </cell>
          <cell r="K19" t="str">
            <v>DIAMETER</v>
          </cell>
          <cell r="L19" t="str">
            <v>8 Kg/cm2</v>
          </cell>
          <cell r="N19" t="str">
            <v>MAT.</v>
          </cell>
          <cell r="P19" t="str">
            <v>DUCTS</v>
          </cell>
          <cell r="Q19" t="str">
            <v>EM</v>
          </cell>
          <cell r="R19" t="str">
            <v>ASS.</v>
          </cell>
          <cell r="S19" t="str">
            <v>Vertical</v>
          </cell>
          <cell r="T19" t="str">
            <v>ORIG.</v>
          </cell>
          <cell r="U19" t="str">
            <v>UNIT</v>
          </cell>
          <cell r="V19" t="str">
            <v>QUANTITY</v>
          </cell>
          <cell r="W19" t="str">
            <v>TOTAL</v>
          </cell>
        </row>
        <row r="20">
          <cell r="B20" t="str">
            <v>CODE</v>
          </cell>
          <cell r="C20" t="str">
            <v>CODE</v>
          </cell>
          <cell r="D20" t="str">
            <v>REV.</v>
          </cell>
          <cell r="E20" t="str">
            <v>UNIT</v>
          </cell>
          <cell r="F20" t="str">
            <v>old</v>
          </cell>
          <cell r="G20" t="str">
            <v>current</v>
          </cell>
          <cell r="H20" t="str">
            <v>SERVICE</v>
          </cell>
          <cell r="I20" t="str">
            <v>CAPACITY</v>
          </cell>
          <cell r="J20" t="str">
            <v>GAS</v>
          </cell>
          <cell r="K20" t="str">
            <v>BTM</v>
          </cell>
          <cell r="L20" t="str">
            <v>TOP</v>
          </cell>
          <cell r="M20" t="str">
            <v>HEIGHT</v>
          </cell>
          <cell r="N20" t="str">
            <v>TYPE</v>
          </cell>
          <cell r="O20" t="str">
            <v>FONDATION</v>
          </cell>
          <cell r="P20" t="str">
            <v>WIDTH</v>
          </cell>
          <cell r="Q20" t="str">
            <v>LENGTH</v>
          </cell>
          <cell r="T20" t="str">
            <v>CURR.</v>
          </cell>
          <cell r="U20" t="str">
            <v>COST</v>
          </cell>
          <cell r="V20" t="str">
            <v>(Kg.)</v>
          </cell>
          <cell r="W20" t="str">
            <v>COST</v>
          </cell>
        </row>
        <row r="21">
          <cell r="B21" t="str">
            <v>F1</v>
          </cell>
          <cell r="C21" t="str">
            <v>.</v>
          </cell>
          <cell r="E21" t="str">
            <v>F7</v>
          </cell>
          <cell r="F21" t="str">
            <v>x</v>
          </cell>
          <cell r="G21" t="str">
            <v>F2</v>
          </cell>
          <cell r="H21" t="str">
            <v>F3</v>
          </cell>
          <cell r="I21" t="str">
            <v>m3/h</v>
          </cell>
          <cell r="J21" t="str">
            <v>TEMP.°C</v>
          </cell>
          <cell r="K21" t="str">
            <v>m.</v>
          </cell>
          <cell r="L21" t="str">
            <v>m.</v>
          </cell>
          <cell r="M21" t="str">
            <v>m.</v>
          </cell>
          <cell r="N21" t="str">
            <v>(1)</v>
          </cell>
          <cell r="P21" t="str">
            <v>m.</v>
          </cell>
          <cell r="Q21" t="str">
            <v>m.</v>
          </cell>
          <cell r="R21" t="str">
            <v>(2)</v>
          </cell>
          <cell r="T21" t="str">
            <v>F8</v>
          </cell>
          <cell r="U21" t="str">
            <v>(Euro)</v>
          </cell>
          <cell r="V21" t="str">
            <v>F4</v>
          </cell>
          <cell r="W21" t="str">
            <v>F5</v>
          </cell>
        </row>
        <row r="23">
          <cell r="B23" t="str">
            <v>EQP.</v>
          </cell>
          <cell r="C23" t="str">
            <v>MAT.</v>
          </cell>
          <cell r="E23" t="str">
            <v>26</v>
          </cell>
          <cell r="F23" t="str">
            <v>ITEM</v>
          </cell>
          <cell r="G23" t="str">
            <v>26-MP-02B</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R24" t="str">
            <v>Dome R.</v>
          </cell>
          <cell r="T24" t="str">
            <v>CURR.</v>
          </cell>
          <cell r="U24" t="str">
            <v>COST</v>
          </cell>
          <cell r="V24" t="str">
            <v>(Kg.)</v>
          </cell>
          <cell r="W24" t="str">
            <v>COST</v>
          </cell>
        </row>
        <row r="25">
          <cell r="B25" t="str">
            <v>F1</v>
          </cell>
          <cell r="C25" t="str">
            <v>.</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27">
          <cell r="B27" t="str">
            <v>EQP.</v>
          </cell>
          <cell r="C27" t="str">
            <v>MAT.</v>
          </cell>
          <cell r="F27" t="str">
            <v>ITEM</v>
          </cell>
          <cell r="J27" t="str">
            <v>WATER TEMP.</v>
          </cell>
          <cell r="L27" t="str">
            <v>WET AIR</v>
          </cell>
          <cell r="M27" t="str">
            <v>F A N S</v>
          </cell>
          <cell r="O27" t="str">
            <v>M A T E R I A L</v>
          </cell>
          <cell r="P27" t="str">
            <v>TOTAL NH3 STORAGE TANK</v>
          </cell>
          <cell r="Q27" t="str">
            <v>D R A F T</v>
          </cell>
          <cell r="S27" t="str">
            <v>TYPE</v>
          </cell>
          <cell r="T27" t="str">
            <v>ORIG.</v>
          </cell>
          <cell r="U27" t="str">
            <v>UNIT</v>
          </cell>
          <cell r="V27" t="str">
            <v>QUANTITY</v>
          </cell>
          <cell r="W27" t="str">
            <v>TOTAL</v>
          </cell>
        </row>
        <row r="28">
          <cell r="B28" t="str">
            <v>CODE</v>
          </cell>
          <cell r="C28" t="str">
            <v>CODE</v>
          </cell>
          <cell r="D28" t="str">
            <v>REV.</v>
          </cell>
          <cell r="E28" t="str">
            <v>UNIT</v>
          </cell>
          <cell r="F28" t="str">
            <v>old</v>
          </cell>
          <cell r="G28" t="str">
            <v>current</v>
          </cell>
          <cell r="H28" t="str">
            <v>SERVICE</v>
          </cell>
          <cell r="I28" t="str">
            <v>CAPACITY</v>
          </cell>
          <cell r="J28" t="str">
            <v>IN</v>
          </cell>
          <cell r="K28" t="str">
            <v>OUT</v>
          </cell>
          <cell r="L28" t="str">
            <v>TEMP.</v>
          </cell>
          <cell r="M28" t="str">
            <v>No.</v>
          </cell>
          <cell r="N28" t="str">
            <v>HP</v>
          </cell>
          <cell r="O28" t="str">
            <v>STRUCT.</v>
          </cell>
          <cell r="P28" t="str">
            <v>FILL.</v>
          </cell>
          <cell r="Q28" t="str">
            <v>INDUC.</v>
          </cell>
          <cell r="R28" t="str">
            <v>FORCED</v>
          </cell>
          <cell r="S28" t="str">
            <v>&amp;</v>
          </cell>
          <cell r="T28" t="str">
            <v>CURR.</v>
          </cell>
          <cell r="U28" t="str">
            <v>COST</v>
          </cell>
          <cell r="V28" t="str">
            <v>(Kg.)</v>
          </cell>
          <cell r="W28" t="str">
            <v>COST</v>
          </cell>
        </row>
        <row r="29">
          <cell r="B29" t="str">
            <v>F1</v>
          </cell>
          <cell r="C29" t="str">
            <v>(1)</v>
          </cell>
          <cell r="D29" t="str">
            <v>H = HOT ; C = COLD</v>
          </cell>
          <cell r="E29" t="str">
            <v>F7</v>
          </cell>
          <cell r="G29" t="str">
            <v>F2</v>
          </cell>
          <cell r="H29" t="str">
            <v>F3</v>
          </cell>
          <cell r="I29" t="str">
            <v>m3/h</v>
          </cell>
          <cell r="J29" t="str">
            <v>°C</v>
          </cell>
          <cell r="K29" t="str">
            <v>°C</v>
          </cell>
          <cell r="L29" t="str">
            <v>°C</v>
          </cell>
          <cell r="S29" t="str">
            <v>CELLS No</v>
          </cell>
          <cell r="T29" t="str">
            <v>F8</v>
          </cell>
          <cell r="U29" t="str">
            <v>(Euro)</v>
          </cell>
          <cell r="V29" t="str">
            <v>F4</v>
          </cell>
          <cell r="W29" t="str">
            <v>F5</v>
          </cell>
        </row>
        <row r="31">
          <cell r="B31" t="str">
            <v>EQP.</v>
          </cell>
          <cell r="C31" t="str">
            <v>MAT.</v>
          </cell>
          <cell r="D31" t="str">
            <v>S = SHOP ASSEMBLED ; F = FIELD ASSEMBLED</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C33" t="str">
            <v>(5)</v>
          </cell>
          <cell r="D33" t="str">
            <v>TOTAL WEIGHT OF TANK TYPE FR/CR AS PER A.P.I. STANDARD 650 (Base Weight with Corrosion Allowance =0)</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5">
          <cell r="B35" t="str">
            <v>EQP.</v>
          </cell>
          <cell r="C35" t="str">
            <v>MAT.</v>
          </cell>
          <cell r="F35" t="str">
            <v>ITEM</v>
          </cell>
          <cell r="I35" t="str">
            <v>SECT.</v>
          </cell>
          <cell r="J35" t="str">
            <v>DESIGN</v>
          </cell>
          <cell r="L35" t="str">
            <v>DIMENSIONS</v>
          </cell>
          <cell r="N35" t="str">
            <v>THICK.</v>
          </cell>
          <cell r="O35" t="str">
            <v>CORR.</v>
          </cell>
          <cell r="P35" t="str">
            <v>TRAYS</v>
          </cell>
          <cell r="R35" t="str">
            <v>INSUL. &amp;</v>
          </cell>
          <cell r="S35">
            <v>1</v>
          </cell>
          <cell r="T35" t="str">
            <v>ORIG.</v>
          </cell>
          <cell r="U35" t="str">
            <v>UNIT</v>
          </cell>
          <cell r="V35" t="str">
            <v>QUANTITY</v>
          </cell>
          <cell r="W35" t="str">
            <v>TOTAL</v>
          </cell>
        </row>
        <row r="36">
          <cell r="B36" t="str">
            <v>CODE</v>
          </cell>
          <cell r="C36" t="str">
            <v>CODE</v>
          </cell>
          <cell r="D36" t="str">
            <v>REV.</v>
          </cell>
          <cell r="E36" t="str">
            <v>UNIT</v>
          </cell>
          <cell r="F36" t="str">
            <v>old</v>
          </cell>
          <cell r="G36" t="str">
            <v>current</v>
          </cell>
          <cell r="H36" t="str">
            <v>SERVICE</v>
          </cell>
          <cell r="I36" t="str">
            <v>T/M/B</v>
          </cell>
          <cell r="J36" t="str">
            <v>TEMP.</v>
          </cell>
          <cell r="K36" t="str">
            <v>PRESS.</v>
          </cell>
          <cell r="L36" t="str">
            <v>DIA.</v>
          </cell>
          <cell r="M36" t="str">
            <v>H or L</v>
          </cell>
          <cell r="N36" t="str">
            <v>SHELL</v>
          </cell>
          <cell r="O36" t="str">
            <v>ALLOW.</v>
          </cell>
          <cell r="P36" t="str">
            <v>No.</v>
          </cell>
          <cell r="Q36" t="str">
            <v>TYPE</v>
          </cell>
          <cell r="R36" t="str">
            <v>INT. CLADD.</v>
          </cell>
          <cell r="S36" t="str">
            <v>X-RAY</v>
          </cell>
          <cell r="T36" t="str">
            <v>CURR.</v>
          </cell>
          <cell r="U36" t="str">
            <v>COST</v>
          </cell>
          <cell r="V36" t="str">
            <v>(Kg.)</v>
          </cell>
          <cell r="W36" t="str">
            <v>COST</v>
          </cell>
        </row>
        <row r="37">
          <cell r="B37" t="str">
            <v>F1</v>
          </cell>
          <cell r="C37">
            <v>5</v>
          </cell>
          <cell r="D37">
            <v>4</v>
          </cell>
          <cell r="E37" t="str">
            <v>F7</v>
          </cell>
          <cell r="F37">
            <v>3</v>
          </cell>
          <cell r="G37" t="str">
            <v>F2</v>
          </cell>
          <cell r="H37" t="str">
            <v>F3</v>
          </cell>
          <cell r="I37" t="str">
            <v>(1)</v>
          </cell>
          <cell r="J37" t="str">
            <v>°C</v>
          </cell>
          <cell r="K37" t="str">
            <v>Kg/cm2</v>
          </cell>
          <cell r="L37" t="str">
            <v>mm.</v>
          </cell>
          <cell r="M37" t="str">
            <v>mm.</v>
          </cell>
          <cell r="N37" t="str">
            <v>(2) mm.</v>
          </cell>
          <cell r="O37" t="str">
            <v>mm.</v>
          </cell>
          <cell r="P37">
            <v>7</v>
          </cell>
          <cell r="Q37" t="str">
            <v>(3)</v>
          </cell>
          <cell r="R37" t="str">
            <v>(4)</v>
          </cell>
          <cell r="S37">
            <v>7</v>
          </cell>
          <cell r="T37" t="str">
            <v>F8</v>
          </cell>
          <cell r="U37" t="str">
            <v>(Euro)</v>
          </cell>
          <cell r="V37" t="str">
            <v>F4</v>
          </cell>
          <cell r="W37"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3">
          <cell r="B43" t="str">
            <v>EQP.</v>
          </cell>
          <cell r="C43" t="str">
            <v>MAT.</v>
          </cell>
          <cell r="F43" t="str">
            <v>ITEM</v>
          </cell>
          <cell r="I43" t="str">
            <v>TEMA</v>
          </cell>
          <cell r="K43" t="str">
            <v>SURFACE</v>
          </cell>
          <cell r="L43" t="str">
            <v>SHELL SIDE DESIGN</v>
          </cell>
          <cell r="N43" t="str">
            <v xml:space="preserve">  TUBE SIDE DESIGN</v>
          </cell>
          <cell r="P43" t="str">
            <v>TUBE DATA</v>
          </cell>
          <cell r="R43" t="str">
            <v>MAT. CODES</v>
          </cell>
          <cell r="T43" t="str">
            <v>ORIG.</v>
          </cell>
          <cell r="U43" t="str">
            <v>UNIT</v>
          </cell>
          <cell r="V43" t="str">
            <v>QUANTITY</v>
          </cell>
          <cell r="W43" t="str">
            <v>TOTAL</v>
          </cell>
        </row>
        <row r="44">
          <cell r="B44" t="str">
            <v>CODE</v>
          </cell>
          <cell r="C44" t="str">
            <v>CODE</v>
          </cell>
          <cell r="D44" t="str">
            <v>REV.</v>
          </cell>
          <cell r="E44" t="str">
            <v>UNIT</v>
          </cell>
          <cell r="F44" t="str">
            <v>old</v>
          </cell>
          <cell r="G44" t="str">
            <v>current</v>
          </cell>
          <cell r="H44" t="str">
            <v>SERVICE</v>
          </cell>
          <cell r="I44" t="str">
            <v>"R"</v>
          </cell>
          <cell r="J44" t="str">
            <v>DUTY</v>
          </cell>
          <cell r="K44" t="str">
            <v>PER SHELL</v>
          </cell>
          <cell r="L44" t="str">
            <v>TEMP.</v>
          </cell>
          <cell r="M44" t="str">
            <v>PRESS.</v>
          </cell>
          <cell r="N44" t="str">
            <v>TEMP.</v>
          </cell>
          <cell r="O44" t="str">
            <v>PRESS.</v>
          </cell>
          <cell r="P44" t="str">
            <v>LENGTH</v>
          </cell>
          <cell r="Q44" t="str">
            <v>PATT.</v>
          </cell>
          <cell r="R44" t="str">
            <v>SHELL</v>
          </cell>
          <cell r="S44" t="str">
            <v>TUBE</v>
          </cell>
          <cell r="T44" t="str">
            <v>CURR.</v>
          </cell>
          <cell r="U44" t="str">
            <v>COST</v>
          </cell>
          <cell r="V44" t="str">
            <v>(Kg.)</v>
          </cell>
          <cell r="W44" t="str">
            <v>COST</v>
          </cell>
        </row>
        <row r="45">
          <cell r="B45" t="str">
            <v>F1</v>
          </cell>
          <cell r="C45" t="str">
            <v>S+T</v>
          </cell>
          <cell r="E45" t="str">
            <v>F7</v>
          </cell>
          <cell r="G45" t="str">
            <v>F2</v>
          </cell>
          <cell r="H45" t="str">
            <v>F3</v>
          </cell>
          <cell r="I45" t="str">
            <v>TYPE</v>
          </cell>
          <cell r="J45" t="str">
            <v>MKcal/h</v>
          </cell>
          <cell r="K45" t="str">
            <v>m2</v>
          </cell>
          <cell r="L45" t="str">
            <v>°C</v>
          </cell>
          <cell r="M45" t="str">
            <v>Kg/cm2</v>
          </cell>
          <cell r="N45" t="str">
            <v>°C</v>
          </cell>
          <cell r="O45" t="str">
            <v>Kg/cm2</v>
          </cell>
          <cell r="P45" t="str">
            <v>mm.</v>
          </cell>
          <cell r="Q45" t="str">
            <v>(1)</v>
          </cell>
          <cell r="T45" t="str">
            <v>F8</v>
          </cell>
          <cell r="U45" t="str">
            <v>(Euro)</v>
          </cell>
          <cell r="V45" t="str">
            <v>F4</v>
          </cell>
          <cell r="W45"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1">
          <cell r="B51" t="str">
            <v>EQP.</v>
          </cell>
          <cell r="C51" t="str">
            <v>MAT.</v>
          </cell>
          <cell r="F51" t="str">
            <v>ITEM</v>
          </cell>
          <cell r="I51" t="str">
            <v>TYPE</v>
          </cell>
          <cell r="J51" t="str">
            <v>DESIGN</v>
          </cell>
          <cell r="L51" t="str">
            <v>DIMENSIONS</v>
          </cell>
          <cell r="N51" t="str">
            <v>THICK.</v>
          </cell>
          <cell r="O51" t="str">
            <v>CORR.</v>
          </cell>
          <cell r="P51" t="str">
            <v>DEM.</v>
          </cell>
          <cell r="Q51" t="str">
            <v>INSULAT.</v>
          </cell>
          <cell r="R51" t="str">
            <v>INTERNAL</v>
          </cell>
          <cell r="S51">
            <v>1</v>
          </cell>
          <cell r="T51" t="str">
            <v>ORIG.</v>
          </cell>
          <cell r="U51" t="str">
            <v>UNIT</v>
          </cell>
          <cell r="V51" t="str">
            <v>QUANTITY</v>
          </cell>
          <cell r="W51" t="str">
            <v>TOTAL</v>
          </cell>
        </row>
        <row r="52">
          <cell r="B52" t="str">
            <v>CODE</v>
          </cell>
          <cell r="C52" t="str">
            <v>CODE</v>
          </cell>
          <cell r="D52" t="str">
            <v>REV.</v>
          </cell>
          <cell r="E52" t="str">
            <v>UNIT</v>
          </cell>
          <cell r="F52" t="str">
            <v>old</v>
          </cell>
          <cell r="G52" t="str">
            <v>current</v>
          </cell>
          <cell r="H52" t="str">
            <v>SERVICE</v>
          </cell>
          <cell r="J52" t="str">
            <v>TEMP.</v>
          </cell>
          <cell r="K52" t="str">
            <v>PRESS.</v>
          </cell>
          <cell r="L52" t="str">
            <v>DIA.</v>
          </cell>
          <cell r="M52" t="str">
            <v>H or L</v>
          </cell>
          <cell r="N52" t="str">
            <v>SHELL</v>
          </cell>
          <cell r="O52" t="str">
            <v>ALLOW.</v>
          </cell>
          <cell r="P52" t="str">
            <v>(Y/N)</v>
          </cell>
          <cell r="Q52" t="str">
            <v>TYPE</v>
          </cell>
          <cell r="R52" t="str">
            <v>LINING</v>
          </cell>
          <cell r="S52" t="str">
            <v>X-RAY</v>
          </cell>
          <cell r="T52" t="str">
            <v>CURR.</v>
          </cell>
          <cell r="U52" t="str">
            <v>COST</v>
          </cell>
          <cell r="V52" t="str">
            <v>(Kg.)</v>
          </cell>
          <cell r="W52" t="str">
            <v>COST</v>
          </cell>
        </row>
        <row r="53">
          <cell r="B53" t="str">
            <v>F1</v>
          </cell>
          <cell r="E53" t="str">
            <v>F7</v>
          </cell>
          <cell r="G53" t="str">
            <v>F2</v>
          </cell>
          <cell r="H53" t="str">
            <v>F3</v>
          </cell>
          <cell r="I53" t="str">
            <v>(1)</v>
          </cell>
          <cell r="J53" t="str">
            <v>°C</v>
          </cell>
          <cell r="K53" t="str">
            <v>Kg/cm2</v>
          </cell>
          <cell r="L53" t="str">
            <v>mm.</v>
          </cell>
          <cell r="M53" t="str">
            <v>mm.</v>
          </cell>
          <cell r="N53" t="str">
            <v>mm.</v>
          </cell>
          <cell r="O53" t="str">
            <v>mm.</v>
          </cell>
          <cell r="Q53" t="str">
            <v>(2)</v>
          </cell>
          <cell r="T53" t="str">
            <v>F8</v>
          </cell>
          <cell r="U53" t="str">
            <v>(Euro)</v>
          </cell>
          <cell r="V53" t="str">
            <v>F4</v>
          </cell>
          <cell r="W53" t="str">
            <v>F5</v>
          </cell>
        </row>
        <row r="55">
          <cell r="B55" t="str">
            <v>EQP.</v>
          </cell>
          <cell r="C55" t="str">
            <v>(1)</v>
          </cell>
          <cell r="F55" t="str">
            <v>ITEM</v>
          </cell>
          <cell r="I55" t="str">
            <v>FLOW</v>
          </cell>
          <cell r="J55" t="str">
            <v>DESIGN</v>
          </cell>
          <cell r="L55" t="str">
            <v>DIFF.</v>
          </cell>
          <cell r="O55" t="str">
            <v>IMPELLER</v>
          </cell>
          <cell r="P55" t="str">
            <v>INSULAT.</v>
          </cell>
          <cell r="R55" t="str">
            <v>STAGE</v>
          </cell>
          <cell r="T55" t="str">
            <v>ORIG.</v>
          </cell>
          <cell r="U55" t="str">
            <v>UNIT</v>
          </cell>
          <cell r="V55" t="str">
            <v>QUANTITY</v>
          </cell>
          <cell r="W55" t="str">
            <v>TOTAL</v>
          </cell>
        </row>
        <row r="56">
          <cell r="B56" t="str">
            <v>CODE</v>
          </cell>
          <cell r="C56" t="str">
            <v>CODE</v>
          </cell>
          <cell r="D56" t="str">
            <v>REV.</v>
          </cell>
          <cell r="E56" t="str">
            <v>UNIT</v>
          </cell>
          <cell r="F56" t="str">
            <v>old</v>
          </cell>
          <cell r="G56" t="str">
            <v>current</v>
          </cell>
          <cell r="H56" t="str">
            <v>SERVICE</v>
          </cell>
          <cell r="I56" t="str">
            <v>RATE</v>
          </cell>
          <cell r="J56" t="str">
            <v>TEMP.</v>
          </cell>
          <cell r="K56" t="str">
            <v>PRESS.</v>
          </cell>
          <cell r="L56" t="str">
            <v>HEAD</v>
          </cell>
          <cell r="M56" t="str">
            <v>NPSH</v>
          </cell>
          <cell r="N56" t="str">
            <v>BHP</v>
          </cell>
          <cell r="O56" t="str">
            <v>MATERIAL</v>
          </cell>
          <cell r="P56" t="str">
            <v>TYPE</v>
          </cell>
          <cell r="Q56" t="str">
            <v>DRIVER</v>
          </cell>
          <cell r="R56" t="str">
            <v>No.</v>
          </cell>
          <cell r="S56" t="str">
            <v>POS.</v>
          </cell>
          <cell r="T56" t="str">
            <v>CURR.</v>
          </cell>
          <cell r="U56" t="str">
            <v>COST</v>
          </cell>
          <cell r="V56" t="str">
            <v>(Kg.)</v>
          </cell>
          <cell r="W56" t="str">
            <v>COST</v>
          </cell>
        </row>
        <row r="57">
          <cell r="B57" t="str">
            <v>F1</v>
          </cell>
          <cell r="E57" t="str">
            <v>F7</v>
          </cell>
          <cell r="G57" t="str">
            <v>F2</v>
          </cell>
          <cell r="H57" t="str">
            <v>F3</v>
          </cell>
          <cell r="I57" t="str">
            <v>m3/h</v>
          </cell>
          <cell r="J57" t="str">
            <v>°C</v>
          </cell>
          <cell r="K57" t="str">
            <v>Kg/cm2</v>
          </cell>
          <cell r="L57" t="str">
            <v>mt</v>
          </cell>
          <cell r="M57" t="str">
            <v>m</v>
          </cell>
          <cell r="O57" t="str">
            <v>CODE</v>
          </cell>
          <cell r="P57" t="str">
            <v>(2)</v>
          </cell>
          <cell r="Q57" t="str">
            <v>(3)</v>
          </cell>
          <cell r="S57" t="str">
            <v>(4)</v>
          </cell>
          <cell r="T57" t="str">
            <v>F8</v>
          </cell>
          <cell r="U57" t="str">
            <v>(Euro)</v>
          </cell>
          <cell r="V57" t="str">
            <v>F4</v>
          </cell>
          <cell r="W57"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3">
          <cell r="B63" t="str">
            <v>EQP.</v>
          </cell>
          <cell r="C63" t="str">
            <v>(1)</v>
          </cell>
          <cell r="F63" t="str">
            <v>ITEM</v>
          </cell>
          <cell r="J63" t="str">
            <v>MOLEC.</v>
          </cell>
          <cell r="K63" t="str">
            <v>DESIGN INLET</v>
          </cell>
          <cell r="M63" t="str">
            <v>DESIGN OUTLET</v>
          </cell>
          <cell r="O63" t="str">
            <v>STAGES</v>
          </cell>
          <cell r="R63" t="str">
            <v>MATERIAL</v>
          </cell>
          <cell r="T63" t="str">
            <v>ORIG.</v>
          </cell>
          <cell r="U63" t="str">
            <v>UNIT</v>
          </cell>
          <cell r="V63" t="str">
            <v>QUANTITY</v>
          </cell>
          <cell r="W63" t="str">
            <v>TOTAL</v>
          </cell>
        </row>
        <row r="64">
          <cell r="B64" t="str">
            <v>CODE</v>
          </cell>
          <cell r="C64" t="str">
            <v>CODE</v>
          </cell>
          <cell r="D64" t="str">
            <v>REV.</v>
          </cell>
          <cell r="E64" t="str">
            <v>UNIT</v>
          </cell>
          <cell r="F64" t="str">
            <v>old</v>
          </cell>
          <cell r="G64" t="str">
            <v>current</v>
          </cell>
          <cell r="H64" t="str">
            <v>SERVICE</v>
          </cell>
          <cell r="I64" t="str">
            <v>CAPACITY</v>
          </cell>
          <cell r="J64" t="str">
            <v>WEIGHT</v>
          </cell>
          <cell r="K64" t="str">
            <v>TEMP.</v>
          </cell>
          <cell r="L64" t="str">
            <v>PRESS.</v>
          </cell>
          <cell r="M64" t="str">
            <v>TEMP.</v>
          </cell>
          <cell r="N64" t="str">
            <v>PRESS.</v>
          </cell>
          <cell r="O64" t="str">
            <v>No.</v>
          </cell>
          <cell r="P64" t="str">
            <v>BHP</v>
          </cell>
          <cell r="Q64" t="str">
            <v>RPM</v>
          </cell>
          <cell r="R64" t="str">
            <v>CODE</v>
          </cell>
          <cell r="T64" t="str">
            <v>CURR.</v>
          </cell>
          <cell r="U64" t="str">
            <v>COST</v>
          </cell>
          <cell r="V64" t="str">
            <v>(Kg.)</v>
          </cell>
          <cell r="W64" t="str">
            <v>COST</v>
          </cell>
        </row>
        <row r="65">
          <cell r="B65" t="str">
            <v>F1</v>
          </cell>
          <cell r="E65" t="str">
            <v>F7</v>
          </cell>
          <cell r="G65" t="str">
            <v>F2</v>
          </cell>
          <cell r="H65" t="str">
            <v>F3</v>
          </cell>
          <cell r="I65" t="str">
            <v>m3/h</v>
          </cell>
          <cell r="K65" t="str">
            <v>°C</v>
          </cell>
          <cell r="L65" t="str">
            <v>Kg/cm2</v>
          </cell>
          <cell r="M65" t="str">
            <v>°C</v>
          </cell>
          <cell r="N65" t="str">
            <v>Kg/cm2</v>
          </cell>
          <cell r="R65" t="str">
            <v>(2)</v>
          </cell>
          <cell r="T65" t="str">
            <v>F8</v>
          </cell>
          <cell r="U65" t="str">
            <v>(Euro)</v>
          </cell>
          <cell r="V65" t="str">
            <v>F4</v>
          </cell>
          <cell r="W65"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71">
          <cell r="B71" t="str">
            <v>EQP.</v>
          </cell>
          <cell r="C71" t="str">
            <v>MAT.</v>
          </cell>
          <cell r="F71" t="str">
            <v>ITEM</v>
          </cell>
          <cell r="I71" t="str">
            <v>ELECTRIC MOTOR</v>
          </cell>
          <cell r="L71" t="str">
            <v>S T E A M / G A S  T U R B I N E  A N D  O T H E R S</v>
          </cell>
          <cell r="R71" t="str">
            <v>M.</v>
          </cell>
          <cell r="T71" t="str">
            <v>ORIG.</v>
          </cell>
          <cell r="U71" t="str">
            <v>UNIT</v>
          </cell>
          <cell r="V71" t="str">
            <v>QUANTITY</v>
          </cell>
          <cell r="W71" t="str">
            <v>TOTAL</v>
          </cell>
        </row>
        <row r="72">
          <cell r="B72" t="str">
            <v>CODE</v>
          </cell>
          <cell r="C72" t="str">
            <v>CODE</v>
          </cell>
          <cell r="D72" t="str">
            <v>REV.</v>
          </cell>
          <cell r="E72" t="str">
            <v>UNIT</v>
          </cell>
          <cell r="F72" t="str">
            <v>old</v>
          </cell>
          <cell r="G72" t="str">
            <v>current</v>
          </cell>
          <cell r="H72" t="str">
            <v>SERVICE</v>
          </cell>
          <cell r="I72" t="str">
            <v>HP</v>
          </cell>
          <cell r="J72" t="str">
            <v>ENCLOS.</v>
          </cell>
          <cell r="K72" t="str">
            <v>POLES</v>
          </cell>
          <cell r="L72" t="str">
            <v>ST. FLOW RATE</v>
          </cell>
          <cell r="M72" t="str">
            <v>ST. PRESS. IN</v>
          </cell>
          <cell r="N72" t="str">
            <v>ST. PRESS. OUT</v>
          </cell>
          <cell r="O72" t="str">
            <v>RPM</v>
          </cell>
          <cell r="P72" t="str">
            <v>TYPE</v>
          </cell>
          <cell r="Q72" t="str">
            <v>Kw</v>
          </cell>
          <cell r="R72" t="str">
            <v>W.</v>
          </cell>
          <cell r="T72" t="str">
            <v>CURR.</v>
          </cell>
          <cell r="U72" t="str">
            <v>COST</v>
          </cell>
          <cell r="V72" t="str">
            <v>(Kg.)</v>
          </cell>
          <cell r="W72" t="str">
            <v>COST</v>
          </cell>
        </row>
        <row r="73">
          <cell r="B73" t="str">
            <v>F1</v>
          </cell>
          <cell r="E73" t="str">
            <v>F7</v>
          </cell>
          <cell r="G73" t="str">
            <v>F2</v>
          </cell>
          <cell r="H73" t="str">
            <v>F3</v>
          </cell>
          <cell r="K73" t="str">
            <v>No.</v>
          </cell>
          <cell r="L73" t="str">
            <v>Kg/h</v>
          </cell>
          <cell r="M73" t="str">
            <v>Kg/cm2</v>
          </cell>
          <cell r="N73" t="str">
            <v>Kg/cm2</v>
          </cell>
          <cell r="R73" t="str">
            <v>(1)</v>
          </cell>
          <cell r="T73" t="str">
            <v>F8</v>
          </cell>
          <cell r="U73" t="str">
            <v>(Euro)</v>
          </cell>
          <cell r="V73" t="str">
            <v>F4</v>
          </cell>
          <cell r="W73" t="str">
            <v>F5</v>
          </cell>
        </row>
        <row r="75">
          <cell r="B75" t="str">
            <v>EQP.</v>
          </cell>
          <cell r="C75" t="str">
            <v>MAT.</v>
          </cell>
          <cell r="F75" t="str">
            <v>ITEM</v>
          </cell>
          <cell r="T75" t="str">
            <v>ORIG.</v>
          </cell>
          <cell r="U75" t="str">
            <v>UNIT</v>
          </cell>
          <cell r="V75" t="str">
            <v>QUANTITY</v>
          </cell>
          <cell r="W75" t="str">
            <v>TOTAL</v>
          </cell>
        </row>
        <row r="76">
          <cell r="B76" t="str">
            <v>CODE</v>
          </cell>
          <cell r="C76" t="str">
            <v>CODE</v>
          </cell>
          <cell r="D76" t="str">
            <v>REV.</v>
          </cell>
          <cell r="E76" t="str">
            <v>UNIT</v>
          </cell>
          <cell r="F76" t="str">
            <v>old</v>
          </cell>
          <cell r="G76" t="str">
            <v>current</v>
          </cell>
          <cell r="H76" t="str">
            <v>SERVICE</v>
          </cell>
          <cell r="I76" t="str">
            <v>D E S C R I P T I O N</v>
          </cell>
          <cell r="T76" t="str">
            <v>CURR.</v>
          </cell>
          <cell r="U76" t="str">
            <v>COST</v>
          </cell>
          <cell r="V76" t="str">
            <v>(Kg.)</v>
          </cell>
          <cell r="W76" t="str">
            <v>COST</v>
          </cell>
        </row>
        <row r="77">
          <cell r="B77" t="str">
            <v>F1</v>
          </cell>
          <cell r="E77" t="str">
            <v>F7</v>
          </cell>
          <cell r="G77" t="str">
            <v>F2</v>
          </cell>
          <cell r="H77" t="str">
            <v>F3</v>
          </cell>
          <cell r="T77" t="str">
            <v>F8</v>
          </cell>
          <cell r="U77" t="str">
            <v>(Euro)</v>
          </cell>
          <cell r="V77" t="str">
            <v>F4</v>
          </cell>
          <cell r="W77" t="str">
            <v>F5</v>
          </cell>
        </row>
        <row r="79">
          <cell r="B79" t="str">
            <v>EQP.</v>
          </cell>
          <cell r="C79" t="str">
            <v>MAT.</v>
          </cell>
          <cell r="F79" t="str">
            <v>ITEM</v>
          </cell>
          <cell r="J79" t="str">
            <v xml:space="preserve">       DIMENSIONS</v>
          </cell>
          <cell r="L79" t="str">
            <v>C.A.</v>
          </cell>
          <cell r="M79" t="str">
            <v>HEAT.</v>
          </cell>
          <cell r="O79" t="str">
            <v>FOAM</v>
          </cell>
          <cell r="P79" t="str">
            <v>INSULAT.</v>
          </cell>
          <cell r="Q79" t="str">
            <v>INTERNAL</v>
          </cell>
          <cell r="S79" t="str">
            <v>ASS. +</v>
          </cell>
          <cell r="T79" t="str">
            <v>ORIG.</v>
          </cell>
          <cell r="U79" t="str">
            <v>UNIT</v>
          </cell>
          <cell r="V79" t="str">
            <v>QUANTITY</v>
          </cell>
          <cell r="W79" t="str">
            <v>TOTAL</v>
          </cell>
        </row>
        <row r="80">
          <cell r="B80" t="str">
            <v>CODE</v>
          </cell>
          <cell r="C80" t="str">
            <v>CODE</v>
          </cell>
          <cell r="D80" t="str">
            <v>REV.</v>
          </cell>
          <cell r="E80" t="str">
            <v>UNIT</v>
          </cell>
          <cell r="F80" t="str">
            <v>old</v>
          </cell>
          <cell r="G80" t="str">
            <v>current</v>
          </cell>
          <cell r="H80" t="str">
            <v>SERVICE</v>
          </cell>
          <cell r="I80" t="str">
            <v>CAPACITY</v>
          </cell>
          <cell r="J80" t="str">
            <v>DIA.</v>
          </cell>
          <cell r="K80" t="str">
            <v>H or L</v>
          </cell>
          <cell r="L80" t="str">
            <v>(0, 1.5, 3)</v>
          </cell>
          <cell r="M80" t="str">
            <v>COIL</v>
          </cell>
          <cell r="N80" t="str">
            <v>MIXER</v>
          </cell>
          <cell r="O80" t="str">
            <v>CHAMBER</v>
          </cell>
          <cell r="P80" t="str">
            <v>TYPE</v>
          </cell>
          <cell r="Q80" t="str">
            <v>PROTECT.</v>
          </cell>
          <cell r="R80" t="str">
            <v>TYPE</v>
          </cell>
          <cell r="S80" t="str">
            <v>SUPPLY</v>
          </cell>
          <cell r="T80" t="str">
            <v>CURR.</v>
          </cell>
          <cell r="U80" t="str">
            <v>COST</v>
          </cell>
          <cell r="V80" t="str">
            <v>(Kg.)</v>
          </cell>
          <cell r="W80" t="str">
            <v>COST</v>
          </cell>
        </row>
        <row r="81">
          <cell r="B81" t="str">
            <v>F1</v>
          </cell>
          <cell r="E81" t="str">
            <v>F7</v>
          </cell>
          <cell r="G81" t="str">
            <v>F2</v>
          </cell>
          <cell r="H81" t="str">
            <v>F3</v>
          </cell>
          <cell r="I81" t="str">
            <v>m3</v>
          </cell>
          <cell r="J81" t="str">
            <v>m.</v>
          </cell>
          <cell r="K81" t="str">
            <v>m.</v>
          </cell>
          <cell r="L81" t="str">
            <v>mm.</v>
          </cell>
          <cell r="O81" t="str">
            <v>&amp; RISERS</v>
          </cell>
          <cell r="P81" t="str">
            <v>(1)</v>
          </cell>
          <cell r="Q81" t="str">
            <v>MATERIAL</v>
          </cell>
          <cell r="R81" t="str">
            <v>(2)</v>
          </cell>
          <cell r="S81" t="str">
            <v>(3)+(4)</v>
          </cell>
          <cell r="T81" t="str">
            <v>F8</v>
          </cell>
          <cell r="U81" t="str">
            <v>(Euro)</v>
          </cell>
          <cell r="V81" t="str">
            <v>F4</v>
          </cell>
          <cell r="W81"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U129">
            <v>0</v>
          </cell>
          <cell r="V129">
            <v>0</v>
          </cell>
          <cell r="W129">
            <v>0</v>
          </cell>
          <cell r="AB129" t="str">
            <v>FURN</v>
          </cell>
        </row>
        <row r="131">
          <cell r="B131" t="str">
            <v>BO</v>
          </cell>
          <cell r="E131" t="str">
            <v/>
          </cell>
          <cell r="U131">
            <v>0</v>
          </cell>
          <cell r="V131">
            <v>0</v>
          </cell>
          <cell r="W131">
            <v>0</v>
          </cell>
          <cell r="AB131" t="str">
            <v>BOIL</v>
          </cell>
        </row>
        <row r="133">
          <cell r="B133" t="str">
            <v>ST</v>
          </cell>
          <cell r="E133" t="str">
            <v/>
          </cell>
          <cell r="U133">
            <v>0</v>
          </cell>
          <cell r="V133">
            <v>0</v>
          </cell>
          <cell r="W133">
            <v>0</v>
          </cell>
          <cell r="AB133" t="str">
            <v>STAC</v>
          </cell>
        </row>
        <row r="135">
          <cell r="B135" t="str">
            <v>FL</v>
          </cell>
          <cell r="E135" t="str">
            <v/>
          </cell>
          <cell r="U135">
            <v>0</v>
          </cell>
          <cell r="V135">
            <v>0</v>
          </cell>
          <cell r="W135">
            <v>0</v>
          </cell>
          <cell r="AB135" t="str">
            <v>FLAR</v>
          </cell>
        </row>
        <row r="137">
          <cell r="B137" t="str">
            <v>CO</v>
          </cell>
          <cell r="E137" t="str">
            <v/>
          </cell>
          <cell r="U137">
            <v>0</v>
          </cell>
          <cell r="V137">
            <v>0</v>
          </cell>
          <cell r="W137">
            <v>0</v>
          </cell>
          <cell r="AB137" t="str">
            <v>COOL</v>
          </cell>
        </row>
        <row r="139">
          <cell r="B139" t="str">
            <v>RE</v>
          </cell>
          <cell r="E139" t="str">
            <v/>
          </cell>
          <cell r="N139">
            <v>0</v>
          </cell>
          <cell r="U139">
            <v>0</v>
          </cell>
          <cell r="V139">
            <v>0</v>
          </cell>
          <cell r="W139">
            <v>0</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U141">
            <v>0</v>
          </cell>
          <cell r="V141">
            <v>0</v>
          </cell>
          <cell r="W141">
            <v>0</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U143">
            <v>0</v>
          </cell>
          <cell r="V143">
            <v>0</v>
          </cell>
          <cell r="W143">
            <v>0</v>
          </cell>
          <cell r="AB143" t="str">
            <v>TRAY</v>
          </cell>
        </row>
        <row r="145">
          <cell r="B145" t="str">
            <v>EX</v>
          </cell>
          <cell r="C145" t="str">
            <v>.</v>
          </cell>
          <cell r="E145" t="str">
            <v/>
          </cell>
          <cell r="U145">
            <v>0</v>
          </cell>
          <cell r="V145">
            <v>0</v>
          </cell>
          <cell r="W145">
            <v>0</v>
          </cell>
          <cell r="X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U147">
            <v>0</v>
          </cell>
          <cell r="V147">
            <v>0</v>
          </cell>
          <cell r="W147">
            <v>0</v>
          </cell>
          <cell r="AB147" t="str">
            <v>AIRC</v>
          </cell>
          <cell r="AC147">
            <v>0</v>
          </cell>
        </row>
        <row r="149">
          <cell r="B149" t="str">
            <v>VE</v>
          </cell>
          <cell r="E149" t="str">
            <v/>
          </cell>
          <cell r="N149">
            <v>0</v>
          </cell>
          <cell r="S149" t="str">
            <v>-</v>
          </cell>
          <cell r="U149">
            <v>0</v>
          </cell>
          <cell r="V149">
            <v>0</v>
          </cell>
          <cell r="W149">
            <v>0</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U151">
            <v>0</v>
          </cell>
          <cell r="V151">
            <v>0</v>
          </cell>
          <cell r="W151">
            <v>0</v>
          </cell>
          <cell r="AB151" t="str">
            <v>CPUM</v>
          </cell>
        </row>
        <row r="153">
          <cell r="B153" t="str">
            <v>RP</v>
          </cell>
          <cell r="E153" t="str">
            <v/>
          </cell>
          <cell r="U153">
            <v>0</v>
          </cell>
          <cell r="V153">
            <v>0</v>
          </cell>
          <cell r="W153">
            <v>0</v>
          </cell>
          <cell r="AB153" t="str">
            <v>RPUM</v>
          </cell>
        </row>
        <row r="155">
          <cell r="B155" t="str">
            <v>CC</v>
          </cell>
          <cell r="E155" t="str">
            <v/>
          </cell>
          <cell r="U155">
            <v>0</v>
          </cell>
          <cell r="V155">
            <v>0</v>
          </cell>
          <cell r="W155">
            <v>0</v>
          </cell>
          <cell r="AB155" t="str">
            <v>CCOM</v>
          </cell>
        </row>
        <row r="157">
          <cell r="B157" t="str">
            <v>RC</v>
          </cell>
          <cell r="E157" t="str">
            <v/>
          </cell>
          <cell r="U157">
            <v>0</v>
          </cell>
          <cell r="V157">
            <v>0</v>
          </cell>
          <cell r="W157">
            <v>0</v>
          </cell>
          <cell r="AB157" t="str">
            <v>RCOM</v>
          </cell>
        </row>
        <row r="159">
          <cell r="B159" t="str">
            <v>DR</v>
          </cell>
          <cell r="E159" t="str">
            <v/>
          </cell>
          <cell r="U159">
            <v>0</v>
          </cell>
          <cell r="V159">
            <v>0</v>
          </cell>
          <cell r="W159">
            <v>0</v>
          </cell>
          <cell r="AB159" t="str">
            <v>DRIV</v>
          </cell>
        </row>
        <row r="161">
          <cell r="B161" t="str">
            <v>MI</v>
          </cell>
          <cell r="E161" t="str">
            <v/>
          </cell>
          <cell r="U161">
            <v>0</v>
          </cell>
          <cell r="V161">
            <v>0</v>
          </cell>
          <cell r="W161">
            <v>0</v>
          </cell>
          <cell r="AB161" t="str">
            <v>MISC</v>
          </cell>
        </row>
        <row r="163">
          <cell r="B163" t="str">
            <v>TK</v>
          </cell>
          <cell r="E163" t="str">
            <v/>
          </cell>
          <cell r="U163">
            <v>0</v>
          </cell>
          <cell r="V163">
            <v>0</v>
          </cell>
          <cell r="W163">
            <v>0</v>
          </cell>
          <cell r="AB163" t="str">
            <v>TANK</v>
          </cell>
          <cell r="AC163" t="b">
            <v>0</v>
          </cell>
          <cell r="AD163" t="b">
            <v>0</v>
          </cell>
          <cell r="AE163">
            <v>0</v>
          </cell>
          <cell r="AF163">
            <v>0</v>
          </cell>
        </row>
        <row r="165">
          <cell r="B165" t="str">
            <v>MX</v>
          </cell>
          <cell r="E165" t="str">
            <v/>
          </cell>
          <cell r="U165">
            <v>0</v>
          </cell>
          <cell r="V165">
            <v>0</v>
          </cell>
          <cell r="W165">
            <v>0</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WEIGHT/COST DATA</v>
          </cell>
        </row>
        <row r="209">
          <cell r="B209" t="str">
            <v>T</v>
          </cell>
          <cell r="C209" t="str">
            <v>LOWER TEMPERATURE TO - 29 °C</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WEIGHT/COST DATA</v>
          </cell>
        </row>
        <row r="217">
          <cell r="B217" t="str">
            <v>T</v>
          </cell>
          <cell r="C217" t="str">
            <v>LOWER TEMPERATURE TO - 29 °C</v>
          </cell>
        </row>
        <row r="219">
          <cell r="B219" t="str">
            <v>(1)</v>
          </cell>
          <cell r="C219" t="str">
            <v>S = SIEVE ; V = VALVE ; B = BUBBLE CAP</v>
          </cell>
        </row>
        <row r="226">
          <cell r="B226" t="str">
            <v>(1)</v>
          </cell>
          <cell r="C226" t="str">
            <v>PATTERN : T = TRIANGULAR ; Q = SQUARE</v>
          </cell>
        </row>
        <row r="227">
          <cell r="B227" t="str">
            <v>?</v>
          </cell>
          <cell r="C227" t="str">
            <v>MODIFIED = WEIGHT/COST DATA</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WEIGHT/COST DATA</v>
          </cell>
        </row>
        <row r="243">
          <cell r="B243" t="str">
            <v>T</v>
          </cell>
          <cell r="C243" t="str">
            <v>LOWER TEMPERATURE TO - 29 °C</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 val="Curves"/>
      <sheetName val="Note"/>
      <sheetName val="Heads"/>
      <sheetName val="Dbase"/>
      <sheetName val="Tables"/>
      <sheetName val="Page 2"/>
      <sheetName val="Справочники"/>
      <sheetName val="29"/>
      <sheetName val="20"/>
      <sheetName val="21"/>
      <sheetName val="23"/>
      <sheetName val="25"/>
      <sheetName val="26"/>
      <sheetName val="27"/>
      <sheetName val="28"/>
      <sheetName val="19"/>
      <sheetName val="22"/>
      <sheetName val="24"/>
      <sheetName val="control"/>
      <sheetName val="Гр5(о)"/>
      <sheetName val="Регионы"/>
      <sheetName val="FES"/>
      <sheetName val="Смета2 проект. раб."/>
      <sheetName val="на 1 тут"/>
      <sheetName val="Сводка-20"/>
      <sheetName val="Сводка"/>
      <sheetName val="mtl$-inter"/>
      <sheetName val="HO_hrs"/>
      <sheetName val="t_настройки"/>
      <sheetName val="База"/>
      <sheetName val="pile径1m･27"/>
      <sheetName val="合成単価作成・-bldg"/>
      <sheetName val="Assumptions"/>
      <sheetName val="Bidder Sheet"/>
      <sheetName val="таб1.1"/>
      <sheetName val="vec"/>
    </sheetNames>
    <sheetDataSet>
      <sheetData sheetId="0" refreshError="1"/>
      <sheetData sheetId="1" refreshError="1"/>
      <sheetData sheetId="2" refreshError="1">
        <row r="2">
          <cell r="B2" t="str">
            <v>Project :Underground power lines</v>
          </cell>
        </row>
        <row r="3">
          <cell r="B3" t="str">
            <v>2.0</v>
          </cell>
          <cell r="C3" t="str">
            <v>共通機械車輌費計算書  C-1</v>
          </cell>
        </row>
        <row r="5">
          <cell r="K5" t="str">
            <v>Machinery</v>
          </cell>
          <cell r="P5" t="str">
            <v>Maintenance(parts)</v>
          </cell>
          <cell r="S5" t="str">
            <v>Oparation</v>
          </cell>
          <cell r="U5" t="str">
            <v>Fuel &amp; oil</v>
          </cell>
        </row>
        <row r="6">
          <cell r="B6" t="str">
            <v>Item</v>
          </cell>
          <cell r="C6" t="str">
            <v>Description</v>
          </cell>
          <cell r="F6" t="str">
            <v>Capa.&amp; Grade</v>
          </cell>
          <cell r="I6" t="str">
            <v>unit</v>
          </cell>
          <cell r="J6" t="str">
            <v>Q'ty</v>
          </cell>
          <cell r="K6" t="str">
            <v>pricr</v>
          </cell>
          <cell r="L6" t="str">
            <v>amount</v>
          </cell>
          <cell r="M6" t="str">
            <v>Amount of sale</v>
          </cell>
          <cell r="O6" t="str">
            <v>Book Value</v>
          </cell>
          <cell r="P6" t="str">
            <v>Rate</v>
          </cell>
          <cell r="Q6" t="str">
            <v>period</v>
          </cell>
          <cell r="R6" t="str">
            <v xml:space="preserve"> Amount</v>
          </cell>
          <cell r="S6" t="str">
            <v xml:space="preserve"> Rate</v>
          </cell>
          <cell r="T6" t="str">
            <v xml:space="preserve"> Amount</v>
          </cell>
          <cell r="U6" t="str">
            <v xml:space="preserve"> HP</v>
          </cell>
          <cell r="V6" t="str">
            <v>Ps-hr</v>
          </cell>
          <cell r="W6" t="str">
            <v>Active</v>
          </cell>
          <cell r="X6" t="str">
            <v>rate</v>
          </cell>
          <cell r="Y6" t="str">
            <v>Amount</v>
          </cell>
          <cell r="Z6" t="str">
            <v>Total Amount</v>
          </cell>
        </row>
        <row r="7">
          <cell r="F7" t="str">
            <v>Capa.</v>
          </cell>
          <cell r="H7" t="str">
            <v xml:space="preserve">New or </v>
          </cell>
          <cell r="I7" t="str">
            <v>a</v>
          </cell>
          <cell r="J7" t="str">
            <v>a</v>
          </cell>
          <cell r="K7" t="str">
            <v>b</v>
          </cell>
          <cell r="L7" t="str">
            <v>c=a*b</v>
          </cell>
          <cell r="M7" t="str">
            <v>d</v>
          </cell>
          <cell r="N7" t="str">
            <v>e=cXd</v>
          </cell>
          <cell r="O7" t="str">
            <v>f=c-e</v>
          </cell>
          <cell r="P7" t="str">
            <v>g</v>
          </cell>
          <cell r="Q7" t="str">
            <v>h</v>
          </cell>
          <cell r="R7" t="str">
            <v>i=c*g*h</v>
          </cell>
          <cell r="S7" t="str">
            <v>l</v>
          </cell>
          <cell r="T7" t="str">
            <v>M=j*k*l</v>
          </cell>
          <cell r="U7" t="str">
            <v>n</v>
          </cell>
          <cell r="V7" t="str">
            <v>o</v>
          </cell>
          <cell r="W7" t="str">
            <v>p</v>
          </cell>
          <cell r="X7" t="str">
            <v>q</v>
          </cell>
          <cell r="Y7" t="str">
            <v xml:space="preserve"> R=j*n*o*p*q</v>
          </cell>
          <cell r="Z7" t="str">
            <v>S=G+I+M+R</v>
          </cell>
        </row>
        <row r="8">
          <cell r="H8" t="str">
            <v xml:space="preserve"> Used</v>
          </cell>
          <cell r="K8" t="str">
            <v>(\)</v>
          </cell>
          <cell r="L8" t="str">
            <v>(\)</v>
          </cell>
          <cell r="M8" t="str">
            <v>%</v>
          </cell>
          <cell r="N8" t="str">
            <v>(\)</v>
          </cell>
          <cell r="O8" t="str">
            <v>(\)</v>
          </cell>
          <cell r="P8" t="str">
            <v>%</v>
          </cell>
          <cell r="Q8" t="str">
            <v>mth</v>
          </cell>
          <cell r="R8" t="str">
            <v>(\)</v>
          </cell>
          <cell r="S8" t="str">
            <v>(\)</v>
          </cell>
          <cell r="T8" t="str">
            <v>(   )</v>
          </cell>
          <cell r="W8" t="str">
            <v>Hr/mth</v>
          </cell>
          <cell r="X8" t="str">
            <v>( \ )</v>
          </cell>
          <cell r="Y8" t="str">
            <v>(   )</v>
          </cell>
          <cell r="Z8" t="str">
            <v>( \ )</v>
          </cell>
        </row>
        <row r="10">
          <cell r="B10" t="str">
            <v>2.1</v>
          </cell>
          <cell r="C10" t="str">
            <v>Supplied in Japan</v>
          </cell>
        </row>
        <row r="11">
          <cell r="B11" t="str">
            <v>(1)</v>
          </cell>
          <cell r="C11" t="str">
            <v>Loading &amp; transportation</v>
          </cell>
        </row>
        <row r="12">
          <cell r="C12" t="str">
            <v>a.</v>
          </cell>
          <cell r="D12" t="str">
            <v>Lorry Crane</v>
          </cell>
          <cell r="F12">
            <v>4.5</v>
          </cell>
          <cell r="G12" t="str">
            <v>t</v>
          </cell>
          <cell r="H12" t="str">
            <v>Used</v>
          </cell>
          <cell r="I12" t="str">
            <v>no</v>
          </cell>
          <cell r="J12">
            <v>1</v>
          </cell>
          <cell r="K12">
            <v>973000</v>
          </cell>
          <cell r="L12">
            <v>973000</v>
          </cell>
          <cell r="M12">
            <v>15</v>
          </cell>
          <cell r="N12">
            <v>145950</v>
          </cell>
          <cell r="O12">
            <v>827050</v>
          </cell>
          <cell r="P12">
            <v>5.3200000000000001E-3</v>
          </cell>
          <cell r="Q12">
            <v>30</v>
          </cell>
          <cell r="R12">
            <v>155290.79999999999</v>
          </cell>
          <cell r="S12">
            <v>25000</v>
          </cell>
          <cell r="T12">
            <v>750000</v>
          </cell>
          <cell r="U12">
            <v>180</v>
          </cell>
          <cell r="V12">
            <v>3.4000000000000002E-2</v>
          </cell>
          <cell r="W12">
            <v>182</v>
          </cell>
          <cell r="X12">
            <v>12</v>
          </cell>
          <cell r="Y12">
            <v>13366</v>
          </cell>
          <cell r="Z12">
            <v>1745706.8</v>
          </cell>
        </row>
        <row r="13">
          <cell r="C13" t="str">
            <v>b.</v>
          </cell>
          <cell r="D13" t="str">
            <v>Dump Truck</v>
          </cell>
          <cell r="F13">
            <v>4</v>
          </cell>
          <cell r="G13" t="str">
            <v>t</v>
          </cell>
          <cell r="H13" t="str">
            <v>Used</v>
          </cell>
          <cell r="I13" t="str">
            <v>no</v>
          </cell>
          <cell r="J13">
            <v>2</v>
          </cell>
          <cell r="K13">
            <v>541000</v>
          </cell>
          <cell r="L13">
            <v>1082000</v>
          </cell>
          <cell r="M13">
            <v>15</v>
          </cell>
          <cell r="N13">
            <v>162300</v>
          </cell>
          <cell r="O13">
            <v>919700</v>
          </cell>
          <cell r="P13">
            <v>1.2449999999999999E-2</v>
          </cell>
          <cell r="Q13">
            <v>30</v>
          </cell>
          <cell r="R13">
            <v>404127</v>
          </cell>
          <cell r="S13">
            <v>18000</v>
          </cell>
          <cell r="T13">
            <v>1080000</v>
          </cell>
          <cell r="U13">
            <v>186</v>
          </cell>
          <cell r="V13">
            <v>5.7000000000000002E-2</v>
          </cell>
          <cell r="W13">
            <v>182</v>
          </cell>
          <cell r="X13">
            <v>12</v>
          </cell>
          <cell r="Y13">
            <v>46310</v>
          </cell>
          <cell r="Z13">
            <v>2450137</v>
          </cell>
        </row>
        <row r="14">
          <cell r="C14" t="str">
            <v>c.</v>
          </cell>
          <cell r="D14" t="str">
            <v>Pick up</v>
          </cell>
          <cell r="F14">
            <v>1</v>
          </cell>
          <cell r="G14" t="str">
            <v>t</v>
          </cell>
          <cell r="H14" t="str">
            <v>New</v>
          </cell>
          <cell r="I14" t="str">
            <v>no</v>
          </cell>
          <cell r="J14">
            <v>2</v>
          </cell>
          <cell r="K14">
            <v>541000</v>
          </cell>
          <cell r="L14">
            <v>1082000</v>
          </cell>
          <cell r="M14">
            <v>25</v>
          </cell>
          <cell r="N14">
            <v>270500</v>
          </cell>
          <cell r="O14">
            <v>811500</v>
          </cell>
          <cell r="P14">
            <v>4.1999999999999997E-3</v>
          </cell>
          <cell r="Q14">
            <v>30</v>
          </cell>
          <cell r="R14">
            <v>136332</v>
          </cell>
          <cell r="S14">
            <v>18000</v>
          </cell>
          <cell r="T14">
            <v>1080000</v>
          </cell>
          <cell r="U14">
            <v>84</v>
          </cell>
          <cell r="V14">
            <v>3.5999999999999997E-2</v>
          </cell>
          <cell r="W14">
            <v>182</v>
          </cell>
          <cell r="X14">
            <v>12</v>
          </cell>
          <cell r="Y14">
            <v>13209</v>
          </cell>
          <cell r="Z14">
            <v>2041041</v>
          </cell>
        </row>
        <row r="15">
          <cell r="C15" t="str">
            <v>d.</v>
          </cell>
        </row>
        <row r="16">
          <cell r="C16" t="str">
            <v>e.</v>
          </cell>
        </row>
        <row r="17">
          <cell r="C17" t="str">
            <v>f.</v>
          </cell>
        </row>
        <row r="18">
          <cell r="C18" t="str">
            <v>g.</v>
          </cell>
        </row>
        <row r="19">
          <cell r="C19" t="str">
            <v>h.</v>
          </cell>
        </row>
        <row r="20">
          <cell r="C20" t="str">
            <v>i.</v>
          </cell>
        </row>
        <row r="23">
          <cell r="C23" t="str">
            <v>(2) 土工事</v>
          </cell>
        </row>
        <row r="24">
          <cell r="C24" t="str">
            <v>a.</v>
          </cell>
        </row>
        <row r="25">
          <cell r="C25" t="str">
            <v>b.</v>
          </cell>
        </row>
        <row r="26">
          <cell r="C26" t="str">
            <v>c.</v>
          </cell>
        </row>
        <row r="27">
          <cell r="C27" t="str">
            <v>d.</v>
          </cell>
        </row>
        <row r="28">
          <cell r="C28" t="str">
            <v>e.</v>
          </cell>
        </row>
        <row r="29">
          <cell r="C29" t="str">
            <v>f.</v>
          </cell>
        </row>
        <row r="30">
          <cell r="C30" t="str">
            <v>g.</v>
          </cell>
        </row>
        <row r="31">
          <cell r="C31" t="str">
            <v>h.</v>
          </cell>
        </row>
        <row r="32">
          <cell r="C32" t="str">
            <v>i.</v>
          </cell>
        </row>
        <row r="35">
          <cell r="C35" t="str">
            <v>(3) ｺﾝｸﾘｰﾄ,鉄筋工事</v>
          </cell>
        </row>
        <row r="36">
          <cell r="C36" t="str">
            <v>a.</v>
          </cell>
        </row>
        <row r="37">
          <cell r="C37" t="str">
            <v>b.</v>
          </cell>
        </row>
        <row r="38">
          <cell r="C38" t="str">
            <v>c.</v>
          </cell>
        </row>
        <row r="39">
          <cell r="C39" t="str">
            <v>d.</v>
          </cell>
        </row>
        <row r="40">
          <cell r="C40" t="str">
            <v>e.</v>
          </cell>
        </row>
        <row r="41">
          <cell r="C41" t="str">
            <v>f.</v>
          </cell>
        </row>
        <row r="44">
          <cell r="C44" t="str">
            <v>(4) 汎用機械器具</v>
          </cell>
        </row>
        <row r="45">
          <cell r="C45" t="str">
            <v>a.</v>
          </cell>
        </row>
        <row r="46">
          <cell r="C46" t="str">
            <v>b.</v>
          </cell>
        </row>
        <row r="47">
          <cell r="C47" t="str">
            <v>c.</v>
          </cell>
        </row>
        <row r="48">
          <cell r="C48" t="str">
            <v>d.</v>
          </cell>
        </row>
        <row r="49">
          <cell r="C49" t="str">
            <v>e.</v>
          </cell>
        </row>
        <row r="50">
          <cell r="C50" t="str">
            <v>f.</v>
          </cell>
        </row>
        <row r="54">
          <cell r="D54" t="str">
            <v xml:space="preserve">  TOTAL  (     )</v>
          </cell>
          <cell r="O54">
            <v>2558250</v>
          </cell>
          <cell r="R54">
            <v>695749.8</v>
          </cell>
          <cell r="T54">
            <v>2910000</v>
          </cell>
          <cell r="Y54">
            <v>72885</v>
          </cell>
          <cell r="Z54">
            <v>6236884.7999999998</v>
          </cell>
        </row>
        <row r="56">
          <cell r="D56" t="str">
            <v xml:space="preserve">  TOTAL  (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 val="Curves"/>
      <sheetName val="Note"/>
      <sheetName val="Heads"/>
      <sheetName val="Dbase"/>
      <sheetName val="Tables"/>
      <sheetName val="Page 2"/>
      <sheetName val="Справочники"/>
      <sheetName val="29"/>
      <sheetName val="20"/>
      <sheetName val="21"/>
      <sheetName val="23"/>
      <sheetName val="25"/>
      <sheetName val="26"/>
      <sheetName val="27"/>
      <sheetName val="28"/>
      <sheetName val="19"/>
      <sheetName val="22"/>
      <sheetName val="24"/>
      <sheetName val="control"/>
      <sheetName val="Гр5(о)"/>
      <sheetName val="на 1 тут"/>
      <sheetName val="Смета2 проект. раб."/>
      <sheetName val="fes"/>
      <sheetName val="Регионы"/>
      <sheetName val="Сводка-20"/>
      <sheetName val="Сводка"/>
      <sheetName val="mtl$-inter"/>
      <sheetName val="HO_hrs"/>
      <sheetName val="t_настройки"/>
      <sheetName val="База"/>
      <sheetName val="pile径1m･27"/>
      <sheetName val="合成単価作成・-bldg"/>
      <sheetName val="Assumptions"/>
      <sheetName val="Bidder Sheet"/>
      <sheetName val="таб1.1"/>
      <sheetName val="vec"/>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 val="Лист1"/>
      <sheetName val="ПС"/>
      <sheetName val="fes"/>
      <sheetName val="Шаблон_ВЛ,КЛ_35_и_выше"/>
      <sheetName val="НСИ"/>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 val="св. о."/>
      <sheetName val="ДДКП"/>
      <sheetName val="Узл. цены"/>
      <sheetName val="И-40"/>
      <sheetName val="Инструкция"/>
      <sheetName val="З_П_ 2007"/>
      <sheetName val="ИТ-бюджет"/>
      <sheetName val="Справочно"/>
      <sheetName val="УИ-34_(ЭО)"/>
      <sheetName val="УЗ-25_(ЭО)"/>
      <sheetName val="доп__по_ремонтам"/>
      <sheetName val="И-40_"/>
      <sheetName val="УК-48_(ОУК)"/>
      <sheetName val="УФ-54_(ЭО)"/>
      <sheetName val="Налоги_2002"/>
      <sheetName val="на_1_тут"/>
      <sheetName val="ARH_Biznes_pl"/>
      <sheetName val="1_5_среднее"/>
      <sheetName val="продажи_(н)"/>
      <sheetName val="расчет_НВВ_РСК_по_RAB"/>
      <sheetName val="Page_2"/>
      <sheetName val="св__о_"/>
      <sheetName val="Узл__цены"/>
      <sheetName val="УИ-34_(ЭО)1"/>
      <sheetName val="УЗ-25_(ЭО)1"/>
      <sheetName val="доп__по_ремонтам1"/>
      <sheetName val="И-40_1"/>
      <sheetName val="УК-48_(ОУК)1"/>
      <sheetName val="УФ-54_(ЭО)1"/>
      <sheetName val="Налоги_20021"/>
      <sheetName val="на_1_тут1"/>
      <sheetName val="ARH_Biznes_pl1"/>
      <sheetName val="1_5_среднее1"/>
      <sheetName val="продажи_(н)1"/>
      <sheetName val="расчет_НВВ_РСК_по_RAB1"/>
      <sheetName val="Page_21"/>
      <sheetName val="св__о_1"/>
      <sheetName val="Узл__цены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_FES"/>
      <sheetName val="на 1 тут"/>
      <sheetName val="Лист"/>
      <sheetName val="навигация"/>
      <sheetName val="Т12"/>
      <sheetName val="Т3"/>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правочник"/>
      <sheetName val="Параметры"/>
      <sheetName val="Заголовок"/>
      <sheetName val="TEHSHEET"/>
      <sheetName val="Регионы"/>
      <sheetName val="таб_1"/>
      <sheetName val="Баланс"/>
      <sheetName val="Справочники"/>
      <sheetName val="БФ-1-8-П"/>
      <sheetName val="БФ-2-6-П"/>
      <sheetName val="БФ-2-13-П"/>
      <sheetName val="БФ-1-10-П"/>
      <sheetName val="Макро"/>
      <sheetName val="Производство_электроэнергии"/>
      <sheetName val="П-БР-2-2-П"/>
      <sheetName val="БФ-2-5-П"/>
      <sheetName val="НП-2-12-П"/>
      <sheetName val="филиал-МРСК"/>
      <sheetName val="структура"/>
      <sheetName val="Т11"/>
      <sheetName val="Т19_11"/>
      <sheetName val="Т1"/>
      <sheetName val="Т2"/>
      <sheetName val="Т6"/>
      <sheetName val="Т7"/>
      <sheetName val="Т8"/>
      <sheetName val="Ш_Передача_ЭЭ"/>
      <sheetName val="РБП"/>
      <sheetName val="t_настройки"/>
      <sheetName val="Пров_Знач"/>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УФ-61"/>
    </sheetNames>
    <sheetDataSet>
      <sheetData sheetId="0" refreshError="1"/>
      <sheetData sheetId="1" refreshError="1"/>
      <sheetData sheetId="2" refreshError="1"/>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Свод"/>
      <sheetName val="Этапы проекта"/>
      <sheetName val="Бюджет ДДС"/>
      <sheetName val="ДДС сводный"/>
      <sheetName val="Поставщики и субподрядчики"/>
      <sheetName val="ПСП"/>
      <sheetName val="Расчет премии"/>
      <sheetName val="Set"/>
      <sheetName val="Set Rates"/>
      <sheetName val="Калькуляторы"/>
      <sheetName val="Checks"/>
      <sheetName val="УФ-61"/>
      <sheetName val="共機J"/>
      <sheetName val="共機計算"/>
    </sheetNames>
    <sheetDataSet>
      <sheetData sheetId="0">
        <row r="2">
          <cell r="A2" t="str">
            <v>6.0</v>
          </cell>
        </row>
      </sheetData>
      <sheetData sheetId="1">
        <row r="18">
          <cell r="C18">
            <v>40918</v>
          </cell>
        </row>
        <row r="28">
          <cell r="D28" t="str">
            <v>Этап 1</v>
          </cell>
          <cell r="E28" t="str">
            <v>Этап 2</v>
          </cell>
          <cell r="F28" t="str">
            <v>Этап 3</v>
          </cell>
          <cell r="G28" t="str">
            <v>Этап 4</v>
          </cell>
          <cell r="H28" t="str">
            <v>Этап 5</v>
          </cell>
          <cell r="I28" t="str">
            <v>Этап 6</v>
          </cell>
          <cell r="J28" t="str">
            <v>Этап 7</v>
          </cell>
          <cell r="K28" t="str">
            <v>Этап 8</v>
          </cell>
          <cell r="L28" t="str">
            <v>Этап 9</v>
          </cell>
          <cell r="M28" t="str">
            <v>Этап 10</v>
          </cell>
          <cell r="N28" t="str">
            <v>Этап 11</v>
          </cell>
          <cell r="O28" t="str">
            <v>Этап 12</v>
          </cell>
        </row>
      </sheetData>
      <sheetData sheetId="2" refreshError="1"/>
      <sheetData sheetId="3" refreshError="1"/>
      <sheetData sheetId="4" refreshError="1"/>
      <sheetData sheetId="5">
        <row r="10">
          <cell r="B10" t="str">
            <v>Поставщик  материалов</v>
          </cell>
        </row>
        <row r="32">
          <cell r="B32" t="str">
            <v>Строймонтаж</v>
          </cell>
        </row>
        <row r="33">
          <cell r="B33" t="str">
            <v>Шеф-наладка произв. оборудования</v>
          </cell>
        </row>
      </sheetData>
      <sheetData sheetId="6" refreshError="1"/>
      <sheetData sheetId="7" refreshError="1"/>
      <sheetData sheetId="8">
        <row r="2">
          <cell r="A2" t="str">
            <v>6.0</v>
          </cell>
          <cell r="B2" t="str">
            <v>10310 Corp. Sales / рук. Гуревич</v>
          </cell>
          <cell r="D2" t="str">
            <v>нет</v>
          </cell>
        </row>
        <row r="3">
          <cell r="B3" t="str">
            <v>10930 ГКС Продажи группы</v>
          </cell>
          <cell r="D3" t="str">
            <v>12000 CONS</v>
          </cell>
        </row>
        <row r="4">
          <cell r="A4" t="str">
            <v>факт</v>
          </cell>
          <cell r="B4" t="str">
            <v>15030 DET Продажи</v>
          </cell>
          <cell r="D4" t="str">
            <v>13000 ERPO</v>
          </cell>
        </row>
        <row r="5">
          <cell r="A5" t="str">
            <v>план</v>
          </cell>
          <cell r="B5" t="str">
            <v>17030 DSI  Продажи</v>
          </cell>
          <cell r="D5" t="str">
            <v>14000 ERPS</v>
          </cell>
        </row>
        <row r="6">
          <cell r="D6" t="str">
            <v>15000 DET</v>
          </cell>
        </row>
        <row r="7">
          <cell r="D7" t="str">
            <v>16100 EB - Документум</v>
          </cell>
        </row>
        <row r="8">
          <cell r="D8" t="str">
            <v>16200 EB - Майкрософт</v>
          </cell>
        </row>
        <row r="9">
          <cell r="D9" t="str">
            <v>16300 EB - Разработка</v>
          </cell>
        </row>
        <row r="10">
          <cell r="D10" t="str">
            <v>17000 DSI Комплексный проект</v>
          </cell>
        </row>
        <row r="11">
          <cell r="D11" t="str">
            <v>17100 DSI Контакт центры и унифицированные коммуникации</v>
          </cell>
        </row>
        <row r="12">
          <cell r="A12" t="str">
            <v>RUB</v>
          </cell>
          <cell r="D12" t="str">
            <v>17200 DSI Инфраструктурные решения</v>
          </cell>
        </row>
        <row r="13">
          <cell r="A13" t="str">
            <v>USD</v>
          </cell>
          <cell r="D13" t="str">
            <v>17300 DSI IT безопасность</v>
          </cell>
        </row>
        <row r="14">
          <cell r="A14" t="str">
            <v>EUR</v>
          </cell>
          <cell r="D14" t="str">
            <v>17400 DSI ITSM</v>
          </cell>
        </row>
        <row r="17">
          <cell r="A17">
            <v>0.1</v>
          </cell>
          <cell r="D17">
            <v>0.05</v>
          </cell>
        </row>
        <row r="18">
          <cell r="A18">
            <v>0.05</v>
          </cell>
        </row>
        <row r="19">
          <cell r="A19">
            <v>1.6500000000000001E-2</v>
          </cell>
        </row>
        <row r="20">
          <cell r="A20">
            <v>0</v>
          </cell>
        </row>
        <row r="27">
          <cell r="A27">
            <v>0</v>
          </cell>
          <cell r="B27">
            <v>0.25</v>
          </cell>
          <cell r="C27">
            <v>0</v>
          </cell>
        </row>
        <row r="28">
          <cell r="A28">
            <v>0.1</v>
          </cell>
          <cell r="B28">
            <v>0.2</v>
          </cell>
        </row>
        <row r="29">
          <cell r="A29">
            <v>0.11111111111111115</v>
          </cell>
          <cell r="B29">
            <v>0.17647058823529421</v>
          </cell>
        </row>
        <row r="30">
          <cell r="A30">
            <v>0.15</v>
          </cell>
          <cell r="B30">
            <v>0.15</v>
          </cell>
        </row>
        <row r="31">
          <cell r="A31">
            <v>0.17647058823529421</v>
          </cell>
          <cell r="B31">
            <v>0.11111111111111115</v>
          </cell>
        </row>
        <row r="32">
          <cell r="B32">
            <v>0.1</v>
          </cell>
        </row>
        <row r="33">
          <cell r="B33">
            <v>5.2631578947368494E-2</v>
          </cell>
        </row>
        <row r="34">
          <cell r="B34">
            <v>0.05</v>
          </cell>
        </row>
        <row r="35">
          <cell r="B35">
            <v>0</v>
          </cell>
        </row>
        <row r="38">
          <cell r="A38" t="str">
            <v>HW&amp;SW</v>
          </cell>
        </row>
        <row r="39">
          <cell r="A39" t="str">
            <v>Support (товары)</v>
          </cell>
        </row>
        <row r="40">
          <cell r="A40" t="str">
            <v>Services (в т.ч. Support services)</v>
          </cell>
        </row>
        <row r="48">
          <cell r="A48" t="str">
            <v>Поступл.(аванс) от клиента за оборуд./ПО</v>
          </cell>
          <cell r="B48" t="str">
            <v>1.1</v>
          </cell>
        </row>
        <row r="49">
          <cell r="A49" t="str">
            <v>Поступл.(факт) от клиента за оборуд./ПО</v>
          </cell>
          <cell r="B49" t="str">
            <v>1.1</v>
          </cell>
        </row>
        <row r="50">
          <cell r="A50" t="str">
            <v>Поступл.(аванс) от клиента за ПО без НДС</v>
          </cell>
          <cell r="B50" t="str">
            <v>1.1</v>
          </cell>
        </row>
        <row r="51">
          <cell r="A51" t="str">
            <v>Поступл.(факт) от клиента за ПО без НДС</v>
          </cell>
          <cell r="B51" t="str">
            <v>1.1</v>
          </cell>
        </row>
        <row r="52">
          <cell r="A52" t="str">
            <v>Поступл.(аванс) от клиента за поддержку (товары)</v>
          </cell>
          <cell r="B52" t="str">
            <v>1.2</v>
          </cell>
        </row>
        <row r="53">
          <cell r="A53" t="str">
            <v>Поступл.(факт) от клиента за поддержку (товары)</v>
          </cell>
          <cell r="B53" t="str">
            <v>1.2</v>
          </cell>
        </row>
        <row r="54">
          <cell r="A54" t="str">
            <v>Поступл.(аванс) от клиента за услуги</v>
          </cell>
          <cell r="B54" t="str">
            <v>1.3</v>
          </cell>
        </row>
        <row r="55">
          <cell r="A55" t="str">
            <v>Поступл.(факт) от клиента за услуги</v>
          </cell>
          <cell r="B55" t="str">
            <v>1.3</v>
          </cell>
        </row>
        <row r="56">
          <cell r="A56" t="str">
            <v>Поступл.(аванс) от клиента за услуги НИОКР (без НДС)</v>
          </cell>
          <cell r="B56" t="str">
            <v>1.3</v>
          </cell>
        </row>
        <row r="57">
          <cell r="A57" t="str">
            <v>Поступл.(факт) от клиента за услуги НИОКР (без НДС)</v>
          </cell>
          <cell r="B57" t="str">
            <v>1.3</v>
          </cell>
        </row>
        <row r="58">
          <cell r="A58" t="str">
            <v>Поступл.(аванс) от клиента услуги Госконтракт (без НДС)</v>
          </cell>
          <cell r="B58" t="str">
            <v>1.3</v>
          </cell>
        </row>
        <row r="59">
          <cell r="A59" t="str">
            <v>Поступл.(факт) от клиента услуги Госконтракт (без НДС)</v>
          </cell>
          <cell r="B59" t="str">
            <v>1.3</v>
          </cell>
        </row>
        <row r="60">
          <cell r="A60" t="str">
            <v>Оплата (аванс) оборудования/ПО/поддержки</v>
          </cell>
          <cell r="B60" t="str">
            <v>2.1.1</v>
          </cell>
        </row>
        <row r="61">
          <cell r="A61" t="str">
            <v>Оплата (факт) оборудования/ПО/поддержки</v>
          </cell>
          <cell r="B61" t="str">
            <v>2.1.1</v>
          </cell>
        </row>
        <row r="62">
          <cell r="A62" t="str">
            <v>Оплата (аванс) лицензий без НДС</v>
          </cell>
          <cell r="B62" t="str">
            <v>2.1.1</v>
          </cell>
        </row>
        <row r="63">
          <cell r="A63" t="str">
            <v>Оплата (факт) лицензий без НДС</v>
          </cell>
          <cell r="B63" t="str">
            <v>2.1.1</v>
          </cell>
        </row>
        <row r="64">
          <cell r="A64" t="str">
            <v>Выплата ПСП (вкл РКО)</v>
          </cell>
          <cell r="B64" t="str">
            <v>2.7</v>
          </cell>
        </row>
        <row r="65">
          <cell r="A65" t="str">
            <v>Оплата (авансом) субподряда</v>
          </cell>
          <cell r="B65" t="str">
            <v>2.2</v>
          </cell>
        </row>
        <row r="66">
          <cell r="A66" t="str">
            <v>Оплата (факт) субподряда</v>
          </cell>
          <cell r="B66" t="str">
            <v>2.2</v>
          </cell>
        </row>
        <row r="67">
          <cell r="A67" t="str">
            <v>Оплата (аванс) субподряда без НДС</v>
          </cell>
          <cell r="B67" t="str">
            <v>2.2</v>
          </cell>
        </row>
        <row r="68">
          <cell r="A68" t="str">
            <v>Оплата (факт) субподряда без НДС</v>
          </cell>
          <cell r="B68" t="str">
            <v>2.2</v>
          </cell>
        </row>
        <row r="69">
          <cell r="A69" t="str">
            <v>Оплата наличными без НДС</v>
          </cell>
          <cell r="B69" t="str">
            <v>2.2</v>
          </cell>
        </row>
        <row r="70">
          <cell r="A70" t="str">
            <v>Представительские расходы</v>
          </cell>
          <cell r="B70" t="str">
            <v>3.3</v>
          </cell>
        </row>
        <row r="71">
          <cell r="A71" t="str">
            <v>Командировочные расходы</v>
          </cell>
          <cell r="B71" t="str">
            <v>2.4</v>
          </cell>
        </row>
        <row r="72">
          <cell r="A72" t="str">
            <v>Логистические расходы</v>
          </cell>
          <cell r="B72" t="str">
            <v>2.4</v>
          </cell>
        </row>
        <row r="73">
          <cell r="A73" t="str">
            <v>Расход на получ. банк. гарантии</v>
          </cell>
          <cell r="B73" t="str">
            <v>3.5</v>
          </cell>
        </row>
        <row r="112">
          <cell r="A112">
            <v>40522</v>
          </cell>
          <cell r="B112">
            <v>0</v>
          </cell>
        </row>
        <row r="113">
          <cell r="A113">
            <v>40553</v>
          </cell>
          <cell r="B113">
            <v>1</v>
          </cell>
        </row>
        <row r="114">
          <cell r="A114">
            <v>40584</v>
          </cell>
          <cell r="B114">
            <v>2</v>
          </cell>
        </row>
        <row r="115">
          <cell r="A115">
            <v>40612</v>
          </cell>
          <cell r="B115">
            <v>3</v>
          </cell>
        </row>
        <row r="116">
          <cell r="A116">
            <v>40643</v>
          </cell>
          <cell r="B116">
            <v>4</v>
          </cell>
        </row>
        <row r="117">
          <cell r="A117">
            <v>40673</v>
          </cell>
          <cell r="B117">
            <v>5</v>
          </cell>
        </row>
        <row r="118">
          <cell r="A118">
            <v>40704</v>
          </cell>
          <cell r="B118">
            <v>6</v>
          </cell>
        </row>
        <row r="119">
          <cell r="A119">
            <v>40734</v>
          </cell>
          <cell r="B119">
            <v>7</v>
          </cell>
        </row>
        <row r="120">
          <cell r="A120">
            <v>40765</v>
          </cell>
          <cell r="B120">
            <v>8</v>
          </cell>
        </row>
        <row r="121">
          <cell r="A121">
            <v>40796</v>
          </cell>
          <cell r="B121">
            <v>9</v>
          </cell>
        </row>
        <row r="122">
          <cell r="A122">
            <v>40826</v>
          </cell>
        </row>
        <row r="123">
          <cell r="A123">
            <v>40857</v>
          </cell>
        </row>
        <row r="124">
          <cell r="A124">
            <v>40887</v>
          </cell>
        </row>
        <row r="125">
          <cell r="A125">
            <v>40918</v>
          </cell>
        </row>
        <row r="126">
          <cell r="A126">
            <v>40949</v>
          </cell>
        </row>
        <row r="127">
          <cell r="A127">
            <v>40978</v>
          </cell>
        </row>
        <row r="128">
          <cell r="A128">
            <v>41009</v>
          </cell>
        </row>
        <row r="129">
          <cell r="A129">
            <v>41039</v>
          </cell>
        </row>
        <row r="130">
          <cell r="A130">
            <v>41070</v>
          </cell>
        </row>
        <row r="131">
          <cell r="A131">
            <v>41100</v>
          </cell>
        </row>
        <row r="132">
          <cell r="A132">
            <v>41131</v>
          </cell>
        </row>
        <row r="133">
          <cell r="A133">
            <v>41162</v>
          </cell>
        </row>
        <row r="134">
          <cell r="A134">
            <v>41192</v>
          </cell>
        </row>
        <row r="135">
          <cell r="A135">
            <v>41223</v>
          </cell>
        </row>
        <row r="136">
          <cell r="A136">
            <v>41253</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табл.1"/>
      <sheetName val="с выходом на ПЗ"/>
      <sheetName val="EUR"/>
      <sheetName val="Controls"/>
      <sheetName val="Передача_электро"/>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 val="бф-2-8-п"/>
      <sheetName val="comps"/>
      <sheetName val="Лист13"/>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1">
          <cell r="B31" t="str">
            <v>Итого</v>
          </cell>
        </row>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39">
          <cell r="B39" t="str">
            <v>Сумма общехозяйственных расходов</v>
          </cell>
        </row>
      </sheetData>
      <sheetData sheetId="316">
        <row r="5">
          <cell r="A5" t="str">
            <v>Производство электроэнергии</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TREND_tengis&amp;emba"/>
      <sheetName val="стр.145 рос. исп"/>
      <sheetName val="BS_h&amp;#38;p"/>
      <sheetName val="IS_h&amp;#38;p"/>
      <sheetName val="TREND_tengis&amp;#38;emba"/>
      <sheetName val="Master Input Sheet Start Here"/>
      <sheetName val="Inputs Sheet"/>
      <sheetName val="Ввод данных Эл.2"/>
      <sheetName val="Ввод данных Эл. 1"/>
      <sheetName val="Ввод данных Эл.3"/>
      <sheetName val="Ввод данных Эл.4"/>
      <sheetName val="Ввод данных Эл. 5"/>
      <sheetName val="HBS initial"/>
      <sheetName val="HIS initial"/>
      <sheetName val="Опции"/>
      <sheetName val="Проект"/>
      <sheetName val="Анализ"/>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ost Allocation"/>
      <sheetName val="предприятия"/>
      <sheetName val="Классиф_"/>
      <sheetName val="Grouplist"/>
      <sheetName val="Инфо"/>
      <sheetName val="Поправки"/>
      <sheetName val="XLR_NoRangeSheet"/>
      <sheetName val="60 счет"/>
      <sheetName val="comps"/>
      <sheetName val="CEZ_Model_16_m"/>
      <sheetName val="0_33"/>
      <sheetName val="Акты дебиторов"/>
      <sheetName val="Inputs"/>
      <sheetName val="Balance"/>
      <sheetName val="незав. Домодедово"/>
      <sheetName val="Ф1"/>
      <sheetName val="Предположения КАС"/>
      <sheetName val="Sheet11"/>
      <sheetName val="Лист1"/>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Допущения"/>
      <sheetName val="Долг"/>
      <sheetName val="ПРР"/>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Data"/>
      <sheetName val="Исх_данные"/>
      <sheetName val="Потоки"/>
      <sheetName val="свед"/>
      <sheetName val="MGSN"/>
      <sheetName val="Rev"/>
      <sheetName val="Sheet1"/>
      <sheetName val="Ф-1"/>
      <sheetName val="Справочники"/>
      <sheetName val="RAS BS+"/>
      <sheetName val="А_Произв-во"/>
      <sheetName val="вводные"/>
      <sheetName val="Коэф-ты"/>
      <sheetName val="Ст"/>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Natl Consult Reg."/>
      <sheetName val="Balance sheet"/>
      <sheetName val="Корр-ка_на_сост"/>
      <sheetName val="VAT"/>
      <sheetName val="Assumpt."/>
      <sheetName val="BS_h_p"/>
      <sheetName val="IS_h_p"/>
      <sheetName val="Source"/>
      <sheetName val="общие сведения"/>
      <sheetName val="Док+Исх"/>
      <sheetName val="ТЭП"/>
      <sheetName val="исход-итог"/>
      <sheetName val="Метод остатка"/>
      <sheetName val="Brif_zdanie"/>
      <sheetName val="Выписка_РФИ"/>
      <sheetName val="Имущество_элементы"/>
      <sheetName val="констр"/>
      <sheetName val="график01.09.02"/>
      <sheetName val="ОСЗ"/>
      <sheetName val="1.ИСХ "/>
      <sheetName val="исх 1"/>
      <sheetName val="СП-земля"/>
      <sheetName val="график строительства"/>
      <sheetName val="FES"/>
      <sheetName val="9.ДП"/>
      <sheetName val="Сведение объект"/>
      <sheetName val="общие данные"/>
      <sheetName val="Исходник"/>
      <sheetName val="14.ДП"/>
      <sheetName val="7.ЗУ ГУИОН!"/>
      <sheetName val="Компания"/>
      <sheetName val="Сумм"/>
      <sheetName val="Группы"/>
      <sheetName val="восст"/>
      <sheetName val="Спис_Объекты_недв"/>
      <sheetName val="стр-во склад"/>
      <sheetName val="ИнвОпись"/>
      <sheetName val="ЗУ_торг"/>
      <sheetName val="Коэф_выр-ки"/>
      <sheetName val="Коэф_затрат"/>
      <sheetName val="Sheet5"/>
      <sheetName val="Util Penalty"/>
      <sheetName val="BK_FRP"/>
      <sheetName val="BK cast h"/>
      <sheetName val="EEP RCNs"/>
      <sheetName val="SMZ_FRP"/>
      <sheetName val="УФ-61"/>
      <sheetName val="Страхование имущества"/>
      <sheetName val="Диаграммы"/>
      <sheetName val="Фин.вложения"/>
      <sheetName val="Doc_Name"/>
      <sheetName val="VFI"/>
      <sheetName val="LTRate"/>
      <sheetName val="Ки"/>
      <sheetName val="Regions"/>
      <sheetName val="Tab1"/>
      <sheetName val="Tab2-X"/>
      <sheetName val="Tab2-1"/>
      <sheetName val="Tab3"/>
      <sheetName val="CAD"/>
      <sheetName val="Статьи БДДС"/>
      <sheetName val="списки"/>
      <sheetName val="сравнение по удаленности"/>
      <sheetName val="Аренда"/>
      <sheetName val="АЭ"/>
      <sheetName val="списки госконтрактов"/>
      <sheetName val="Списки контрактов"/>
      <sheetName val="Справочник для ПП "/>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Set"/>
      <sheetName val="Свод"/>
      <sheetName val="Поставщики и субподрядчики"/>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Read me first"/>
      <sheetName val="УФ-61"/>
      <sheetName val="HO_hrs"/>
    </sheetNames>
    <sheetDataSet>
      <sheetData sheetId="0" refreshError="1"/>
      <sheetData sheetId="1" refreshError="1">
        <row r="1">
          <cell r="A1" t="str">
            <v>PRICE BREAKDOWN FOR ELECTRICAL INSTALLATION WORK</v>
          </cell>
          <cell r="G1" t="str">
            <v/>
          </cell>
          <cell r="K1" t="str">
            <v/>
          </cell>
        </row>
        <row r="2">
          <cell r="B2" t="str">
            <v>東鼎  LNG TERMINAL</v>
          </cell>
          <cell r="G2" t="str">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cell>
          <cell r="D46" t="str">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cell>
          <cell r="D82" t="str">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р 15"/>
      <sheetName val="Тср 15-19"/>
      <sheetName val="Стоимость потерь_2015-11%"/>
      <sheetName val="Стоимость потерь_2015-10%"/>
      <sheetName val="Ст-ть потерь_2 полуг.2015_10,5%"/>
      <sheetName val="Стоимость потерь_2015-10,5%"/>
      <sheetName val="Ст-ть потерь_1 полуг.2015факт"/>
      <sheetName val="Модель 2015-2019 гг."/>
      <sheetName val="Приложение 2.25"/>
      <sheetName val="ТБР"/>
      <sheetName val="Т ср 2015-19_Тарифная модель дл"/>
    </sheetNames>
    <definedNames>
      <definedName name="cawef" refersTo="#ССЫЛКА!"/>
      <definedName name="cecewsc" refersTo="#ССЫЛКА!"/>
      <definedName name="cvce" refersTo="#ССЫЛКА!"/>
      <definedName name="dcded" refersTo="#ССЫЛКА!"/>
      <definedName name="eeewf" refersTo="#ССЫЛКА!"/>
      <definedName name="fewfc" refersTo="#ССЫЛКА!"/>
      <definedName name="qwccvcvc" refersTo="#ССЫЛКА!"/>
      <definedName name="sdcewcsdcfs" refersTo="#ССЫЛКА!"/>
      <definedName name="sse" refersTo="#ССЫЛКА!"/>
      <definedName name="vcfee" refersTo="#ССЫЛКА!"/>
      <definedName name="wefwce" refersTo="#ССЫЛКА!"/>
      <definedName name="wefwef" refersTo="#ССЫЛКА!"/>
      <definedName name="цуацммс" refersTo="#ССЫЛКА!"/>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Даты"/>
      <sheetName val="Список контролей"/>
      <sheetName val="Титул"/>
      <sheetName val="СБП_Списки"/>
      <sheetName val="Сценарные условия"/>
      <sheetName val="Содержание"/>
      <sheetName val="1.Общие сведения"/>
      <sheetName val="2.Оценочные показатели"/>
      <sheetName val="3.Программа реализации_ГЕН"/>
      <sheetName val="3.Программа реализации_СЕТИ"/>
      <sheetName val="3.Программа реализации_ПД"/>
      <sheetName val="3.Программа реализации_ЭС"/>
      <sheetName val="3.0. ЭСС"/>
      <sheetName val="3.1. Р_ТОиР"/>
      <sheetName val="3.1.1. Р_ЦП"/>
      <sheetName val="3.2. Р_ИП"/>
      <sheetName val="ЦИУС_3.2.Агент"/>
      <sheetName val="3.3. Сторонние"/>
      <sheetName val="3.4. сдача в аренду"/>
      <sheetName val="3.5.Выручка по контрагентам ДЗО"/>
      <sheetName val="3.5 спр.форма ПЛАН_освоения КВЛ"/>
      <sheetName val="3.6 спр.форма ФАКТ освоения КВЛ"/>
      <sheetName val="4.1 Баланс ээ"/>
      <sheetName val="4.2 Баланс эм"/>
      <sheetName val="5.1 Ремонты"/>
      <sheetName val="5.2 Производство"/>
      <sheetName val="5.3 Топливо"/>
      <sheetName val="6.ИПР"/>
      <sheetName val="6.1 Инвестиции в ОК"/>
      <sheetName val="6.2 ИПР Расшифровка"/>
      <sheetName val="7.Затраты на персонал"/>
      <sheetName val="7.1. Персонал"/>
      <sheetName val="8.ОФР"/>
      <sheetName val="9.1. Смета затрат_расшифровка"/>
      <sheetName val="9. Смета затрат"/>
      <sheetName val="9.2. Смета затрат_ФСК"/>
      <sheetName val="9.х. Прочие д и р"/>
      <sheetName val="10. БДР"/>
      <sheetName val="10.1. БДР_МУСЭ"/>
      <sheetName val="10.1. БДР_АЙТИ"/>
      <sheetName val="10.1. БДР_ЦИУС"/>
      <sheetName val="10.1. БДР_НТЦ"/>
      <sheetName val="10.1.1. БДР_ТОиР"/>
      <sheetName val="10.1.2. БДР_Накладные"/>
      <sheetName val="11.БДДС (ДПН)"/>
      <sheetName val="11.1. Лимиты БДДС"/>
      <sheetName val="11.2. Кор-ка лим. БДДС"/>
      <sheetName val="12.Прогнозный баланс"/>
      <sheetName val="13.ПУЭ_Сети"/>
      <sheetName val="Доп.искл"/>
      <sheetName val="ОР_2%"/>
      <sheetName val="Снижение ОР для ППЭ"/>
      <sheetName val="13.ПУЭ"/>
      <sheetName val="14.Динамика ДЗ"/>
      <sheetName val="15.Реестр ДЗ и КЗ "/>
      <sheetName val="СБП_Программа_реализации"/>
      <sheetName val="СБП_ПрогнозныйБаланс_ВГО"/>
      <sheetName val="СБП_ПрогнозныйБаланс"/>
      <sheetName val="СБП_БДДС_ВГО"/>
      <sheetName val="СБП_БДДС"/>
      <sheetName val="СБП_ДохРасх_ВГО"/>
      <sheetName val="СБП_СметаЗатрат"/>
      <sheetName val="СБП_БДР"/>
      <sheetName val="СБП_ОФР"/>
      <sheetName val="СБП_ИПР"/>
      <sheetName val="СБП_Затраты на персонал"/>
      <sheetName val="СБП_ОцП"/>
      <sheetName val="СБП_ДопИнфо"/>
      <sheetName val="СБП_Проверки"/>
      <sheetName val="Ф1_БУ"/>
      <sheetName val="Ф2_БУ"/>
      <sheetName val="ОР_новая методика v2"/>
      <sheetName val="ОР_новая методика"/>
    </sheetNames>
    <sheetDataSet>
      <sheetData sheetId="0" refreshError="1">
        <row r="2">
          <cell r="AB2" t="str">
            <v>передача электрической энергии</v>
          </cell>
          <cell r="BJ2" t="str">
            <v>Капитализация работ и услуг в стоимости НМА / Незаконченные операции по приобретению НМА</v>
          </cell>
        </row>
        <row r="3">
          <cell r="A3">
            <v>1</v>
          </cell>
          <cell r="O3">
            <v>1</v>
          </cell>
          <cell r="BJ3" t="str">
            <v>Приобретение нематериальных активов</v>
          </cell>
        </row>
        <row r="4">
          <cell r="A4" t="str">
            <v>Материнская</v>
          </cell>
          <cell r="O4">
            <v>2</v>
          </cell>
          <cell r="BJ4" t="str">
            <v>Приобретение НИОКР</v>
          </cell>
        </row>
        <row r="5">
          <cell r="O5">
            <v>3</v>
          </cell>
          <cell r="BJ5" t="str">
            <v>Приобретение работ и услуг по НИОКР / затраты по незаконченным НИОКР</v>
          </cell>
        </row>
        <row r="6">
          <cell r="O6">
            <v>4</v>
          </cell>
          <cell r="BJ6" t="str">
            <v>Приобретение ОС</v>
          </cell>
        </row>
        <row r="7">
          <cell r="BJ7" t="str">
            <v>Приобретение основных фондов</v>
          </cell>
        </row>
        <row r="8">
          <cell r="BJ8" t="str">
            <v>Приобретение земельных участков и объектов природопользования</v>
          </cell>
        </row>
        <row r="9">
          <cell r="BJ9" t="str">
            <v>Приобретение НЗС/ работ и услуг, капитализированных в стоимости НЗС</v>
          </cell>
        </row>
        <row r="19">
          <cell r="B19" t="str">
            <v>Добавлять ячейки выше этой</v>
          </cell>
          <cell r="Q19" t="str">
            <v>Добавлять ячейки выше этой</v>
          </cell>
        </row>
        <row r="159">
          <cell r="Y159" t="str">
            <v>_1_Материальные_расходы</v>
          </cell>
        </row>
        <row r="160">
          <cell r="U160" t="str">
            <v>1.1. Сырье, материалы, инструменты, оснастка и т.п.</v>
          </cell>
          <cell r="Y160" t="str">
            <v>_2_Работы_и_услуги_производственного_характера</v>
          </cell>
        </row>
        <row r="161">
          <cell r="U161" t="str">
            <v>1.2.1. Покупная электроэнергия для реализации</v>
          </cell>
          <cell r="Y161" t="str">
            <v>_3_Амортизация</v>
          </cell>
        </row>
        <row r="162">
          <cell r="U162" t="str">
            <v>1.2.2. Покупная электроэнергия на компенсацию потерь</v>
          </cell>
          <cell r="Y162" t="str">
            <v>_4_Расходы_на_персонал</v>
          </cell>
        </row>
        <row r="163">
          <cell r="U163" t="str">
            <v>1.2.3. Покупная электроэнергия на производственные и хозяйственные нужды</v>
          </cell>
          <cell r="Y163" t="str">
            <v>_5_Налоги_и_сборы</v>
          </cell>
        </row>
        <row r="164">
          <cell r="U164" t="str">
            <v>1.2.4. Покупная тепловая энергия на производственные и хозяйственные нужды</v>
          </cell>
          <cell r="Y164" t="str">
            <v>_6_Расходы_на_командировки_и_представительские_расходы</v>
          </cell>
        </row>
        <row r="165">
          <cell r="U165" t="str">
            <v>1.2.5. Технологическое топливо</v>
          </cell>
          <cell r="Y165" t="str">
            <v>_7_Расходы_на_аренду_имущества</v>
          </cell>
        </row>
        <row r="166">
          <cell r="U166" t="str">
            <v>1.2.6. Топливо для транспортных средств и прочего непроизводственного оборудования</v>
          </cell>
          <cell r="Y166" t="str">
            <v>_8_Расходы_на_лизинг</v>
          </cell>
        </row>
        <row r="167">
          <cell r="U167" t="str">
            <v>1.3. Вода на технологические нужды</v>
          </cell>
          <cell r="Y167" t="str">
            <v xml:space="preserve">_9_Расходы_на_страхование </v>
          </cell>
        </row>
        <row r="168">
          <cell r="U168" t="str">
            <v>1.4. Спецодежда и СИЗ</v>
          </cell>
          <cell r="Y168" t="str">
            <v>_10_Услуги_сторонних_организаций</v>
          </cell>
        </row>
        <row r="169">
          <cell r="U169" t="str">
            <v>1.5.1. Оргтехника, ПК, сервера, сетевое оборудование</v>
          </cell>
          <cell r="Y169" t="str">
            <v>_11_Другие_расходы</v>
          </cell>
        </row>
        <row r="170">
          <cell r="U170" t="str">
            <v>1.5.2. Расходные материалы для оргтехники</v>
          </cell>
          <cell r="Y170" t="str">
            <v>_12_Отчисление_в_резервы_предстоящих_расходов</v>
          </cell>
        </row>
        <row r="171">
          <cell r="U171" t="str">
            <v>1.5.3. Средства связи</v>
          </cell>
        </row>
        <row r="172">
          <cell r="U172" t="str">
            <v>1.5.4. Мебель</v>
          </cell>
        </row>
        <row r="173">
          <cell r="U173" t="str">
            <v xml:space="preserve">1.5.5. Канцелярские расходы </v>
          </cell>
        </row>
        <row r="174">
          <cell r="U174" t="str">
            <v>1.5.6. Другие прочие материальные расходы</v>
          </cell>
        </row>
        <row r="175">
          <cell r="U175" t="str">
            <v>_2_Работы_и_услуги_производственного_характера</v>
          </cell>
        </row>
        <row r="176">
          <cell r="U176" t="str">
            <v>2.1. Услуги по техническому обслуживанию и ремонту оборудования</v>
          </cell>
        </row>
        <row r="177">
          <cell r="U177" t="str">
            <v>2.2. Услуги ПАО "ФСК ЕЭС" по передаче электроэнергии</v>
          </cell>
        </row>
        <row r="178">
          <cell r="U178" t="str">
            <v>2.3. Расходы по технологическому присоединению к сетям прочих организаций</v>
          </cell>
        </row>
        <row r="179">
          <cell r="U179" t="str">
            <v>2.4. Услуги распределительных сетевых компаний</v>
          </cell>
        </row>
        <row r="180">
          <cell r="U180" t="str">
            <v>2.5. Услуги по транзиту электрической энергии</v>
          </cell>
        </row>
        <row r="181">
          <cell r="U181" t="str">
            <v>2.6. Услуги по передаче тепловой энергии</v>
          </cell>
        </row>
        <row r="182">
          <cell r="U182" t="str">
            <v>2.7. Услуги по испытанию и поверке приборов</v>
          </cell>
        </row>
        <row r="183">
          <cell r="U183" t="str">
            <v>2.8. Услуги коммерческого учета электроэнергии</v>
          </cell>
        </row>
        <row r="184">
          <cell r="U184" t="str">
            <v>2.9. Услуги по техническому надзору</v>
          </cell>
        </row>
        <row r="185">
          <cell r="U185" t="str">
            <v>2.10. Прочие работы и услуги производственного характера</v>
          </cell>
        </row>
        <row r="186">
          <cell r="U186" t="str">
            <v>_3_Амортизация</v>
          </cell>
        </row>
        <row r="187">
          <cell r="U187" t="str">
            <v xml:space="preserve">3.1. Амортизация ОС </v>
          </cell>
        </row>
        <row r="188">
          <cell r="U188" t="str">
            <v>3.2. Амортизация НМА</v>
          </cell>
        </row>
        <row r="189">
          <cell r="U189" t="str">
            <v>_4_Расходы_на_персонал</v>
          </cell>
        </row>
        <row r="190">
          <cell r="U190" t="str">
            <v>4.1.1.1. Заработная плата, начисленная работникам по тарифным ставкам и окладам</v>
          </cell>
        </row>
        <row r="191">
          <cell r="U191" t="str">
            <v>4.1.1.2. Доплаты и надбавки к тарифным ставкам и окладам</v>
          </cell>
        </row>
        <row r="192">
          <cell r="U192" t="str">
            <v>4.1.1.3. Вознаграждения (надбавки) за выслугу лет, стаж работы</v>
          </cell>
        </row>
        <row r="193">
          <cell r="U193" t="str">
            <v>4.1.1.4. Премии и вознаграждения, носящие систематический характер</v>
          </cell>
        </row>
        <row r="194">
          <cell r="U194" t="str">
            <v>4.1.1.5. Оплата труда (вознаграждение) работников несписочного состава</v>
          </cell>
        </row>
        <row r="195">
          <cell r="U195" t="str">
            <v>4.1.2.1. Оплата отпусков по Положению о социальном пакете/Коллективному договору</v>
          </cell>
        </row>
        <row r="196">
          <cell r="U196" t="str">
            <v>4.1.2.2. Резерв на оплату ежегодных и дополнительных отпусков</v>
          </cell>
        </row>
        <row r="197">
          <cell r="U197" t="str">
            <v>4.1.3. Резерв на оплату вознаграждения по итогам работы за год</v>
          </cell>
        </row>
        <row r="198">
          <cell r="U198" t="str">
            <v>4.1.4.1. Единовременные премии</v>
          </cell>
        </row>
        <row r="199">
          <cell r="U199" t="str">
            <v>4.1.4.2. Единовременная выплата (мат. помощь) при уходе в очередной отпуск</v>
          </cell>
        </row>
        <row r="200">
          <cell r="U200" t="str">
            <v>4.1.4.3. Компенсация расходов по оплате найма жилого помещения</v>
          </cell>
        </row>
        <row r="201">
          <cell r="U201" t="str">
            <v>4.1.4.4. Компенсация расходов на проезд к месту использования отпуска и обратно работников и членов их семей, проживающих в районах Крайнего Севера и приравненных к ним местностям</v>
          </cell>
        </row>
        <row r="202">
          <cell r="U202" t="str">
            <v>4.2.1. Единовременные выплаты уволенным по соглашению сторон</v>
          </cell>
        </row>
        <row r="203">
          <cell r="U203" t="str">
            <v>4.2.2. Выходное пособие при прекращении трудового договора</v>
          </cell>
        </row>
        <row r="204">
          <cell r="U204" t="str">
            <v>4.2.3. Прочие расходы соцхарактера, относимые на себестоимость</v>
          </cell>
        </row>
        <row r="205">
          <cell r="U205" t="str">
            <v>4.3. Страховые взносы</v>
          </cell>
        </row>
        <row r="206">
          <cell r="U206" t="str">
            <v>4.4. Взносы на обязательное социальное страхование от несчастных случаев и профессиональных заболеваний</v>
          </cell>
        </row>
        <row r="207">
          <cell r="U207" t="str">
            <v>4.5. Расходы по негосударственному пенсионному обеспечению</v>
          </cell>
        </row>
        <row r="208">
          <cell r="U208" t="str">
            <v>_5_Налоги_и_сборы</v>
          </cell>
        </row>
        <row r="209">
          <cell r="U209" t="str">
            <v>5.1. Водный налог</v>
          </cell>
        </row>
        <row r="210">
          <cell r="U210" t="str">
            <v>5.2. Налог на землю</v>
          </cell>
        </row>
        <row r="211">
          <cell r="U211" t="str">
            <v>5.3. Транспортный налог</v>
          </cell>
        </row>
        <row r="212">
          <cell r="U212" t="str">
            <v xml:space="preserve">5.4. Налог на имущество </v>
          </cell>
        </row>
        <row r="213">
          <cell r="U213" t="str">
            <v>5.5. Экологические платежи</v>
          </cell>
        </row>
        <row r="214">
          <cell r="U214" t="str">
            <v>5.6. Платежи за пользование недрами</v>
          </cell>
        </row>
        <row r="215">
          <cell r="U215" t="str">
            <v>5.7. Прочие налоги и сборы, относимые на себестоимость</v>
          </cell>
        </row>
        <row r="216">
          <cell r="U216" t="str">
            <v>_6_Расходы_на_командировки_и_представительские_расходы</v>
          </cell>
        </row>
        <row r="217">
          <cell r="U217" t="str">
            <v xml:space="preserve">6.1. Представительские расходы </v>
          </cell>
        </row>
        <row r="218">
          <cell r="U218" t="str">
            <v>6.2.1. Расходы на проезд</v>
          </cell>
        </row>
        <row r="219">
          <cell r="U219" t="str">
            <v>6.2.2. Суточные по командировкам</v>
          </cell>
        </row>
        <row r="220">
          <cell r="U220" t="str">
            <v xml:space="preserve">6.2.3. Расходы на проживание  </v>
          </cell>
        </row>
        <row r="221">
          <cell r="U221" t="str">
            <v>6.2.4. Прочие расходы по командировкам</v>
          </cell>
        </row>
        <row r="222">
          <cell r="U222" t="str">
            <v>_7_Расходы_на_аренду_имущества</v>
          </cell>
        </row>
        <row r="223">
          <cell r="U223" t="str">
            <v>7.1. Расходы на аренду зданий, помещений и сооружений, кроме объектов электросетевого хозяйства</v>
          </cell>
        </row>
        <row r="224">
          <cell r="U224" t="str">
            <v>7.2. Расходы на аренду объектов электросетевого хозяйства</v>
          </cell>
        </row>
        <row r="225">
          <cell r="U225" t="str">
            <v>7.3. Расходы на аренду земли</v>
          </cell>
        </row>
        <row r="226">
          <cell r="U226" t="str">
            <v>7.4. Расходы на аренду транспортных средств</v>
          </cell>
        </row>
        <row r="227">
          <cell r="U227" t="str">
            <v>7.5. Расходы на аренду прочего имущества</v>
          </cell>
        </row>
        <row r="228">
          <cell r="U228" t="str">
            <v>_8_Расходы_на_лизинг</v>
          </cell>
        </row>
        <row r="229">
          <cell r="U229" t="str">
            <v>8.1. Расходы на лизинг автотранспорта</v>
          </cell>
        </row>
        <row r="230">
          <cell r="U230" t="str">
            <v>8.2. Расходы на лизинг электросетевого имущества</v>
          </cell>
        </row>
        <row r="231">
          <cell r="U231" t="str">
            <v>8.3. Расходы на лизинг прочего имущества</v>
          </cell>
        </row>
        <row r="232">
          <cell r="U232" t="str">
            <v>_9_Расходы_на_страхование</v>
          </cell>
        </row>
        <row r="233">
          <cell r="U233" t="str">
            <v>9.1.1. Расходы на добровольное страхование автотранспортных средств (КАСКО)</v>
          </cell>
        </row>
        <row r="234">
          <cell r="U234" t="str">
            <v>9.1.2. Расходы на страхование зданий, сооружений и оборудования</v>
          </cell>
        </row>
        <row r="235">
          <cell r="U235" t="str">
            <v>9.1.3. Расходы на страхование прочего имущества</v>
          </cell>
        </row>
        <row r="236">
          <cell r="U236" t="str">
            <v>9.2.1. Расходы на добровольное медицинское страхование персонала</v>
          </cell>
        </row>
        <row r="237">
          <cell r="U237" t="str">
            <v>9.2.2. Расходы на добровольное страхование работников от несчастных случаев и болезней</v>
          </cell>
        </row>
        <row r="238">
          <cell r="U238" t="str">
            <v>9.3.1. Расходы на обязательное страхование гражданской ответственности владельцев транспортных средств (ОСАГО)</v>
          </cell>
        </row>
        <row r="239">
          <cell r="U239" t="str">
            <v>9.3.2. Расходы на обязательное страхование гражданской ответственности владельца опасного объекта (ОСОПО)</v>
          </cell>
        </row>
        <row r="240">
          <cell r="U240" t="str">
            <v>9.3.3. Расходы на прочие виды страхования гражданской ответственности</v>
          </cell>
        </row>
        <row r="241">
          <cell r="U241" t="str">
            <v>9.4. Расходы на прочие виды страхования</v>
          </cell>
        </row>
        <row r="242">
          <cell r="U242" t="str">
            <v>_10_Услуги_сторонних_организаций</v>
          </cell>
        </row>
        <row r="243">
          <cell r="U243" t="str">
            <v>10.1.1. Стационарная связь</v>
          </cell>
        </row>
        <row r="244">
          <cell r="U244" t="str">
            <v>10.1.2. Мобильная связь</v>
          </cell>
        </row>
        <row r="245">
          <cell r="U245" t="str">
            <v>10.1.3. Интернет</v>
          </cell>
        </row>
        <row r="246">
          <cell r="U246" t="str">
            <v>10.1.4. Почтово-телеграфные расходы</v>
          </cell>
        </row>
        <row r="247">
          <cell r="U247" t="str">
            <v>10.1.5. Услуги спутникового телевидения</v>
          </cell>
        </row>
        <row r="248">
          <cell r="U248" t="str">
            <v>10.1.6. Технологическая связь</v>
          </cell>
        </row>
        <row r="249">
          <cell r="U249" t="str">
            <v>10.1.7. Прочие расходы на связь</v>
          </cell>
        </row>
        <row r="250">
          <cell r="U250" t="str">
            <v>10.2.1. Информационные услуги (в т.ч. РБП)</v>
          </cell>
        </row>
        <row r="251">
          <cell r="U251" t="str">
            <v>10.2.2. Техническое обслуживание, сопровождение и поддержка информационных систем</v>
          </cell>
        </row>
        <row r="252">
          <cell r="U252" t="str">
            <v>10.2.3. Прочие информационные услуги</v>
          </cell>
        </row>
        <row r="253">
          <cell r="U253" t="str">
            <v>10.3. Консультационные услуги</v>
          </cell>
        </row>
        <row r="254">
          <cell r="U254" t="str">
            <v>10.4. Аудиторские услуги</v>
          </cell>
        </row>
        <row r="255">
          <cell r="U255" t="str">
            <v>10.5. Юридические услуги</v>
          </cell>
        </row>
        <row r="256">
          <cell r="U256" t="str">
            <v>10.6. Нотариальные услуги</v>
          </cell>
        </row>
        <row r="257">
          <cell r="U257" t="str">
            <v>10.7.1. Услуги авиатранспорта</v>
          </cell>
        </row>
        <row r="258">
          <cell r="U258" t="str">
            <v>10.7.2. Услуги автотранспорта</v>
          </cell>
        </row>
        <row r="259">
          <cell r="U259" t="str">
            <v>10.7.3. Услуги водного транспорта</v>
          </cell>
        </row>
        <row r="260">
          <cell r="U260" t="str">
            <v>10.7.4. Услуги железнодорожного транспорта</v>
          </cell>
        </row>
        <row r="261">
          <cell r="U261" t="str">
            <v>10.8. Расходы на публичное раскрытие информации</v>
          </cell>
        </row>
        <row r="262">
          <cell r="U262" t="str">
            <v>10.9. Расходы на рекламу</v>
          </cell>
        </row>
        <row r="263">
          <cell r="U263" t="str">
            <v>10.10. Услуги СМИ</v>
          </cell>
        </row>
        <row r="264">
          <cell r="U264" t="str">
            <v>10.11. Расходы на выставочную деятельность</v>
          </cell>
        </row>
        <row r="265">
          <cell r="U265" t="str">
            <v>10.12. Услуги переводчиков, не состоящих в штате организации</v>
          </cell>
        </row>
        <row r="266">
          <cell r="U266" t="str">
            <v>10.13.1. Расходы по подбору кадров</v>
          </cell>
        </row>
        <row r="267">
          <cell r="U267" t="str">
            <v>10.13.2. Расходы по подготовке кадров</v>
          </cell>
        </row>
        <row r="268">
          <cell r="U268" t="str">
            <v>10.14. Расходы на регистрационные взносы за участие в форумах и конференциях</v>
          </cell>
        </row>
        <row r="269">
          <cell r="U269" t="str">
            <v>10.15. Услуги по охране</v>
          </cell>
        </row>
        <row r="270">
          <cell r="U270" t="str">
            <v>10.16.1. Коммунальные услуги и расходы на эксплуатацию зданий</v>
          </cell>
        </row>
        <row r="271">
          <cell r="U271" t="str">
            <v>10.16.2. Расходы на содержание автотранспорта</v>
          </cell>
        </row>
        <row r="272">
          <cell r="U272" t="str">
            <v>10.16.3. Расходы на оформление имущественных прав</v>
          </cell>
        </row>
        <row r="273">
          <cell r="U273" t="str">
            <v>10.17.1.1. ОАО "СО ЕЭС"</v>
          </cell>
        </row>
        <row r="274">
          <cell r="U274" t="str">
            <v>10.17.1.2. ОАО ''АТС''</v>
          </cell>
        </row>
        <row r="275">
          <cell r="U275" t="str">
            <v>10.17.1.3. ОАО ''ЦФР''</v>
          </cell>
        </row>
        <row r="276">
          <cell r="U276" t="str">
            <v>10.17.2. Расходы на охрану труда</v>
          </cell>
        </row>
        <row r="277">
          <cell r="U277" t="str">
            <v>10.17.3. Расходы на приобретение нормативной и технической литературы (в т.ч. РБП)</v>
          </cell>
        </row>
        <row r="278">
          <cell r="U278" t="str">
            <v>10.17.4. Расходы по подписке на периодические издания</v>
          </cell>
        </row>
        <row r="279">
          <cell r="U279" t="str">
            <v>10.17.5. Расходы на проведение совещаний</v>
          </cell>
        </row>
        <row r="280">
          <cell r="U280" t="str">
            <v>10.17.6. Услуги по организации функционирования и развитию сетевого комплекса</v>
          </cell>
        </row>
        <row r="281">
          <cell r="U281" t="str">
            <v>10.17.7. Расходы на природоохранные мероприятия (кроме налогов и сборов)</v>
          </cell>
        </row>
        <row r="282">
          <cell r="U282" t="str">
            <v>10.17.8.1. Расходы на получение разрешений на перевозку крупногабаритных грузов</v>
          </cell>
        </row>
        <row r="283">
          <cell r="U283" t="str">
            <v>10.17.8.2. Расходы на получение разрешений на проведение земляных работ</v>
          </cell>
        </row>
        <row r="284">
          <cell r="U284" t="str">
            <v>10.17.8.3. Прочие расходы на получение разрешений и лицензий</v>
          </cell>
        </row>
        <row r="285">
          <cell r="U285" t="str">
            <v>10.17.9. Расходы на НИОКР с положительным результатом (в т.ч. РБП)</v>
          </cell>
        </row>
        <row r="286">
          <cell r="U286" t="str">
            <v>10.17.10. Расходы на проведение конкурсов и аукционов</v>
          </cell>
        </row>
        <row r="287">
          <cell r="U287" t="str">
            <v>10.17.11. Другие прочие услуги сторонних организаций</v>
          </cell>
        </row>
        <row r="288">
          <cell r="U288" t="str">
            <v>_11_Другие_расходы</v>
          </cell>
        </row>
        <row r="289">
          <cell r="U289" t="str">
            <v>11. Другие расходы</v>
          </cell>
        </row>
        <row r="290">
          <cell r="U290" t="str">
            <v>_12_Отчисление_в_резервы_предстоящих_расходов</v>
          </cell>
        </row>
        <row r="291">
          <cell r="U291" t="str">
            <v>12. Отчисление в резервы предстоящих расходов</v>
          </cell>
        </row>
      </sheetData>
      <sheetData sheetId="1" refreshError="1"/>
      <sheetData sheetId="2" refreshError="1">
        <row r="3">
          <cell r="K3">
            <v>1</v>
          </cell>
        </row>
      </sheetData>
      <sheetData sheetId="3" refreshError="1">
        <row r="17">
          <cell r="A17" t="str">
            <v>ПАО «ФСК ЕЭС»</v>
          </cell>
        </row>
      </sheetData>
      <sheetData sheetId="4" refreshError="1"/>
      <sheetData sheetId="5"/>
      <sheetData sheetId="6"/>
      <sheetData sheetId="7"/>
      <sheetData sheetId="8">
        <row r="25">
          <cell r="W25">
            <v>37400269.55575712</v>
          </cell>
        </row>
      </sheetData>
      <sheetData sheetId="9"/>
      <sheetData sheetId="10">
        <row r="236">
          <cell r="W236">
            <v>87823.669908666576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32">
          <cell r="V32">
            <v>558721.86136600003</v>
          </cell>
        </row>
      </sheetData>
      <sheetData sheetId="24"/>
      <sheetData sheetId="25"/>
      <sheetData sheetId="26"/>
      <sheetData sheetId="27"/>
      <sheetData sheetId="28">
        <row r="17">
          <cell r="V17">
            <v>149755054.87701994</v>
          </cell>
        </row>
      </sheetData>
      <sheetData sheetId="29"/>
      <sheetData sheetId="30"/>
      <sheetData sheetId="31"/>
      <sheetData sheetId="32"/>
      <sheetData sheetId="33">
        <row r="18">
          <cell r="W18">
            <v>56721155.875437103</v>
          </cell>
        </row>
      </sheetData>
      <sheetData sheetId="34"/>
      <sheetData sheetId="35"/>
      <sheetData sheetId="36"/>
      <sheetData sheetId="37"/>
      <sheetData sheetId="38">
        <row r="20">
          <cell r="W20">
            <v>45253118.33496622</v>
          </cell>
        </row>
      </sheetData>
      <sheetData sheetId="39"/>
      <sheetData sheetId="40"/>
      <sheetData sheetId="41"/>
      <sheetData sheetId="42"/>
      <sheetData sheetId="43"/>
      <sheetData sheetId="44"/>
      <sheetData sheetId="45">
        <row r="210">
          <cell r="BQ210">
            <v>147907434.36747003</v>
          </cell>
        </row>
      </sheetData>
      <sheetData sheetId="46"/>
      <sheetData sheetId="47"/>
      <sheetData sheetId="48">
        <row r="28">
          <cell r="W28">
            <v>24298857</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Р нов"/>
      <sheetName val="Затраты на сырье"/>
      <sheetName val="БДДС"/>
      <sheetName val="Налоги"/>
      <sheetName val="Отчет о прибылях и убытках"/>
      <sheetName val="Кредиты"/>
      <sheetName val="Постоянные активы"/>
      <sheetName val="Доходы от эл. и теплоэнергии"/>
      <sheetName val="Налог на прибыль"/>
      <sheetName val="Налоги (2)"/>
      <sheetName val="Баланс"/>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MTO REV.0"/>
      <sheetName val="F5"/>
      <sheetName val="Set"/>
      <sheetName val="Свод"/>
      <sheetName val="Поставщики и субподрядчики"/>
      <sheetName val=""/>
    </sheetNames>
    <sheetDataSet>
      <sheetData sheetId="0">
        <row r="15">
          <cell r="B15">
            <v>0</v>
          </cell>
        </row>
      </sheetData>
      <sheetData sheetId="1">
        <row r="15">
          <cell r="B15">
            <v>0</v>
          </cell>
        </row>
      </sheetData>
      <sheetData sheetId="2">
        <row r="15">
          <cell r="B15">
            <v>0</v>
          </cell>
        </row>
      </sheetData>
      <sheetData sheetId="3">
        <row r="15">
          <cell r="B15">
            <v>0</v>
          </cell>
        </row>
      </sheetData>
      <sheetData sheetId="4">
        <row r="15">
          <cell r="B15">
            <v>0</v>
          </cell>
        </row>
      </sheetData>
      <sheetData sheetId="5">
        <row r="15">
          <cell r="B15">
            <v>0</v>
          </cell>
        </row>
      </sheetData>
      <sheetData sheetId="6">
        <row r="15">
          <cell r="B15">
            <v>0</v>
          </cell>
        </row>
      </sheetData>
      <sheetData sheetId="7" refreshError="1">
        <row r="15">
          <cell r="B15">
            <v>0</v>
          </cell>
        </row>
      </sheetData>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5">
          <cell r="B15">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Справка"/>
      <sheetName val="ФСК"/>
      <sheetName val="ТСО"/>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Set"/>
      <sheetName val="Поставщики и субподрядчики"/>
      <sheetName val="vec"/>
      <sheetName val="см-2 шатурс сети  проект работы"/>
      <sheetName val="данные"/>
      <sheetName val="на 1 тут"/>
      <sheetName val="сбыт"/>
      <sheetName val="Рег генер"/>
      <sheetName val="сети"/>
      <sheetName val="Диапазоны"/>
      <sheetName val="REESTR"/>
      <sheetName val="Кобяйс."/>
      <sheetName val="тариф Э-Б нефть"/>
      <sheetName val="Прил 1"/>
      <sheetName val="Алдан"/>
      <sheetName val="35998"/>
      <sheetName val="44"/>
      <sheetName val="92"/>
      <sheetName val="94"/>
      <sheetName val="97"/>
      <sheetName val="Шупр"/>
      <sheetName val="НЕ УДАЛЯТЬ!!!"/>
      <sheetName val="параметры ПЗ"/>
      <sheetName val="не_удалять"/>
      <sheetName val="31.08.2004"/>
      <sheetName val="31_08_2004"/>
      <sheetName val="охр труда и подготовка кадров"/>
      <sheetName val="Анализ"/>
      <sheetName val="Обнулить"/>
      <sheetName val="et_union"/>
      <sheetName val="ЭСО"/>
      <sheetName val="index"/>
      <sheetName val="Инфо"/>
      <sheetName val="ЯСК"/>
      <sheetName val="#ССЫЛКА"/>
      <sheetName val="Общие продажи"/>
      <sheetName val="Изменения по статьям (2001)"/>
      <sheetName val="26"/>
      <sheetName val="29"/>
      <sheetName val="TECHSHEET"/>
      <sheetName val="СЛ7"/>
      <sheetName val="Титульный"/>
      <sheetName val="REESTR_MO"/>
      <sheetName val="СЛ3"/>
      <sheetName val="Read me first"/>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sheetName val="FST5"/>
      <sheetName val="Заголовок"/>
    </sheetNames>
    <sheetDataSet>
      <sheetData sheetId="0"/>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sheetName val="II"/>
      <sheetName val="III"/>
      <sheetName val="IV"/>
      <sheetName val="год"/>
      <sheetName val="1"/>
      <sheetName val="2"/>
      <sheetName val="3"/>
      <sheetName val="4"/>
      <sheetName val="год (2)"/>
      <sheetName val="WACC"/>
      <sheetName val="rates"/>
      <sheetName val="Input_Assumptions"/>
      <sheetName val="REESTR_STATION"/>
      <sheetName val="TEHSHEET"/>
      <sheetName val="Титульный"/>
      <sheetName val="Заголовок"/>
      <sheetName val="Gen"/>
      <sheetName val="Остаток на складе"/>
      <sheetName val="MTO REV.0"/>
      <sheetName val="ис.смета"/>
      <sheetName val="ээ"/>
      <sheetName val="Свод"/>
      <sheetName val="2.1.5.1."/>
      <sheetName val="2.1.10.1. "/>
      <sheetName val="2.2.11.11."/>
      <sheetName val="ИТОГИ  по Н,Р,Э,Q"/>
      <sheetName val="Настройки"/>
      <sheetName val="Output"/>
      <sheetName val="F5"/>
      <sheetName val="Доходы от эл. и теплоэнергии"/>
      <sheetName val="mtl$-inter"/>
      <sheetName val="SET"/>
      <sheetName val="ESTI."/>
      <sheetName val="DI-ESTI"/>
      <sheetName val="смета2 проект_ раб_"/>
      <sheetName val="mto rev.2(armor)"/>
      <sheetName val="共機計算"/>
      <sheetName val="共機J"/>
      <sheetName val="Оборудование"/>
      <sheetName val="опоры "/>
      <sheetName val="Смета на 2003 по ВТ"/>
      <sheetName val="Рейтинг"/>
    </sheetNames>
    <sheetDataSet>
      <sheetData sheetId="0" refreshError="1">
        <row r="2">
          <cell r="C2">
            <v>33.700000000000003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XL4Poppy"/>
      <sheetName val="I"/>
      <sheetName val="Доходы от эл. и теплоэнергии"/>
      <sheetName val="#REF"/>
      <sheetName val="PIPE-03E.XLS"/>
      <sheetName val="KH12"/>
      <sheetName val="CN12"/>
      <sheetName val="HD12"/>
      <sheetName val="KH1"/>
      <sheetName val="00000000"/>
      <sheetName val="cong bien t10"/>
      <sheetName val="luong t9 "/>
      <sheetName val="bb t9"/>
      <sheetName val="XETT10-03"/>
      <sheetName val="bxet"/>
      <sheetName val="XXXXXXXX"/>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Sheet4"/>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Sheet5"/>
      <sheetName val="Chi tiet - Dv lap"/>
      <sheetName val="TH KHTC"/>
      <sheetName val="000"/>
      <sheetName val="MD"/>
      <sheetName val="ND"/>
      <sheetName val="CONG"/>
      <sheetName val="DGCT"/>
      <sheetName val="Gia VL"/>
      <sheetName val="Bang gia ca may"/>
      <sheetName val="Bang luong CB"/>
      <sheetName val="Bang P.tich CT"/>
      <sheetName val="D.toan chi tiet"/>
      <sheetName val="Bang TH Dtoan"/>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BC_KKTSCD"/>
      <sheetName val="Chitiet"/>
      <sheetName val="Sheet2 (2)"/>
      <sheetName val="Mau_BC_KKTSCD"/>
      <sheetName val="KH 2003 (moi max)"/>
      <sheetName val="Chart2"/>
      <sheetName val="Chart1"/>
      <sheetName val="Interim payment"/>
      <sheetName val="Letter"/>
      <sheetName val="Bid Sum"/>
      <sheetName val="Item B"/>
      <sheetName val="Dg A"/>
      <sheetName val="Dg B&amp;C"/>
      <sheetName val="Rates&amp;Prices"/>
      <sheetName val="Material at sit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tscd"/>
      <sheetName val="KM"/>
      <sheetName val="KHOANMUC"/>
      <sheetName val="CPQL"/>
      <sheetName val="SANLUONG"/>
      <sheetName val="SSCP-SL"/>
      <sheetName val="CPSX"/>
      <sheetName val="KQKD"/>
      <sheetName val="CDSL (2)"/>
      <sheetName val="00000001"/>
      <sheetName val="00000002"/>
      <sheetName val="00000003"/>
      <sheetName val="00000004"/>
      <sheetName val="VL"/>
      <sheetName val="CTXD"/>
      <sheetName val=".."/>
      <sheetName val="CTDN"/>
      <sheetName val="san vuon"/>
      <sheetName val="khu phu tro"/>
      <sheetName val="TH"/>
      <sheetName val="Thuyet minh"/>
      <sheetName val="CQ-HQ"/>
      <sheetName val="be tong"/>
      <sheetName val="Thep"/>
      <sheetName val="Tong hop thep"/>
      <sheetName val="phan tich DG"/>
      <sheetName val="gia vat lieu"/>
      <sheetName val="gia xe may"/>
      <sheetName val="gia nhan cong"/>
      <sheetName val="XL4Test5"/>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Congty"/>
      <sheetName val="VPPN"/>
      <sheetName val="XN74"/>
      <sheetName val="XN54"/>
      <sheetName val="XN33"/>
      <sheetName val="NK96"/>
      <sheetName val="THCT"/>
      <sheetName val="cap cho cac DT"/>
      <sheetName val="Ung - hoan"/>
      <sheetName val="CP may"/>
      <sheetName val="SS"/>
      <sheetName val="NVL"/>
      <sheetName val="10000000"/>
      <sheetName val="Phu luc"/>
      <sheetName val="Gia trÞ"/>
      <sheetName val=""/>
      <sheetName val="1"/>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Quang Tri"/>
      <sheetName val="TTHue"/>
      <sheetName val="Da Nang"/>
      <sheetName val="Quang Nam"/>
      <sheetName val="Quang Ngai"/>
      <sheetName val="TH DH-QN"/>
      <sheetName val="KP HD"/>
      <sheetName val="DB HD"/>
      <sheetName val="dutoan1"/>
      <sheetName val="Anhtoan"/>
      <sheetName val="dutoan2"/>
      <sheetName val="vat tu"/>
      <sheetName val="Thep "/>
      <sheetName val="Chi tiet Khoi luong"/>
      <sheetName val="TH khoi luong"/>
      <sheetName val="Chiet tinh vat lieu "/>
      <sheetName val="TH KL VL"/>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Q1-02"/>
      <sheetName val="Q2-02"/>
      <sheetName val="Q3-02"/>
      <sheetName val="9"/>
      <sheetName val="10"/>
      <sheetName val="DTHH"/>
      <sheetName val="Bang1"/>
      <sheetName val="TAI TRONG"/>
      <sheetName val="NOI LUC"/>
      <sheetName val="TINH DUYET THTT CHINH"/>
      <sheetName val="TDUYET THTT PHU"/>
      <sheetName val="TINH DAO DONG VA DO VONG"/>
      <sheetName val="TINH NEO"/>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CT xa"/>
      <sheetName val="TLGC"/>
      <sheetName val="BL"/>
      <sheetName val="tc"/>
      <sheetName val="TDT"/>
      <sheetName val="xl"/>
      <sheetName val="NN"/>
      <sheetName val="Tralaivay"/>
      <sheetName val="TBTN"/>
      <sheetName val="CPTV"/>
      <sheetName val="PCCHAY"/>
      <sheetName val="dtks"/>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C45A-BH"/>
      <sheetName val="C46A-BH"/>
      <sheetName val="C47A-BH"/>
      <sheetName val="C48A-BH"/>
      <sheetName val="S-53-1"/>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CHIT"/>
      <sheetName val="THXH"/>
      <sheetName val="BHX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Q2"/>
      <sheetName val="T.U luong Q1"/>
      <sheetName val="T.U luong Q2"/>
      <sheetName val="T.U luong Q3"/>
      <sheetName val="Quyet toan"/>
      <sheetName val="Thu hoi"/>
      <sheetName val="Lai vay"/>
      <sheetName val="Tien vay"/>
      <sheetName val="Cong no"/>
      <sheetName val="Cop pha"/>
      <sheetName val="20000000"/>
      <sheetName val="TM"/>
      <sheetName val="BU-gian"/>
      <sheetName val="Bu-Ha"/>
      <sheetName val="PTVT"/>
      <sheetName val="Gia DAN"/>
      <sheetName val="Dan"/>
      <sheetName val="Cuoc"/>
      <sheetName val="Bugia"/>
      <sheetName val="KL57"/>
      <sheetName val="Phu luc HD"/>
      <sheetName val="Gia du thau"/>
      <sheetName val="PTDG"/>
      <sheetName val="Ca xe"/>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KL VL"/>
      <sheetName val="KHCTiet"/>
      <sheetName val="QT 9-6"/>
      <sheetName val="Thuong luu HB"/>
      <sheetName val="QT03"/>
      <sheetName val="QT"/>
      <sheetName val="PTmay"/>
      <sheetName val="KK"/>
      <sheetName val="QT Ky T"/>
      <sheetName val="BCKT"/>
      <sheetName val="bc vt TON BAI"/>
      <sheetName val="XXXXXXX0"/>
      <sheetName val="QT Duoc (Hai)"/>
      <sheetName val="Cua"/>
      <sheetName val="NS"/>
      <sheetName val="sent to"/>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THDT"/>
      <sheetName val="DM-Goc"/>
      <sheetName val="Gia-CT"/>
      <sheetName val="PTCP"/>
      <sheetName val="cphoi"/>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T1(T1)04"/>
      <sheetName val="SILICATE"/>
      <sheetName val="기계시공"/>
      <sheetName val="clvl"/>
      <sheetName val="TIEN GOI"/>
      <sheetName val="Y-WORK"/>
      <sheetName val="Dec31"/>
      <sheetName val="Jan2"/>
      <sheetName val="Caodo"/>
      <sheetName val="Dat"/>
      <sheetName val="KL-CTTK"/>
      <sheetName val="BTH"/>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Tong Thu"/>
      <sheetName val="Tong Chi"/>
      <sheetName val="Truong hoc"/>
      <sheetName val="Cty CP"/>
      <sheetName val="G.thau 3B"/>
      <sheetName val="T.Hop Thu-chi"/>
      <sheetName val="TH mau moi tu T10"/>
      <sheetName val="Tong hop Quy IV"/>
      <sheetName val="KKTS.04"/>
      <sheetName val="nha kct"/>
      <sheetName val="BKVT"/>
      <sheetName val="Chenh lech"/>
      <sheetName val="Kinh phí"/>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KH-2001"/>
      <sheetName val="KH-2002"/>
      <sheetName val="KH-2003"/>
      <sheetName val="DGTL"/>
      <sheetName val="®¬ngi¸"/>
      <sheetName val="dongle"/>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TB-내역서"/>
      <sheetName val="NHAT KY THU TIEN T.GOI"/>
      <sheetName val="LUONG GIAN TIEP"/>
      <sheetName val="NHAT KY THU TIEN TM"/>
      <sheetName val="UOC THUC HIEN THUE TNDN"/>
      <sheetName val="QUY TM"/>
      <sheetName val="131"/>
      <sheetName val="NKCT - 01"/>
      <sheetName val="BU6-_x0005_"/>
      <sheetName val="CAT_5"/>
      <sheetName val="w't table"/>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osting_CV"/>
      <sheetName val="costing_ESDV"/>
      <sheetName val="costing_FE"/>
      <sheetName val="costing_Misc"/>
      <sheetName val="costing_MOV"/>
      <sheetName val="LABTOTAL"/>
      <sheetName val="CN"/>
      <sheetName val="배부율"/>
      <sheetName val="간접비내역-1"/>
      <sheetName val="doanh thu loi nhuan"/>
      <sheetName val="dong tien"/>
      <sheetName val="thu hoi von"/>
      <sheetName val="hoan von"/>
      <sheetName val="dothi npv"/>
      <sheetName val="diem hoa von"/>
      <sheetName val="nop ngan sach"/>
      <sheetName val="chi tieu"/>
      <sheetName val="SOURCE"/>
      <sheetName val="Summary"/>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ITB COST"/>
      <sheetName val="BQ_Equip_Pipe"/>
      <sheetName val="PipWT"/>
      <sheetName val="견적조건"/>
      <sheetName val="기계๿〚"/>
      <sheetName val="기계헾】"/>
      <sheetName val="기계锼_x0013_"/>
      <sheetName val="기계灼_x0013_"/>
      <sheetName val="기계_x0005__x0000_"/>
      <sheetName val="piping"/>
      <sheetName val="Data_ST"/>
      <sheetName val="D &amp; B Summary"/>
      <sheetName val="Summary Sheets"/>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Cover"/>
      <sheetName val="부표총괄"/>
      <sheetName val="기둥(원형)"/>
      <sheetName val="계약ITEM"/>
      <sheetName val="UNIT"/>
      <sheetName val="LEGEND"/>
      <sheetName val="General Data"/>
      <sheetName val="정렬"/>
      <sheetName val="PRO_A"/>
      <sheetName val="MAIN"/>
      <sheetName val="PRO"/>
      <sheetName val="환율"/>
      <sheetName val="Building"/>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sting_Press"/>
      <sheetName val="지원사무소원가배부내역"/>
      <sheetName val="품셈1-26"/>
      <sheetName val="4.주별물량Table"/>
      <sheetName val="내역"/>
      <sheetName val="ITEM"/>
      <sheetName val="TOEC"/>
      <sheetName val="FORCE"/>
      <sheetName val="2.2 띠장의 설계"/>
      <sheetName val="TYPE-7"/>
      <sheetName val="CAL."/>
      <sheetName val="HVAC"/>
      <sheetName val="KH-200_x0005_"/>
      <sheetName val="CostDB"/>
      <sheetName val="예산M11A"/>
      <sheetName val="resp"/>
      <sheetName val="Code03"/>
      <sheetName val="Activity(new)"/>
      <sheetName val="총괄표"/>
      <sheetName val="DATA"/>
      <sheetName val="공사내역"/>
      <sheetName val=" ｹ-ﾌﾞﾙ"/>
      <sheetName val="당초"/>
      <sheetName val="내역서 "/>
      <sheetName val="PUMP"/>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Trans"/>
      <sheetName val="Definitionen"/>
      <sheetName val="INPUT"/>
      <sheetName val="PRICE-COMP"/>
      <sheetName val="COMP"/>
      <sheetName val="sc0314 Index"/>
      <sheetName val="기초자료"/>
      <sheetName val="견적집계표"/>
      <sheetName val="THDG_x0002_"/>
      <sheetName val="EquipPOR"/>
      <sheetName val="CBL.Termination"/>
      <sheetName val="적용환율"/>
      <sheetName val="gvl"/>
      <sheetName val="FINAL"/>
      <sheetName val="Uhde Equip List"/>
      <sheetName val="MotorsData"/>
      <sheetName val="BOQ_TOTAL"/>
      <sheetName val="Pengalaman Per"/>
      <sheetName val="VA_code"/>
      <sheetName val="공통가설"/>
      <sheetName val="K"/>
      <sheetName val="T2"/>
      <sheetName val="Tþ"/>
      <sheetName val="T12"/>
      <sheetName val="T11"/>
      <sheetName val="T10"/>
      <sheetName val="T9"/>
      <sheetName val="T8"/>
      <sheetName val="T7"/>
      <sheetName val="T6"/>
      <sheetName val="T5"/>
      <sheetName val="T4"/>
      <sheetName val="T3"/>
      <sheetName val="COT"/>
      <sheetName val="MONG"/>
      <sheetName val="Liệt kê"/>
      <sheetName val="Kho"/>
      <sheetName val="CLVC"/>
      <sheetName val="XXXXXXX_x0018_"/>
      <sheetName val="Caod&lt;"/>
      <sheetName val="기계ᰖ〚"/>
      <sheetName val="P3"/>
      <sheetName val="BQMPALOC"/>
      <sheetName val="전체"/>
      <sheetName val="보온자재단가표"/>
      <sheetName val="건축집계"/>
      <sheetName val="도"/>
      <sheetName val="PIP"/>
      <sheetName val="PRECAST lightconc-II"/>
      <sheetName val="작성기준"/>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CODE"/>
      <sheetName val="갑지"/>
      <sheetName val="인6丵"/>
      <sheetName val="FAB별"/>
      <sheetName val="UEC영화관본공사내역"/>
      <sheetName val="Code 02"/>
      <sheetName val="Code 03"/>
      <sheetName val="Code 04"/>
      <sheetName val="Code 05"/>
      <sheetName val="Code 06"/>
      <sheetName val="Code 07"/>
      <sheetName val="Code 09"/>
      <sheetName val="대비내역"/>
      <sheetName val="정보매체A동"/>
      <sheetName val="현장업무"/>
      <sheetName val="PO Contabilizado 31-12-04"/>
      <sheetName val="Hoja1"/>
      <sheetName val="Y_WORK"/>
      <sheetName val="tuan"/>
      <sheetName val="Du thau"/>
      <sheetName val="Phan tich don gia (doc)"/>
      <sheetName val="HRSG PRINT"/>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_x0005_"/>
      <sheetName val="&lt;&lt;380V&gt;&gt; "/>
      <sheetName val="Definitions"/>
      <sheetName val="NDOCBT"/>
      <sheetName val="말뚝물량"/>
      <sheetName val="3희질산"/>
      <sheetName val=" Est "/>
      <sheetName val="estm_mech"/>
      <sheetName val="단가대비"/>
      <sheetName val="List"/>
      <sheetName val="LinerWt"/>
      <sheetName val="1CD"/>
      <sheetName val="DI-ESTI"/>
      <sheetName val="ﾄﾞﾊﾞｲFUEL GAS追見"/>
      <sheetName val="Condition"/>
      <sheetName val="산근"/>
      <sheetName val="계장공사"/>
      <sheetName val="전차선로 물량표"/>
      <sheetName val="danga"/>
      <sheetName val="ilch"/>
      <sheetName val="Calc"/>
      <sheetName val="R&amp;P"/>
      <sheetName val="GiaVL"/>
      <sheetName val="공사비 내역 (가)"/>
      <sheetName val="KP1590_E"/>
      <sheetName val="Al-suwaidi"/>
      <sheetName val="sent_to"/>
      <sheetName val="KL_XL2000"/>
      <sheetName val="Chiet_tinh"/>
      <sheetName val="Van_chuyen"/>
      <sheetName val="THKP_(2)"/>
      <sheetName val="T_Bi"/>
      <sheetName val="Thiet_ke"/>
      <sheetName val="K_luong"/>
      <sheetName val="TT_L2"/>
      <sheetName val="TT_L1"/>
      <sheetName val="Thue_Ngoai"/>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cap_cho_cac_DT"/>
      <sheetName val="Ung_-_hoan"/>
      <sheetName val="CP_may"/>
      <sheetName val="Sheet2_(2)"/>
      <sheetName val="Chi_tiet_-_Dv_lap"/>
      <sheetName val="TH_KHTC"/>
      <sheetName val="KH_2003_(moi_max)"/>
      <sheetName val="LUAN_CHUYEN"/>
      <sheetName val="KE_QUY"/>
      <sheetName val="LUONGGIAN_TIEP"/>
      <sheetName val="VAY_VON"/>
      <sheetName val="O_THAO"/>
      <sheetName val="Q_TRUNG"/>
      <sheetName val="Y_THANH"/>
      <sheetName val="Interim_payment"/>
      <sheetName val="Bid_Sum"/>
      <sheetName val="Item_B"/>
      <sheetName val="Dg_A"/>
      <sheetName val="Dg_B&amp;C"/>
      <sheetName val="Material_at_site"/>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Gia_VL"/>
      <sheetName val="Bang_gia_ca_may"/>
      <sheetName val="Bang_luong_CB"/>
      <sheetName val="Bang_P_tich_CT"/>
      <sheetName val="D_toan_chi_tiet"/>
      <sheetName val="Bang_TH_Dtoan"/>
      <sheetName val="Dong_Dau"/>
      <sheetName val="Dong_Dau_(2)"/>
      <sheetName val="Sau_dong"/>
      <sheetName val="Ma_xa"/>
      <sheetName val="My_dinh"/>
      <sheetName val="Tong_cong"/>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AC_P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Quang_Tri"/>
      <sheetName val="Da_Nang"/>
      <sheetName val="Quang_Nam"/>
      <sheetName val="Quang_Ngai"/>
      <sheetName val="TH_DH-QN"/>
      <sheetName val="KP_HD"/>
      <sheetName val="DB_HD"/>
      <sheetName val="cong_bien_t10"/>
      <sheetName val="luong_t9_"/>
      <sheetName val="bb_t9"/>
      <sheetName val="Phu_luc"/>
      <sheetName val="Gia_trÞ"/>
      <sheetName val="CDSL_(2)"/>
      <sheetName val="__"/>
      <sheetName val="san_vuon"/>
      <sheetName val="khu_phu_tro"/>
      <sheetName val="Thuyet_minh"/>
      <sheetName val="phan_tich_DG"/>
      <sheetName val="gia_vat_lieu"/>
      <sheetName val="gia_xe_may"/>
      <sheetName val="gia_nhan_cong"/>
      <sheetName val="DS_them_luong_qui_4-2002"/>
      <sheetName val="Phuc_loi_2-9-02"/>
      <sheetName val="Thuong_nhan_dip_21-12-02"/>
      <sheetName val="Thuong_dip_nhan_danh_hieu_AHL§"/>
      <sheetName val="Thang_luong_thu_13_nam_2002"/>
      <sheetName val="Luong_SX#_dip_Tet_Qui_Mui(dong)"/>
      <sheetName val="Quyet_toan"/>
      <sheetName val="Thu_hoi"/>
      <sheetName val="Lai_vay"/>
      <sheetName val="Tien_vay"/>
      <sheetName val="Cong_no"/>
      <sheetName val="Cop_pha"/>
      <sheetName val="CT_Duong"/>
      <sheetName val="D_gia"/>
      <sheetName val="T_hop"/>
      <sheetName val="CtP_tro"/>
      <sheetName val="Nha_moi"/>
      <sheetName val="TT-T_Tron_So_2"/>
      <sheetName val="Ct_Dam_"/>
      <sheetName val="Ct_Duoi"/>
      <sheetName val="Ct_Tren"/>
      <sheetName val="D_giaMay"/>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N_tram"/>
      <sheetName val="TN_C_set"/>
      <sheetName val="TN_TD_DDay"/>
      <sheetName val="Phan_chung"/>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_TIEU"/>
      <sheetName val="T_Luong"/>
      <sheetName val="T_HAO"/>
      <sheetName val="DT_TUYEN"/>
      <sheetName val="DT_GIA"/>
      <sheetName val="KHDT_(2)"/>
      <sheetName val="CL_"/>
      <sheetName val="KQ_(2)"/>
      <sheetName val="vat_tu"/>
      <sheetName val="TAI_TRONG"/>
      <sheetName val="NOI_LUC"/>
      <sheetName val="TINH_DUYET_THTT_CHINH"/>
      <sheetName val="TDUYET_THTT_PHU"/>
      <sheetName val="TINH_DAO_DONG_VA_DO_VONG"/>
      <sheetName val="TINH_NEO"/>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KL_tong"/>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Thep_"/>
      <sheetName val="Chi_tiet_Khoi_luong"/>
      <sheetName val="TH_khoi_luong"/>
      <sheetName val="Chiet_tinh_vat_lieu_"/>
      <sheetName val="TH_KL_VL"/>
      <sheetName val="TH_(T1-6)"/>
      <sheetName val="_NL"/>
      <sheetName val="_NL_(2)"/>
      <sheetName val="CDTHCT_(3)"/>
      <sheetName val="cd_viaK0-T6"/>
      <sheetName val="cdvia_T6-Tc24"/>
      <sheetName val="cdvia_Tc24-T46"/>
      <sheetName val="cd_btnL2k0+361-T19"/>
      <sheetName val="thkl_(2)"/>
      <sheetName val="long_tec"/>
      <sheetName val="KLTong_hop"/>
      <sheetName val="Lan_can"/>
      <sheetName val="Ranh_doc_(2)"/>
      <sheetName val="Ranh_doc"/>
      <sheetName val="Coc_tieu"/>
      <sheetName val="Bien_bao"/>
      <sheetName val="Nan_tuyen"/>
      <sheetName val="Lan_1"/>
      <sheetName val="Lan__2"/>
      <sheetName val="Lan_3"/>
      <sheetName val="Gia_tri"/>
      <sheetName val="Lan_5"/>
      <sheetName val="Phu_luc_HD"/>
      <sheetName val="Gia_du_thau"/>
      <sheetName val="Ca_xe"/>
      <sheetName val="CT_xa"/>
      <sheetName val="cong_Q2"/>
      <sheetName val="T_U_luong_Q1"/>
      <sheetName val="T_U_luong_Q2"/>
      <sheetName val="T_U_luong_Q3"/>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Gia_DAN"/>
      <sheetName val="Xep_hang_201"/>
      <sheetName val="toan_Cty"/>
      <sheetName val="Cong_ty"/>
      <sheetName val="XN_2"/>
      <sheetName val="XN_ong_CHi"/>
      <sheetName val="N_XDCT&amp;_XKLD"/>
      <sheetName val="CN_HCM"/>
      <sheetName val="TT_XKLD(Nhan)"/>
      <sheetName val="Ong_Hong"/>
      <sheetName val="CN_hung_yen"/>
      <sheetName val="Dong_nai"/>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Cable_Data_CP5"/>
      <sheetName val="master"/>
      <sheetName val="Cable Data CP5"/>
      <sheetName val="Resumen Prestamos"/>
      <sheetName val="Pipe_Nozzl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기계徸〒"/>
      <sheetName val="Settings"/>
      <sheetName val="Articoli da prezziario"/>
      <sheetName val="CAL(1)."/>
      <sheetName val="Pipe"/>
      <sheetName val="ELEC_MCI"/>
      <sheetName val="INST_MCI"/>
      <sheetName val="MECH_MCI"/>
      <sheetName val="TITLES"/>
      <sheetName val="Gravel in pond"/>
      <sheetName val="\MGT-DRT\MGT-IMPR\MGT-SC@\BA039"/>
      <sheetName val="\\Kaefer-delhi\general$\MGT-DRT"/>
      <sheetName val="BASE MET"/>
      <sheetName val="견적대비 견적서"/>
      <sheetName val="LOAD-46"/>
      <sheetName val="수량산출"/>
      <sheetName val="Mucluc"/>
      <sheetName val="TMDT"/>
      <sheetName val="PBVDT"/>
      <sheetName val="LPS"/>
      <sheetName val="VONTB"/>
      <sheetName val="KTCB"/>
      <sheetName val="KHTN"/>
      <sheetName val="GT"/>
      <sheetName val="Chart5"/>
      <sheetName val="LL"/>
      <sheetName val="CDTN"/>
      <sheetName val="HV"/>
      <sheetName val="lUONGTIEN"/>
      <sheetName val="Chart3"/>
      <sheetName val="Chart4"/>
      <sheetName val="Chart6"/>
      <sheetName val="DN"/>
      <sheetName val="CSDV"/>
      <sheetName val="PTK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우배수"/>
      <sheetName val="용기"/>
      <sheetName val="교각1"/>
      <sheetName val="대운산출"/>
      <sheetName val="1.우편집중내역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L_VL"/>
      <sheetName val="QT_9-6"/>
      <sheetName val="Thuong_luu_HB"/>
      <sheetName val="QT_Ky_T"/>
      <sheetName val="bc_vt_TON_BAI"/>
      <sheetName val="QT_Duoc_(Hai)"/>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T 03"/>
      <sheetName val="TH 03"/>
      <sheetName val="ND13-13+374"/>
      <sheetName val="MTO REV.0"/>
      <sheetName val="CostBook"/>
      <sheetName val="BANGMTC"/>
      <sheetName val="Bang gia NC"/>
      <sheetName val="TIEN"/>
      <sheetName val="PHUONG"/>
      <sheetName val="ANH"/>
      <sheetName val="HUYNH"/>
      <sheetName val="TONKHO"/>
      <sheetName val="BANLE"/>
      <sheetName val="NHAPKHO"/>
      <sheetName val="THDZ0,4"/>
      <sheetName val="TH DZ35"/>
      <sheetName val="THTram"/>
      <sheetName val="Muavao6"/>
      <sheetName val="Muavao7"/>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CQuan"/>
      <sheetName val="CAU 1"/>
      <sheetName val="CAU3"/>
      <sheetName val="CAU5 A Thu"/>
      <sheetName val="yen lenh"/>
      <sheetName val="CAU5"/>
      <sheetName val="CAU5 (1+2)"/>
      <sheetName val="co-no.2"/>
      <sheetName val="Sum"/>
      <sheetName val="Thuong nhan dip 2԰"/>
      <sheetName val="Thuong nhan dip 2԰_x0000__x0000__x0000_Ā_x0000__x0000_"/>
      <sheetName val="Harga ME "/>
      <sheetName val="Currency"/>
      <sheetName val="Attachment-3 Chem"/>
      <sheetName val="SheetA"/>
      <sheetName val="손익계산서"/>
      <sheetName val="대차대조표"/>
      <sheetName val="폐토수익화 "/>
      <sheetName val="de xuat ket cau"/>
      <sheetName val="APP-9"/>
      <sheetName val="[PIPE-03E.XLS塅䕃⹌塅E hop thep"/>
      <sheetName val="RE9604"/>
      <sheetName val="현장관리비"/>
      <sheetName val="노임이"/>
      <sheetName val="설계내역서"/>
      <sheetName val="30개월기준대비표 아랍택)"/>
      <sheetName val="총괄표 (2)"/>
      <sheetName val="project management"/>
      <sheetName val="inter"/>
      <sheetName val="CTTSCD"/>
      <sheetName val="TSCD ko dung"/>
      <sheetName val="Tong vat tu"/>
      <sheetName val="VT luu"/>
      <sheetName val="VTu1"/>
      <sheetName val="Vtu u dong"/>
      <sheetName val="TSLD khac"/>
      <sheetName val="CC da pbo het"/>
      <sheetName val="Phaitra"/>
      <sheetName val="cal"/>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tank list"/>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cong_bien_t101"/>
      <sheetName val="luong_t9_1"/>
      <sheetName val="bb_t91"/>
      <sheetName val="KL_XL20001"/>
      <sheetName val="Chiet_tinh1"/>
      <sheetName val="Van_chuyen1"/>
      <sheetName val="THKP_(2)1"/>
      <sheetName val="T_Bi1"/>
      <sheetName val="Thiet_ke1"/>
      <sheetName val="K_luong1"/>
      <sheetName val="TT_L21"/>
      <sheetName val="TT_L11"/>
      <sheetName val="Thue_Ngoai1"/>
      <sheetName val="Dong_Dau1"/>
      <sheetName val="Dong_Dau_(2)1"/>
      <sheetName val="Sau_dong1"/>
      <sheetName val="Ma_xa1"/>
      <sheetName val="My_dinh1"/>
      <sheetName val="Tong_cong1"/>
      <sheetName val="Chi_tiet_-_Dv_lap1"/>
      <sheetName val="TH_KHTC1"/>
      <sheetName val="Gia_VL1"/>
      <sheetName val="Bang_gia_ca_may1"/>
      <sheetName val="Bang_luong_CB1"/>
      <sheetName val="Bang_P_tich_CT1"/>
      <sheetName val="D_toan_chi_tiet1"/>
      <sheetName val="Bang_TH_Dtoan1"/>
      <sheetName val="LUAN_CHUYEN1"/>
      <sheetName val="KE_QUY1"/>
      <sheetName val="LUONGGIAN_TIEP1"/>
      <sheetName val="VAY_VON1"/>
      <sheetName val="O_THAO1"/>
      <sheetName val="Q_TRUNG1"/>
      <sheetName val="Y_THANH1"/>
      <sheetName val="Sheet2_(2)1"/>
      <sheetName val="KH_2003_(moi_max)1"/>
      <sheetName val="Interim_payment1"/>
      <sheetName val="Bid_Sum1"/>
      <sheetName val="Item_B1"/>
      <sheetName val="Dg_A1"/>
      <sheetName val="Dg_B&amp;C1"/>
      <sheetName val="Material_at_site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CDSL_(2)1"/>
      <sheetName val="__1"/>
      <sheetName val="san_vuon1"/>
      <sheetName val="khu_phu_tro1"/>
      <sheetName val="Thuyet_minh1"/>
      <sheetName val="be_tong1"/>
      <sheetName val="Tong_hop_thep1"/>
      <sheetName val="phan_tich_DG1"/>
      <sheetName val="gia_vat_lieu1"/>
      <sheetName val="gia_xe_may1"/>
      <sheetName val="gia_nhan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cap_cho_cac_DT1"/>
      <sheetName val="Ung_-_hoan1"/>
      <sheetName val="CP_may1"/>
      <sheetName val="Phu_luc1"/>
      <sheetName val="Gia_trÞ1"/>
      <sheetName val="DS_them_luong_qui_4-20021"/>
      <sheetName val="Phuc_loi_2-9-021"/>
      <sheetName val="Thuong_nhan_dip_21-12-021"/>
      <sheetName val="Thuong_dip_nhan_danh_hieu_AHL§1"/>
      <sheetName val="Thang_luong_thu_13_nam_20021"/>
      <sheetName val="Luong_SX#_dip_Tet_Qui_Mui(dong1"/>
      <sheetName val="CT_Duong1"/>
      <sheetName val="D_gia1"/>
      <sheetName val="T_hop1"/>
      <sheetName val="CtP_tro1"/>
      <sheetName val="Nha_moi1"/>
      <sheetName val="TT-T_Tron_So_21"/>
      <sheetName val="Ct_Dam_1"/>
      <sheetName val="Ct_Duoi1"/>
      <sheetName val="Ct_Tren1"/>
      <sheetName val="D_giaMay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C_TIEU1"/>
      <sheetName val="T_Luong1"/>
      <sheetName val="T_HAO1"/>
      <sheetName val="DT_TUYEN1"/>
      <sheetName val="DT_GIA1"/>
      <sheetName val="KHDT_(2)1"/>
      <sheetName val="CL_1"/>
      <sheetName val="KQ_(2)1"/>
      <sheetName val="Quang_Tri1"/>
      <sheetName val="Da_Nang1"/>
      <sheetName val="Quang_Nam1"/>
      <sheetName val="Quang_Ngai1"/>
      <sheetName val="TH_DH-QN1"/>
      <sheetName val="KP_HD1"/>
      <sheetName val="DB_HD1"/>
      <sheetName val="vat_tu1"/>
      <sheetName val="Thep_1"/>
      <sheetName val="Chi_tiet_Khoi_luong1"/>
      <sheetName val="TH_khoi_luong1"/>
      <sheetName val="Chiet_tinh_vat_lieu_1"/>
      <sheetName val="TH_KL_VL1"/>
      <sheetName val="AC_PC1"/>
      <sheetName val="TAI_TRONG1"/>
      <sheetName val="NOI_LUC1"/>
      <sheetName val="TINH_DUYET_THTT_CHINH1"/>
      <sheetName val="TDUYET_THTT_PHU1"/>
      <sheetName val="TINH_DAO_DONG_VA_DO_VONG1"/>
      <sheetName val="TINH_NEO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TH_(T1-6)1"/>
      <sheetName val="_NL1"/>
      <sheetName val="_NL_(2)1"/>
      <sheetName val="CDTHCT_(3)1"/>
      <sheetName val="thkl_(2)1"/>
      <sheetName val="long_tec1"/>
      <sheetName val="cd_viaK0-T61"/>
      <sheetName val="cdvia_T6-Tc241"/>
      <sheetName val="cdvia_Tc24-T461"/>
      <sheetName val="cd_btnL2k0+361-T191"/>
      <sheetName val="CT_xa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Xep_hang_2011"/>
      <sheetName val="toan_Cty1"/>
      <sheetName val="Cong_ty1"/>
      <sheetName val="XN_21"/>
      <sheetName val="XN_ong_CHi1"/>
      <sheetName val="N_XDCT&amp;_XKLD1"/>
      <sheetName val="CN_HCM1"/>
      <sheetName val="TT_XKLD(Nhan)1"/>
      <sheetName val="Ong_Hong1"/>
      <sheetName val="CN_hung_yen1"/>
      <sheetName val="Dong_nai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cong_Q21"/>
      <sheetName val="T_U_luong_Q11"/>
      <sheetName val="T_U_luong_Q21"/>
      <sheetName val="T_U_luong_Q31"/>
      <sheetName val="Quyet_toan1"/>
      <sheetName val="Thu_hoi1"/>
      <sheetName val="Lai_vay1"/>
      <sheetName val="Tien_vay1"/>
      <sheetName val="Cong_no1"/>
      <sheetName val="Cop_pha1"/>
      <sheetName val="Gia_DAN1"/>
      <sheetName val="Phu_luc_HD1"/>
      <sheetName val="Gia_du_thau1"/>
      <sheetName val="Ca_xe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sent_to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TIEN_GOI"/>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binh_do"/>
      <sheetName val="cot_lieu"/>
      <sheetName val="van_khuon"/>
      <sheetName val="CT_BT"/>
      <sheetName val="lay_mau"/>
      <sheetName val="mat_ngoai_goi"/>
      <sheetName val="coc_tram-bt"/>
      <sheetName val="Cong_hop"/>
      <sheetName val="kldukien_(107)"/>
      <sheetName val="qui1_(2)"/>
      <sheetName val="Chenh_lech"/>
      <sheetName val="Kinh_phí"/>
      <sheetName val="NHAT_KY_THU_TIEN_T_GOI"/>
      <sheetName val="LUONG_GIAN_TIEP"/>
      <sheetName val="NHAT_KY_THU_TIEN_TM"/>
      <sheetName val="UOC_THUC_HIEN_THUE_TNDN"/>
      <sheetName val="QUY_TM"/>
      <sheetName val="NKCT_-_0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hoan_von1"/>
      <sheetName val="dothi_npv1"/>
      <sheetName val="diem_hoa_von1"/>
      <sheetName val="nop_ngan_sach1"/>
      <sheetName val="chi_tieu1"/>
      <sheetName val="CO_SO_DU_LIEU_PTVL"/>
      <sheetName val="Tien_ung"/>
      <sheetName val="phi_luong3"/>
      <sheetName val="XE_DAU"/>
      <sheetName val="XE_XANG"/>
      <sheetName val="BU6-"/>
      <sheetName val="Form_A_1_III"/>
      <sheetName val="Form_A_1"/>
      <sheetName val="Form_A_1_1"/>
      <sheetName val="BOM_Indirect"/>
      <sheetName val="Form_A_1_II_1"/>
      <sheetName val="Form_A_1_II_2"/>
      <sheetName val="Rekap-Base_Price"/>
      <sheetName val="TH_du_toan_"/>
      <sheetName val="Du_toan_"/>
      <sheetName val="C_Tinh"/>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ITB_COST"/>
      <sheetName val="General_Data"/>
      <sheetName val="_ｹ-ﾌﾞﾙ"/>
      <sheetName val="THVT_T5"/>
      <sheetName val="XL1_t5"/>
      <sheetName val="XL2_T5"/>
      <sheetName val="XL3_T5"/>
      <sheetName val="XL5_T5"/>
      <sheetName val="CC_XL1"/>
      <sheetName val="BLR_1"/>
      <sheetName val="Tong_Thu"/>
      <sheetName val="Tong_Chi"/>
      <sheetName val="Truong_hoc"/>
      <sheetName val="Cty_CP"/>
      <sheetName val="G_thau_3B"/>
      <sheetName val="T_Hop_Thu-chi"/>
      <sheetName val="TH_mau_moi_tu_T10"/>
      <sheetName val="Tong_hop_Quy_IV"/>
      <sheetName val="KKTS_04"/>
      <sheetName val="nha_kct"/>
      <sheetName val="SILICAT"/>
      <sheetName val="THKL_H9"/>
      <sheetName val="THKL_H4"/>
      <sheetName val="NAM_2004"/>
      <sheetName val="DG_SOC"/>
      <sheetName val="DG_HQ"/>
      <sheetName val="Bot_Giat_C"/>
      <sheetName val="Bot_Giat_P_"/>
      <sheetName val="THAY_THUNG_H"/>
      <sheetName val="thi_nghiem"/>
      <sheetName val="gia_phan_mong"/>
      <sheetName val="VAT_TU_NHAN_TXQN"/>
      <sheetName val="bang_tong_ke_khoi_luong_vat_tu"/>
      <sheetName val="hcong_tkhe"/>
      <sheetName val="VAT_TU_NHAN_TKHE"/>
      <sheetName val="hcong_qn"/>
      <sheetName val="VAT_TU_NHAN_(2)"/>
      <sheetName val="Cau_2(3)"/>
      <sheetName val="Hat_1"/>
      <sheetName val="_H8_duong"/>
      <sheetName val="Hat_7dg"/>
      <sheetName val="TH_duong_1B"/>
      <sheetName val="TH_cau_1B"/>
      <sheetName val="cau_H1"/>
      <sheetName val="Son_dg"/>
      <sheetName val="congtac_vien-uy"/>
      <sheetName val="Nhan_luc2001"/>
      <sheetName val="phuong_an_chon"/>
      <sheetName val="bang_so_sanh_tong_hop_(_PA_chon"/>
      <sheetName val="dang_ap_dung"/>
      <sheetName val="bang_tong_hop_(dang_huong)"/>
      <sheetName val="KH_200³_(moi_max)"/>
      <sheetName val="B_T_HOP"/>
      <sheetName val="HT_HE_DUONG"/>
      <sheetName val="DH_D1,2"/>
      <sheetName val="Tro_giup"/>
      <sheetName val="기계"/>
      <sheetName val="내역서_"/>
      <sheetName val="KH-200"/>
      <sheetName val="LAI_-_LO"/>
      <sheetName val="TO_KHAI_CHI_TIET"/>
      <sheetName val="THUE_PII"/>
      <sheetName val="THUE_PIII"/>
      <sheetName val="Architecture_Work"/>
      <sheetName val="Du_thau"/>
      <sheetName val="Phan_tich_don_gia_(doc)"/>
      <sheetName val="HRSG_PRINT"/>
      <sheetName val="PO_Contabilizado_31-12-04"/>
      <sheetName val="4_주별물량Table"/>
      <sheetName val="luong_thang_10"/>
      <sheetName val="tong_hop_thang_10"/>
      <sheetName val="TH_11"/>
      <sheetName val="px_khai_thac_2"/>
      <sheetName val="dao_lo_so_2"/>
      <sheetName val="luong_vp_thang_10"/>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Macro(ST)"/>
      <sheetName val="Macro(AT)"/>
      <sheetName val="LUU"/>
      <sheetName val="BAONO"/>
      <sheetName val="BAONOCHUAXONG"/>
      <sheetName val="PHI"/>
      <sheetName val="Sheet1 (3)"/>
      <sheetName val="인원"/>
      <sheetName val="일위대가표"/>
      <sheetName val="PROCURE"/>
      <sheetName val="자료"/>
      <sheetName val="뜃맟뭁돽띿ᘀ᨜԰_x0000_缀_x0000__x0000_"/>
      <sheetName val="FIVE YR STORM"/>
      <sheetName val="Du toan"/>
      <sheetName val="Phan tich vat tu"/>
      <sheetName val="Tong hop vat tu"/>
      <sheetName val="Gia tri vat tu"/>
      <sheetName val="Chenh lech vat tu"/>
      <sheetName val="Chi phi van chuyen"/>
      <sheetName val="Don gia chi tiet"/>
      <sheetName val="Tong hop kinh phi"/>
      <sheetName val="Tu van Thiet ke"/>
      <sheetName val="Tien do thi cong"/>
      <sheetName val="Bia du toan"/>
      <sheetName val="Config"/>
      <sheetName val="T01"/>
      <sheetName val="T04"/>
      <sheetName val="6,000"/>
      <sheetName val="Project Brief"/>
      <sheetName val="Metode"/>
      <sheetName val="R2_0908"/>
      <sheetName val="Du_lieu"/>
      <sheetName val="DESIGN"/>
      <sheetName val="BOLT"/>
      <sheetName val="전기"/>
      <sheetName val="진도자료"/>
      <sheetName val="하도급업체"/>
      <sheetName val="(2)"/>
      <sheetName val="전체리스트"/>
      <sheetName val="insulation"/>
      <sheetName val="A1 Thru A11- LUMP SUM CONSTR"/>
      <sheetName val="Process Piping"/>
      <sheetName val="OCT.FDN"/>
      <sheetName val="33628-Rev. A"/>
      <sheetName val="기계㔀቎"/>
      <sheetName val="spec"/>
      <sheetName val="program"/>
      <sheetName val="studbolt no."/>
      <sheetName val="studbolt size"/>
      <sheetName val="item sort no"/>
      <sheetName val="CONSTRUCTION"/>
      <sheetName val="28+!60-28+420.5K95"/>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KL_VL1"/>
      <sheetName val="QT_9-61"/>
      <sheetName val="Thuong_luu_HB1"/>
      <sheetName val="QT_Ky_T1"/>
      <sheetName val="bc_vt_TON_BAI1"/>
      <sheetName val="QT_Duoc_(Hai)1"/>
      <sheetName val="Cong_hop1"/>
      <sheetName val="kldukien_(107)1"/>
      <sheetName val="qui1_(2)1"/>
      <sheetName val="binh_do1"/>
      <sheetName val="cot_lieu1"/>
      <sheetName val="van_khuon1"/>
      <sheetName val="CT_BT1"/>
      <sheetName val="lay_mau1"/>
      <sheetName val="mat_ngoai_goi1"/>
      <sheetName val="coc_tram-bt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D.Da0"/>
      <sheetName val="MD03-4"/>
      <sheetName val="UBi"/>
      <sheetName val="26+960-27+050.9"/>
      <sheetName val="T_x0003__x0000_ong dip nhan danh hieu AHL§"/>
      <sheetName val="TK 331c1"/>
      <sheetName val="TK331C"/>
      <sheetName val="CT331-2003"/>
      <sheetName val="CT 331"/>
      <sheetName val="CT131-2003"/>
      <sheetName val="CT 131"/>
      <sheetName val="TK331B"/>
      <sheetName val="Thi sinh"/>
      <sheetName val="SPS"/>
      <sheetName val="DSNV"/>
      <sheetName val="Cham cong"/>
      <sheetName val="Bang luong"/>
      <sheetName val="LCB"/>
      <sheetName val="CN131"/>
      <sheetName val="STH 152"/>
      <sheetName val="CN 331"/>
      <sheetName val="VLSPHH"/>
      <sheetName val="DVKH"/>
      <sheetName val="A"/>
      <sheetName val="B"/>
      <sheetName val="Don gia"/>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B3D"/>
      <sheetName val="DTCT"/>
      <sheetName val="402"/>
      <sheetName val="Div. A"/>
      <sheetName val="nphuၯck"/>
      <sheetName val="DGCT1"/>
      <sheetName val="PTS䁌"/>
      <sheetName val="_x0002__x0001_"/>
      <sheetName val="C"/>
      <sheetName val="D"/>
      <sheetName val="F"/>
      <sheetName val="G"/>
      <sheetName val="L"/>
      <sheetName val="M"/>
      <sheetName val="N"/>
      <sheetName val="O"/>
      <sheetName val="P"/>
      <sheetName val="S"/>
      <sheetName val="U"/>
      <sheetName val="T"/>
      <sheetName val="XNT"/>
      <sheetName val="BBKKT11"/>
      <sheetName val="Dec3X"/>
      <sheetName val="B-B"/>
      <sheetName val="THVT"/>
      <sheetName val="THGT"/>
      <sheetName val="DMVT1 (2)"/>
      <sheetName val="DTGG1"/>
      <sheetName val="DTBB1"/>
      <sheetName val="DTK1"/>
      <sheetName val="TH1"/>
      <sheetName val="DMVT1"/>
      <sheetName val="LB"/>
      <sheetName val="Chiet tinh 6at lieu "/>
      <sheetName val="gia vat ,ieu"/>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Tong hop gia"/>
      <sheetName val="May thi cong"/>
      <sheetName val="Chi phi chung"/>
      <sheetName val="GHKII"/>
      <sheetName val="TH K II"/>
      <sheetName val="TH K I"/>
      <sheetName val="phieu-dgio"/>
      <sheetName val="BKE CT GOC"/>
      <sheetName val="BK-CT"/>
      <sheetName val="CTGS10"/>
      <sheetName val="BKE CT GOC (2)"/>
      <sheetName val="CTGS10 (2)"/>
      <sheetName val="THV CHI 6"/>
      <sheetName val="27+500-700.4(k85)"/>
      <sheetName val="n`nh"/>
      <sheetName val="CHIET TINH TBA"/>
      <sheetName val="CHIET TINH DZ 0,4"/>
      <sheetName val="CHIET TINH CCT"/>
      <sheetName val="cong bien t1&lt;"/>
      <sheetName val="Bang 2B"/>
      <sheetName val="DG"/>
      <sheetName val="Dgia vat tu"/>
      <sheetName val="Don gia_III"/>
      <sheetName val="Dgia VT"/>
      <sheetName val="dnc4"/>
      <sheetName val="Thang_12"/>
      <sheetName val="Thang_1"/>
      <sheetName val="Thang_12_(2)"/>
      <sheetName val="Thang_01"/>
      <sheetName val="CT_03"/>
      <sheetName val="TH_03"/>
      <sheetName val="Ki泺m tra DS thue GTGT"/>
      <sheetName val="27+740-820.3(k95)"/>
      <sheetName val="THDN MBA phu tai"/>
      <sheetName val="TBA CC"/>
      <sheetName val="L D1704"/>
      <sheetName val="Annual_CFs_Asset"/>
      <sheetName val="Purchase Order"/>
      <sheetName val="Customize Your Purchase Order"/>
      <sheetName val="Comparison"/>
      <sheetName val="A .Building  "/>
      <sheetName val="Qty-(Arc )"/>
      <sheetName val="Electrical Breakdown"/>
      <sheetName val="Group"/>
      <sheetName val="THGTXL"/>
      <sheetName val="Kenh"/>
      <sheetName val="BVCkenh"/>
      <sheetName val="THKenh"/>
      <sheetName val="congn140"/>
      <sheetName val="BVCc40"/>
      <sheetName val="cong30"/>
      <sheetName val="BVCcong30"/>
      <sheetName val="congQD"/>
      <sheetName val="BVCCQD"/>
      <sheetName val="tran"/>
      <sheetName val="Bvctran"/>
      <sheetName val="PXL+TB"/>
      <sheetName val="klctiet"/>
      <sheetName val="VC MONG"/>
      <sheetName val="LUONG NC"/>
      <sheetName val="3000000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Cong doan"/>
      <sheetName val="LM"/>
      <sheetName val="START"/>
      <sheetName val="DTcojg 4-5"/>
      <sheetName val="Tien_ung1"/>
      <sheetName val="phi_luong31"/>
      <sheetName val="THVT_T51"/>
      <sheetName val="XL1_t51"/>
      <sheetName val="XL2_T51"/>
      <sheetName val="XL3_T51"/>
      <sheetName val="XL5_T51"/>
      <sheetName val="CC_XL11"/>
      <sheetName val="KKTS_041"/>
      <sheetName val="nha_kct1"/>
      <sheetName val="Thang_121"/>
      <sheetName val="Thang_11"/>
      <sheetName val="Thang_12_(2)1"/>
      <sheetName val="Thang_011"/>
      <sheetName val="XE_DAU1"/>
      <sheetName val="XE_XANG1"/>
      <sheetName val="Cau_2(3)1"/>
      <sheetName val="congtac_vien-uy1"/>
      <sheetName val="Nhan_luc2001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CO_SO_DU_LIEU_PTVL1"/>
      <sheetName val="Bot_Giat_C1"/>
      <sheetName val="Bot_Giat_P_1"/>
      <sheetName val="THAY_THUNG_H1"/>
      <sheetName val="thi_nghiem1"/>
      <sheetName val="NAM_20041"/>
      <sheetName val="MTO_REV_0"/>
      <sheetName val="Bang_gia_NC"/>
      <sheetName val="TH_DZ35"/>
      <sheetName val="D_Da0"/>
      <sheetName val="Div__A"/>
      <sheetName val="TSCD_ko_dung"/>
      <sheetName val="Tong_vat_tu"/>
      <sheetName val="VT_luu"/>
      <sheetName val="Vtu_u_dong"/>
      <sheetName val="TSLD_khac"/>
      <sheetName val="CC_da_pbo_het"/>
      <sheetName val="26+960-27+050_9"/>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DGchitiet "/>
      <sheetName val="CPcttam"/>
      <sheetName val="CPTB"/>
      <sheetName val="WH-CPTP,Todoi"/>
      <sheetName val="\N\MGT-DRT\MGT-IMPR\MGT-SC@\BA0"/>
      <sheetName val="van phong Quy 1"/>
      <sheetName val="Cong ty Quy 1"/>
      <sheetName val="20.9.05"/>
      <sheetName val="Thanh toan"/>
      <sheetName val="B11B"/>
      <sheetName val="B11C"/>
      <sheetName val="B 11D "/>
      <sheetName val="pt0-1"/>
      <sheetName val="kp0-1"/>
      <sheetName val="0-1"/>
      <sheetName val="pt2-3"/>
      <sheetName val="thkp2-3"/>
      <sheetName val="2-3"/>
      <sheetName val="cl1-2"/>
      <sheetName val="thkp1-2"/>
      <sheetName val="clvl1-2"/>
      <sheetName val="1-2"/>
      <sheetName val="Bang luong _x0011_"/>
      <sheetName val="Quantity"/>
      <sheetName val="Keothep"/>
      <sheetName val="Re-bar"/>
      <sheetName val="Gia tr?"/>
      <sheetName val="Ki??m tra DS thue GTGT"/>
      <sheetName val="Thuong dip nhan danh hieu AHL?"/>
      <sheetName val="ND13-1_x0013_+334"/>
      <sheetName val="Sheet耵"/>
      <sheetName val="26+960-27+150.5(k95!"/>
      <sheetName val="[PIPE-03E.XLSÝ26+960-27+150.4(k"/>
      <sheetName val="Tojg hop thep"/>
      <sheetName val="SL"/>
      <sheetName val="tph AAHSTOT27"/>
      <sheetName val="TPH10x20"/>
      <sheetName val="TPH5x10"/>
      <sheetName val="TPH0x5"/>
      <sheetName val="TPHCVang"/>
      <sheetName val="TPHBDa"/>
      <sheetName val="Gia"/>
      <sheetName val="MTL$-INTER"/>
      <sheetName val="C45A-BÈ"/>
      <sheetName val="T_x0003_"/>
      <sheetName val="dtxl"/>
      <sheetName val="Dchinh(chinhthuc)"/>
      <sheetName val="THDÃ"/>
      <sheetName val="Ca.D"/>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HD_x0010_"/>
      <sheetName val="THDm"/>
      <sheetName val="THD_x0008_"/>
      <sheetName val="TH du toanþ"/>
      <sheetName val="CDԀ"/>
      <sheetName val="TH du toan¸"/>
      <sheetName val="TH du toann"/>
      <sheetName val="Assumptions"/>
      <sheetName val="Cước CG"/>
      <sheetName val="gia tri theo phong"/>
      <sheetName val="PS-Labour_M"/>
      <sheetName val="ctbetong"/>
      <sheetName val="CỘT HỐ PIT"/>
      <sheetName val="ၔonghop"/>
      <sheetName val="Analysis"/>
      <sheetName val="C-C"/>
      <sheetName val="D-D"/>
      <sheetName val="??-BLDG"/>
      <sheetName val="Jan"/>
      <sheetName val="Dulieu"/>
      <sheetName val="ﾃｽﾄﾃﾞｰﾀ一覧"/>
      <sheetName val="@.Dap"/>
      <sheetName val="Buy vs. Lease Car"/>
      <sheetName val="HS"/>
      <sheetName val="QG"/>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Valor mensal"/>
      <sheetName val="EST013"/>
      <sheetName val="Silo with internal cone"/>
      <sheetName val="labour coeff"/>
      <sheetName val="Meas.-Hotel Part"/>
      <sheetName val="Lead"/>
      <sheetName val="품셈"/>
      <sheetName val="단가산출1"/>
      <sheetName val="PGV-Th (2)"/>
      <sheetName val="PGV-C"/>
      <sheetName val="VVT"/>
      <sheetName val="PANEL가격"/>
      <sheetName val="atap"/>
      <sheetName val="HELP項目"/>
      <sheetName val="뜃맟뭁돽띿맟_-BLDG"/>
      <sheetName val="harga"/>
      <sheetName val="Sensitivitas"/>
      <sheetName val="설계명세서"/>
      <sheetName val="기초자료입력"/>
      <sheetName val="마산방향철근집계"/>
      <sheetName val="진주방향"/>
      <sheetName val="마산방향"/>
      <sheetName val="KH_200³_(moi_max)1"/>
      <sheetName val="기계_x0005_"/>
      <sheetName val="C45A-B"/>
      <sheetName val="뜃맟뭁돽띿ᘀ᨜԰"/>
      <sheetName val="뜃맟뭁돽띿맟-BLDG"/>
      <sheetName val="MGT-DRTMGT-IMPRMGT-SC@BA039"/>
      <sheetName val="Kaefer-delhigeneral$MGT-DRT"/>
      <sheetName val="PIPE-03E.XLS塅䕃⹌塅E hop thep"/>
      <sheetName val="NMGT-DRTMGT-IMPRMGT-SC@BA0"/>
      <sheetName val="Gia tr"/>
      <sheetName val="Kim tra DS thue GTGT"/>
      <sheetName val="Thuong dip nhan danh hieu AHL"/>
      <sheetName val="PIPE-03E.XLSÝ26+960-27+150.4(k"/>
      <sheetName val="-BLDG"/>
      <sheetName val="T_x0003_ong dip nhan danh hieu AHL§"/>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sheetData sheetId="1260"/>
      <sheetData sheetId="1261"/>
      <sheetData sheetId="1262" refreshError="1"/>
      <sheetData sheetId="1263" refreshError="1"/>
      <sheetData sheetId="1264" refreshError="1"/>
      <sheetData sheetId="1265" refreshError="1"/>
      <sheetData sheetId="1266" refreshError="1"/>
      <sheetData sheetId="1267" refreshError="1"/>
      <sheetData sheetId="1268" refreshError="1"/>
      <sheetData sheetId="1269"/>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sheetData sheetId="1294"/>
      <sheetData sheetId="1295"/>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sheetData sheetId="1314"/>
      <sheetData sheetId="1315"/>
      <sheetData sheetId="1316"/>
      <sheetData sheetId="1317"/>
      <sheetData sheetId="1318"/>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sheetData sheetId="1924"/>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sheetData sheetId="1966"/>
      <sheetData sheetId="1967"/>
      <sheetData sheetId="1968"/>
      <sheetData sheetId="1969" refreshError="1"/>
      <sheetData sheetId="1970" refreshError="1"/>
      <sheetData sheetId="1971" refreshError="1"/>
      <sheetData sheetId="1972" refreshError="1"/>
      <sheetData sheetId="1973" refreshError="1"/>
      <sheetData sheetId="1974" refreshError="1"/>
      <sheetData sheetId="1975"/>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sheetData sheetId="2036"/>
      <sheetData sheetId="2037"/>
      <sheetData sheetId="2038"/>
      <sheetData sheetId="2039" refreshError="1"/>
      <sheetData sheetId="2040" refreshError="1"/>
      <sheetData sheetId="2041" refreshError="1"/>
      <sheetData sheetId="2042" refreshError="1"/>
      <sheetData sheetId="2043" refreshError="1"/>
      <sheetData sheetId="2044"/>
      <sheetData sheetId="2045"/>
      <sheetData sheetId="2046"/>
      <sheetData sheetId="2047"/>
      <sheetData sheetId="2048"/>
      <sheetData sheetId="2049"/>
      <sheetData sheetId="2050"/>
      <sheetData sheetId="2051"/>
      <sheetData sheetId="2052"/>
      <sheetData sheetId="2053" refreshError="1"/>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refreshError="1"/>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refreshError="1"/>
      <sheetData sheetId="2335" refreshError="1"/>
      <sheetData sheetId="2336" refreshError="1"/>
      <sheetData sheetId="2337" refreshError="1"/>
      <sheetData sheetId="2338"/>
      <sheetData sheetId="2339"/>
      <sheetData sheetId="2340"/>
      <sheetData sheetId="2341"/>
      <sheetData sheetId="2342"/>
      <sheetData sheetId="2343"/>
      <sheetData sheetId="2344"/>
      <sheetData sheetId="2345"/>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sheetData sheetId="2487" refreshError="1"/>
      <sheetData sheetId="2488" refreshError="1"/>
      <sheetData sheetId="2489"/>
      <sheetData sheetId="2490"/>
      <sheetData sheetId="2491"/>
      <sheetData sheetId="2492"/>
      <sheetData sheetId="2493"/>
      <sheetData sheetId="2494"/>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sheetData sheetId="2550"/>
      <sheetData sheetId="2551" refreshError="1"/>
      <sheetData sheetId="2552" refreshError="1"/>
      <sheetData sheetId="2553" refreshError="1"/>
      <sheetData sheetId="2554" refreshError="1"/>
      <sheetData sheetId="2555"/>
      <sheetData sheetId="2556" refreshError="1"/>
      <sheetData sheetId="2557"/>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sheetData sheetId="2601" refreshError="1"/>
      <sheetData sheetId="2602" refreshError="1"/>
      <sheetData sheetId="2603"/>
      <sheetData sheetId="2604" refreshError="1"/>
      <sheetData sheetId="2605"/>
      <sheetData sheetId="2606"/>
      <sheetData sheetId="2607"/>
      <sheetData sheetId="2608"/>
      <sheetData sheetId="2609"/>
      <sheetData sheetId="2610"/>
      <sheetData sheetId="2611" refreshError="1"/>
      <sheetData sheetId="2612"/>
      <sheetData sheetId="2613"/>
      <sheetData sheetId="2614"/>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sheetData sheetId="2624" refreshError="1"/>
      <sheetData sheetId="2625" refreshError="1"/>
      <sheetData sheetId="2626"/>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sheetData sheetId="2648"/>
      <sheetData sheetId="2649" refreshError="1"/>
      <sheetData sheetId="2650" refreshError="1"/>
      <sheetData sheetId="2651" refreshError="1"/>
      <sheetData sheetId="2652" refreshError="1"/>
      <sheetData sheetId="2653" refreshError="1"/>
      <sheetData sheetId="2654" refreshError="1"/>
      <sheetData sheetId="2655"/>
      <sheetData sheetId="2656"/>
      <sheetData sheetId="2657"/>
      <sheetData sheetId="2658"/>
      <sheetData sheetId="2659" refreshError="1"/>
      <sheetData sheetId="2660"/>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refreshError="1"/>
      <sheetData sheetId="2712"/>
      <sheetData sheetId="2713"/>
      <sheetData sheetId="2714"/>
      <sheetData sheetId="2715"/>
      <sheetData sheetId="2716" refreshError="1"/>
      <sheetData sheetId="2717" refreshError="1"/>
      <sheetData sheetId="2718" refreshError="1"/>
      <sheetData sheetId="2719" refreshError="1"/>
      <sheetData sheetId="2720" refreshError="1"/>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refreshError="1"/>
      <sheetData sheetId="2819" refreshError="1"/>
      <sheetData sheetId="2820"/>
      <sheetData sheetId="2821"/>
      <sheetData sheetId="2822"/>
      <sheetData sheetId="2823"/>
      <sheetData sheetId="2824"/>
      <sheetData sheetId="2825"/>
      <sheetData sheetId="2826"/>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sheetData sheetId="2991" refreshError="1"/>
      <sheetData sheetId="2992"/>
      <sheetData sheetId="2993"/>
      <sheetData sheetId="2994"/>
      <sheetData sheetId="2995"/>
      <sheetData sheetId="2996"/>
      <sheetData sheetId="2997"/>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sheetData sheetId="3045"/>
      <sheetData sheetId="3046"/>
      <sheetData sheetId="3047"/>
      <sheetData sheetId="3048" refreshError="1"/>
      <sheetData sheetId="3049"/>
      <sheetData sheetId="3050" refreshError="1"/>
      <sheetData sheetId="3051" refreshError="1"/>
      <sheetData sheetId="3052" refreshError="1"/>
      <sheetData sheetId="3053" refreshError="1"/>
      <sheetData sheetId="3054" refreshError="1"/>
      <sheetData sheetId="3055" refreshError="1"/>
      <sheetData sheetId="3056" refreshError="1"/>
      <sheetData sheetId="3057"/>
      <sheetData sheetId="3058" refreshError="1"/>
      <sheetData sheetId="3059" refreshError="1"/>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refreshError="1"/>
      <sheetData sheetId="13212" refreshError="1"/>
      <sheetData sheetId="13213" refreshError="1"/>
      <sheetData sheetId="13214" refreshError="1"/>
      <sheetData sheetId="13215" refreshError="1"/>
      <sheetData sheetId="13216" refreshError="1"/>
      <sheetData sheetId="13217" refreshError="1"/>
      <sheetData sheetId="13218" refreshError="1"/>
      <sheetData sheetId="13219" refreshError="1"/>
      <sheetData sheetId="13220" refreshError="1"/>
      <sheetData sheetId="13221" refreshError="1"/>
      <sheetData sheetId="13222" refreshError="1"/>
      <sheetData sheetId="13223" refreshError="1"/>
      <sheetData sheetId="13224" refreshError="1"/>
      <sheetData sheetId="13225" refreshError="1"/>
      <sheetData sheetId="13226" refreshError="1"/>
      <sheetData sheetId="13227" refreshError="1"/>
      <sheetData sheetId="13228" refreshError="1"/>
      <sheetData sheetId="13229" refreshError="1"/>
      <sheetData sheetId="13230" refreshError="1"/>
      <sheetData sheetId="13231" refreshError="1"/>
      <sheetData sheetId="13232" refreshError="1"/>
      <sheetData sheetId="13233" refreshError="1"/>
      <sheetData sheetId="13234" refreshError="1"/>
      <sheetData sheetId="13235" refreshError="1"/>
      <sheetData sheetId="13236" refreshError="1"/>
      <sheetData sheetId="13237" refreshError="1"/>
      <sheetData sheetId="13238" refreshError="1"/>
      <sheetData sheetId="13239" refreshError="1"/>
      <sheetData sheetId="13240" refreshError="1"/>
      <sheetData sheetId="13241" refreshError="1"/>
      <sheetData sheetId="13242" refreshError="1"/>
      <sheetData sheetId="13243" refreshError="1"/>
      <sheetData sheetId="13244" refreshError="1"/>
      <sheetData sheetId="13245" refreshError="1"/>
      <sheetData sheetId="13246" refreshError="1"/>
      <sheetData sheetId="13247" refreshError="1"/>
      <sheetData sheetId="13248" refreshError="1"/>
      <sheetData sheetId="13249" refreshError="1"/>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efreshError="1"/>
      <sheetData sheetId="13290" refreshError="1"/>
      <sheetData sheetId="13291" refreshError="1"/>
      <sheetData sheetId="13292" refreshError="1"/>
      <sheetData sheetId="13293" refreshError="1"/>
      <sheetData sheetId="13294" refreshError="1"/>
      <sheetData sheetId="13295" refreshError="1"/>
      <sheetData sheetId="13296" refreshError="1"/>
      <sheetData sheetId="13297" refreshError="1"/>
      <sheetData sheetId="13298" refreshError="1"/>
      <sheetData sheetId="13299" refreshError="1"/>
      <sheetData sheetId="13300" refreshError="1"/>
      <sheetData sheetId="13301" refreshError="1"/>
      <sheetData sheetId="13302" refreshError="1"/>
      <sheetData sheetId="13303" refreshError="1"/>
      <sheetData sheetId="13304" refreshError="1"/>
      <sheetData sheetId="13305" refreshError="1"/>
      <sheetData sheetId="13306" refreshError="1"/>
      <sheetData sheetId="13307" refreshError="1"/>
      <sheetData sheetId="13308" refreshError="1"/>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efreshError="1"/>
      <sheetData sheetId="13365" refreshError="1"/>
      <sheetData sheetId="13366" refreshError="1"/>
      <sheetData sheetId="13367" refreshError="1"/>
      <sheetData sheetId="13368" refreshError="1"/>
      <sheetData sheetId="13369" refreshError="1"/>
      <sheetData sheetId="13370" refreshError="1"/>
      <sheetData sheetId="13371" refreshError="1"/>
      <sheetData sheetId="13372" refreshError="1"/>
      <sheetData sheetId="13373" refreshError="1"/>
      <sheetData sheetId="13374" refreshError="1"/>
      <sheetData sheetId="13375" refreshError="1"/>
      <sheetData sheetId="13376" refreshError="1"/>
      <sheetData sheetId="13377" refreshError="1"/>
      <sheetData sheetId="13378" refreshError="1"/>
      <sheetData sheetId="13379" refreshError="1"/>
      <sheetData sheetId="13380" refreshError="1"/>
      <sheetData sheetId="13381" refreshError="1"/>
      <sheetData sheetId="13382" refreshError="1"/>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efreshError="1"/>
      <sheetData sheetId="13415" refreshError="1"/>
      <sheetData sheetId="13416" refreshError="1"/>
      <sheetData sheetId="13417" refreshError="1"/>
      <sheetData sheetId="13418" refreshError="1"/>
      <sheetData sheetId="13419" refreshError="1"/>
      <sheetData sheetId="13420" refreshError="1"/>
      <sheetData sheetId="13421" refreshError="1"/>
      <sheetData sheetId="13422" refreshError="1"/>
      <sheetData sheetId="13423" refreshError="1"/>
      <sheetData sheetId="13424" refreshError="1"/>
      <sheetData sheetId="13425" refreshError="1"/>
      <sheetData sheetId="13426" refreshError="1"/>
      <sheetData sheetId="13427" refreshError="1"/>
      <sheetData sheetId="13428" refreshError="1"/>
      <sheetData sheetId="13429" refreshError="1"/>
      <sheetData sheetId="13430" refreshError="1"/>
      <sheetData sheetId="13431" refreshError="1"/>
      <sheetData sheetId="13432" refreshError="1"/>
      <sheetData sheetId="13433" refreshError="1"/>
      <sheetData sheetId="13434" refreshError="1"/>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refreshError="1"/>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refreshError="1"/>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refreshError="1"/>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refreshError="1"/>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sheetData sheetId="13563"/>
      <sheetData sheetId="13564"/>
      <sheetData sheetId="13565"/>
      <sheetData sheetId="13566"/>
      <sheetData sheetId="13567"/>
      <sheetData sheetId="13568"/>
      <sheetData sheetId="13569"/>
      <sheetData sheetId="13570"/>
      <sheetData sheetId="13571"/>
      <sheetData sheetId="1357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Caricati"/>
      <sheetName val="Prospetto"/>
      <sheetName val="PPEES Module"/>
      <sheetName val="summary"/>
      <sheetName val="F4"/>
      <sheetName val="Заголовок"/>
      <sheetName val="Доходы от эл. и теплоэнергии"/>
      <sheetName val="таб1.1"/>
      <sheetName val="vec"/>
    </sheetNames>
    <sheetDataSet>
      <sheetData sheetId="0" refreshError="1">
        <row r="7">
          <cell r="B7" t="str">
            <v>CS0</v>
          </cell>
          <cell r="D7">
            <v>18</v>
          </cell>
          <cell r="E7">
            <v>2</v>
          </cell>
          <cell r="F7">
            <v>12</v>
          </cell>
          <cell r="G7">
            <v>9</v>
          </cell>
          <cell r="H7">
            <v>0.04</v>
          </cell>
          <cell r="I7">
            <v>0.01</v>
          </cell>
          <cell r="J7">
            <v>0.01</v>
          </cell>
          <cell r="K7">
            <v>0.09</v>
          </cell>
          <cell r="L7">
            <v>1</v>
          </cell>
          <cell r="M7">
            <v>21.9</v>
          </cell>
          <cell r="N7">
            <v>2</v>
          </cell>
          <cell r="O7">
            <v>44</v>
          </cell>
          <cell r="Q7">
            <v>0.15</v>
          </cell>
          <cell r="R7">
            <v>46</v>
          </cell>
          <cell r="S7">
            <v>22.9</v>
          </cell>
          <cell r="X7">
            <v>0</v>
          </cell>
          <cell r="Y7">
            <v>9</v>
          </cell>
          <cell r="Z7">
            <v>111.6</v>
          </cell>
        </row>
        <row r="8">
          <cell r="B8" t="str">
            <v>CS1</v>
          </cell>
          <cell r="D8">
            <v>1700</v>
          </cell>
          <cell r="E8">
            <v>2017</v>
          </cell>
          <cell r="F8">
            <v>3332</v>
          </cell>
          <cell r="G8">
            <v>1008</v>
          </cell>
          <cell r="H8">
            <v>2.75</v>
          </cell>
          <cell r="I8">
            <v>1.82</v>
          </cell>
          <cell r="J8">
            <v>0.72</v>
          </cell>
          <cell r="K8">
            <v>7.56</v>
          </cell>
          <cell r="L8">
            <v>39.5</v>
          </cell>
          <cell r="M8">
            <v>6442.8</v>
          </cell>
          <cell r="N8">
            <v>79</v>
          </cell>
          <cell r="O8">
            <v>12914</v>
          </cell>
          <cell r="Q8">
            <v>12.85</v>
          </cell>
          <cell r="R8">
            <v>12993</v>
          </cell>
          <cell r="S8">
            <v>6482.3</v>
          </cell>
          <cell r="X8">
            <v>0</v>
          </cell>
          <cell r="Y8">
            <v>850</v>
          </cell>
          <cell r="Z8">
            <v>8789</v>
          </cell>
        </row>
        <row r="9">
          <cell r="B9" t="str">
            <v>CS1</v>
          </cell>
          <cell r="D9">
            <v>2670</v>
          </cell>
          <cell r="E9">
            <v>92</v>
          </cell>
          <cell r="F9">
            <v>1373</v>
          </cell>
          <cell r="G9">
            <v>223</v>
          </cell>
          <cell r="H9">
            <v>4.3099999999999996</v>
          </cell>
          <cell r="I9">
            <v>0.1</v>
          </cell>
          <cell r="J9">
            <v>0.31</v>
          </cell>
          <cell r="K9">
            <v>0.49</v>
          </cell>
          <cell r="L9">
            <v>16</v>
          </cell>
          <cell r="M9">
            <v>1786.1</v>
          </cell>
          <cell r="N9">
            <v>32</v>
          </cell>
          <cell r="O9">
            <v>3584</v>
          </cell>
          <cell r="Q9">
            <v>5.21</v>
          </cell>
          <cell r="R9">
            <v>3616</v>
          </cell>
          <cell r="S9">
            <v>1802.1</v>
          </cell>
          <cell r="X9">
            <v>0</v>
          </cell>
          <cell r="Y9">
            <v>1335</v>
          </cell>
          <cell r="Z9">
            <v>13750.5</v>
          </cell>
        </row>
        <row r="10">
          <cell r="B10" t="str">
            <v>CS8</v>
          </cell>
          <cell r="D10">
            <v>145</v>
          </cell>
          <cell r="E10">
            <v>0</v>
          </cell>
          <cell r="F10">
            <v>36</v>
          </cell>
          <cell r="G10">
            <v>1</v>
          </cell>
          <cell r="H10">
            <v>0.24</v>
          </cell>
          <cell r="I10">
            <v>0</v>
          </cell>
          <cell r="J10">
            <v>0.01</v>
          </cell>
          <cell r="K10">
            <v>0.01</v>
          </cell>
          <cell r="L10">
            <v>0</v>
          </cell>
          <cell r="M10">
            <v>38.4</v>
          </cell>
          <cell r="N10">
            <v>0</v>
          </cell>
          <cell r="O10">
            <v>77</v>
          </cell>
          <cell r="Q10">
            <v>0.26</v>
          </cell>
          <cell r="R10">
            <v>77</v>
          </cell>
          <cell r="S10">
            <v>38.4</v>
          </cell>
          <cell r="X10">
            <v>0</v>
          </cell>
          <cell r="Y10">
            <v>72.5</v>
          </cell>
          <cell r="Z10">
            <v>749.65</v>
          </cell>
        </row>
        <row r="11">
          <cell r="B11" t="str">
            <v>CST</v>
          </cell>
          <cell r="D11">
            <v>2655</v>
          </cell>
          <cell r="E11">
            <v>227</v>
          </cell>
          <cell r="F11">
            <v>3026</v>
          </cell>
          <cell r="G11">
            <v>529</v>
          </cell>
          <cell r="H11">
            <v>4.3</v>
          </cell>
          <cell r="I11">
            <v>0.2</v>
          </cell>
          <cell r="J11">
            <v>0.67</v>
          </cell>
          <cell r="K11">
            <v>0.95</v>
          </cell>
          <cell r="L11">
            <v>35.5</v>
          </cell>
          <cell r="M11">
            <v>3997.1</v>
          </cell>
          <cell r="N11">
            <v>71</v>
          </cell>
          <cell r="O11">
            <v>8021</v>
          </cell>
          <cell r="Q11">
            <v>6.12</v>
          </cell>
          <cell r="R11">
            <v>8092</v>
          </cell>
          <cell r="S11">
            <v>4032.6</v>
          </cell>
          <cell r="X11">
            <v>0</v>
          </cell>
          <cell r="Y11">
            <v>1327.5</v>
          </cell>
          <cell r="Z11">
            <v>13726.35</v>
          </cell>
        </row>
        <row r="12">
          <cell r="B12" t="str">
            <v>KC1</v>
          </cell>
          <cell r="D12">
            <v>30</v>
          </cell>
          <cell r="E12">
            <v>0</v>
          </cell>
          <cell r="F12">
            <v>6</v>
          </cell>
          <cell r="G12">
            <v>3</v>
          </cell>
          <cell r="H12">
            <v>0.05</v>
          </cell>
          <cell r="I12">
            <v>0</v>
          </cell>
          <cell r="J12">
            <v>0</v>
          </cell>
          <cell r="K12">
            <v>0.01</v>
          </cell>
          <cell r="L12">
            <v>0</v>
          </cell>
          <cell r="M12">
            <v>9</v>
          </cell>
          <cell r="N12">
            <v>0</v>
          </cell>
          <cell r="O12">
            <v>18</v>
          </cell>
          <cell r="Q12">
            <v>0.06</v>
          </cell>
          <cell r="R12">
            <v>18</v>
          </cell>
          <cell r="S12">
            <v>9</v>
          </cell>
          <cell r="X12">
            <v>0</v>
          </cell>
          <cell r="Y12">
            <v>15</v>
          </cell>
          <cell r="Z12">
            <v>153</v>
          </cell>
        </row>
        <row r="13">
          <cell r="B13" t="str">
            <v>KC2</v>
          </cell>
          <cell r="D13">
            <v>59</v>
          </cell>
          <cell r="E13">
            <v>1</v>
          </cell>
          <cell r="F13">
            <v>42</v>
          </cell>
          <cell r="G13">
            <v>12</v>
          </cell>
          <cell r="H13">
            <v>0.09</v>
          </cell>
          <cell r="I13">
            <v>0</v>
          </cell>
          <cell r="J13">
            <v>0.01</v>
          </cell>
          <cell r="K13">
            <v>0.02</v>
          </cell>
          <cell r="L13">
            <v>0</v>
          </cell>
          <cell r="M13">
            <v>56.4</v>
          </cell>
          <cell r="N13">
            <v>0</v>
          </cell>
          <cell r="O13">
            <v>113</v>
          </cell>
          <cell r="Q13">
            <v>0.12</v>
          </cell>
          <cell r="R13">
            <v>113</v>
          </cell>
          <cell r="S13">
            <v>56.4</v>
          </cell>
          <cell r="X13">
            <v>0</v>
          </cell>
          <cell r="Y13">
            <v>29.5</v>
          </cell>
          <cell r="Z13">
            <v>299.72000000000003</v>
          </cell>
        </row>
        <row r="14">
          <cell r="B14" t="str">
            <v>LA6</v>
          </cell>
          <cell r="D14">
            <v>6</v>
          </cell>
          <cell r="E14">
            <v>0</v>
          </cell>
          <cell r="F14">
            <v>5</v>
          </cell>
          <cell r="G14">
            <v>1</v>
          </cell>
          <cell r="H14">
            <v>0.01</v>
          </cell>
          <cell r="I14">
            <v>0</v>
          </cell>
          <cell r="J14">
            <v>0</v>
          </cell>
          <cell r="K14">
            <v>0.01</v>
          </cell>
          <cell r="L14">
            <v>0</v>
          </cell>
          <cell r="M14">
            <v>6</v>
          </cell>
          <cell r="N14">
            <v>0</v>
          </cell>
          <cell r="O14">
            <v>12</v>
          </cell>
          <cell r="Q14">
            <v>0.02</v>
          </cell>
          <cell r="R14">
            <v>12</v>
          </cell>
          <cell r="S14">
            <v>6</v>
          </cell>
          <cell r="X14">
            <v>0</v>
          </cell>
          <cell r="Y14">
            <v>3</v>
          </cell>
          <cell r="Z14">
            <v>38.28</v>
          </cell>
        </row>
        <row r="15">
          <cell r="B15" t="str">
            <v>SS0</v>
          </cell>
          <cell r="D15">
            <v>24</v>
          </cell>
          <cell r="E15">
            <v>0</v>
          </cell>
          <cell r="F15">
            <v>32</v>
          </cell>
          <cell r="G15">
            <v>9</v>
          </cell>
          <cell r="H15">
            <v>0.04</v>
          </cell>
          <cell r="I15">
            <v>0</v>
          </cell>
          <cell r="J15">
            <v>0.01</v>
          </cell>
          <cell r="K15">
            <v>0.12</v>
          </cell>
          <cell r="L15">
            <v>0</v>
          </cell>
          <cell r="M15">
            <v>36.4</v>
          </cell>
          <cell r="N15">
            <v>0</v>
          </cell>
          <cell r="O15">
            <v>73</v>
          </cell>
          <cell r="Q15">
            <v>0.17</v>
          </cell>
          <cell r="R15">
            <v>73</v>
          </cell>
          <cell r="S15">
            <v>36.4</v>
          </cell>
          <cell r="X15">
            <v>0</v>
          </cell>
          <cell r="Y15">
            <v>12</v>
          </cell>
          <cell r="Z15">
            <v>120.24</v>
          </cell>
        </row>
        <row r="16">
          <cell r="B16" t="str">
            <v>SS4</v>
          </cell>
          <cell r="D16">
            <v>1049</v>
          </cell>
          <cell r="E16">
            <v>43</v>
          </cell>
          <cell r="F16">
            <v>662</v>
          </cell>
          <cell r="G16">
            <v>195</v>
          </cell>
          <cell r="H16">
            <v>1.32</v>
          </cell>
          <cell r="I16">
            <v>0.04</v>
          </cell>
          <cell r="J16">
            <v>0.14000000000000001</v>
          </cell>
          <cell r="K16">
            <v>1.1599999999999999</v>
          </cell>
          <cell r="L16">
            <v>7</v>
          </cell>
          <cell r="M16">
            <v>942.2</v>
          </cell>
          <cell r="N16">
            <v>14</v>
          </cell>
          <cell r="O16">
            <v>1890</v>
          </cell>
          <cell r="Q16">
            <v>2.66</v>
          </cell>
          <cell r="R16">
            <v>1904</v>
          </cell>
          <cell r="S16">
            <v>949.2</v>
          </cell>
          <cell r="X16">
            <v>0</v>
          </cell>
          <cell r="Y16">
            <v>524.5</v>
          </cell>
          <cell r="Z16">
            <v>4185.51</v>
          </cell>
        </row>
        <row r="17">
          <cell r="B17" t="str">
            <v>SS7</v>
          </cell>
          <cell r="D17">
            <v>230</v>
          </cell>
          <cell r="E17">
            <v>20</v>
          </cell>
          <cell r="F17">
            <v>180</v>
          </cell>
          <cell r="G17">
            <v>88</v>
          </cell>
          <cell r="H17">
            <v>0.28999999999999998</v>
          </cell>
          <cell r="I17">
            <v>0.02</v>
          </cell>
          <cell r="J17">
            <v>0.04</v>
          </cell>
          <cell r="K17">
            <v>0.51</v>
          </cell>
          <cell r="L17">
            <v>4</v>
          </cell>
          <cell r="M17">
            <v>298.2</v>
          </cell>
          <cell r="N17">
            <v>8</v>
          </cell>
          <cell r="O17">
            <v>598</v>
          </cell>
          <cell r="Q17">
            <v>0.86</v>
          </cell>
          <cell r="R17">
            <v>606</v>
          </cell>
          <cell r="S17">
            <v>302.2</v>
          </cell>
          <cell r="X17">
            <v>0</v>
          </cell>
          <cell r="Y17">
            <v>115</v>
          </cell>
          <cell r="Z17">
            <v>910.8</v>
          </cell>
        </row>
        <row r="18">
          <cell r="B18" t="str">
            <v>SS8</v>
          </cell>
          <cell r="D18">
            <v>283</v>
          </cell>
          <cell r="E18">
            <v>8</v>
          </cell>
          <cell r="F18">
            <v>123</v>
          </cell>
          <cell r="G18">
            <v>3</v>
          </cell>
          <cell r="H18">
            <v>0.46</v>
          </cell>
          <cell r="I18">
            <v>0.03</v>
          </cell>
          <cell r="J18">
            <v>0.03</v>
          </cell>
          <cell r="K18">
            <v>0.03</v>
          </cell>
          <cell r="L18">
            <v>4</v>
          </cell>
          <cell r="M18">
            <v>130.5</v>
          </cell>
          <cell r="N18">
            <v>8</v>
          </cell>
          <cell r="O18">
            <v>262</v>
          </cell>
          <cell r="Q18">
            <v>0.55000000000000004</v>
          </cell>
          <cell r="R18">
            <v>270</v>
          </cell>
          <cell r="S18">
            <v>134.5</v>
          </cell>
          <cell r="X18">
            <v>0</v>
          </cell>
          <cell r="Y18">
            <v>141.5</v>
          </cell>
          <cell r="Z18">
            <v>1448.96</v>
          </cell>
        </row>
        <row r="19">
          <cell r="B19" t="str">
            <v>SS9</v>
          </cell>
          <cell r="D19">
            <v>127</v>
          </cell>
          <cell r="E19">
            <v>23</v>
          </cell>
          <cell r="F19">
            <v>180</v>
          </cell>
          <cell r="G19">
            <v>69</v>
          </cell>
          <cell r="H19">
            <v>0.2</v>
          </cell>
          <cell r="I19">
            <v>0.1</v>
          </cell>
          <cell r="J19">
            <v>0.04</v>
          </cell>
          <cell r="K19">
            <v>0.59</v>
          </cell>
          <cell r="L19">
            <v>15</v>
          </cell>
          <cell r="M19">
            <v>263.2</v>
          </cell>
          <cell r="N19">
            <v>30</v>
          </cell>
          <cell r="O19">
            <v>528</v>
          </cell>
          <cell r="Q19">
            <v>0.93</v>
          </cell>
          <cell r="R19">
            <v>558</v>
          </cell>
          <cell r="S19">
            <v>278.2</v>
          </cell>
          <cell r="X19">
            <v>0</v>
          </cell>
          <cell r="Y19">
            <v>63.5</v>
          </cell>
          <cell r="Z19">
            <v>646.42999999999995</v>
          </cell>
        </row>
        <row r="20">
          <cell r="B20" t="str">
            <v>SST</v>
          </cell>
          <cell r="D20">
            <v>2512</v>
          </cell>
          <cell r="E20">
            <v>0</v>
          </cell>
          <cell r="F20">
            <v>0</v>
          </cell>
          <cell r="G20">
            <v>0</v>
          </cell>
          <cell r="H20">
            <v>3.19</v>
          </cell>
          <cell r="I20">
            <v>0</v>
          </cell>
          <cell r="J20">
            <v>0</v>
          </cell>
          <cell r="K20">
            <v>0</v>
          </cell>
          <cell r="L20">
            <v>0</v>
          </cell>
          <cell r="M20">
            <v>0</v>
          </cell>
          <cell r="N20">
            <v>0</v>
          </cell>
          <cell r="O20">
            <v>0</v>
          </cell>
          <cell r="Q20">
            <v>3.19</v>
          </cell>
          <cell r="R20">
            <v>0</v>
          </cell>
          <cell r="S20">
            <v>0</v>
          </cell>
          <cell r="X20">
            <v>0</v>
          </cell>
          <cell r="Y20">
            <v>1256</v>
          </cell>
          <cell r="Z20">
            <v>10098.24</v>
          </cell>
        </row>
        <row r="21">
          <cell r="B21" t="str">
            <v>CS0</v>
          </cell>
          <cell r="D21">
            <v>18</v>
          </cell>
          <cell r="E21">
            <v>0</v>
          </cell>
          <cell r="F21">
            <v>11</v>
          </cell>
          <cell r="G21">
            <v>1</v>
          </cell>
          <cell r="H21">
            <v>0.05</v>
          </cell>
          <cell r="I21">
            <v>0</v>
          </cell>
          <cell r="J21">
            <v>0.01</v>
          </cell>
          <cell r="K21">
            <v>0.01</v>
          </cell>
          <cell r="L21">
            <v>0</v>
          </cell>
          <cell r="M21">
            <v>19.5</v>
          </cell>
          <cell r="N21">
            <v>0</v>
          </cell>
          <cell r="O21">
            <v>26</v>
          </cell>
          <cell r="Q21">
            <v>7.0000000000000007E-2</v>
          </cell>
          <cell r="R21">
            <v>26</v>
          </cell>
          <cell r="S21">
            <v>19.5</v>
          </cell>
          <cell r="X21">
            <v>0</v>
          </cell>
          <cell r="Y21">
            <v>13.5</v>
          </cell>
          <cell r="Z21">
            <v>108.54</v>
          </cell>
        </row>
        <row r="22">
          <cell r="B22" t="str">
            <v>CS1</v>
          </cell>
          <cell r="D22">
            <v>1992</v>
          </cell>
          <cell r="E22">
            <v>58</v>
          </cell>
          <cell r="F22">
            <v>940</v>
          </cell>
          <cell r="G22">
            <v>675</v>
          </cell>
          <cell r="H22">
            <v>4.3600000000000003</v>
          </cell>
          <cell r="I22">
            <v>0.06</v>
          </cell>
          <cell r="J22">
            <v>0.28000000000000003</v>
          </cell>
          <cell r="K22">
            <v>2.2400000000000002</v>
          </cell>
          <cell r="L22">
            <v>33.1</v>
          </cell>
          <cell r="M22">
            <v>2573.8000000000002</v>
          </cell>
          <cell r="N22">
            <v>44</v>
          </cell>
          <cell r="O22">
            <v>3440</v>
          </cell>
          <cell r="Q22">
            <v>6.94</v>
          </cell>
          <cell r="R22">
            <v>3484</v>
          </cell>
          <cell r="S22">
            <v>2606.9</v>
          </cell>
          <cell r="X22">
            <v>0</v>
          </cell>
          <cell r="Y22">
            <v>1494</v>
          </cell>
          <cell r="Z22">
            <v>9282.7199999999993</v>
          </cell>
        </row>
        <row r="23">
          <cell r="B23" t="str">
            <v>CS1</v>
          </cell>
          <cell r="D23">
            <v>8657</v>
          </cell>
          <cell r="E23">
            <v>531</v>
          </cell>
          <cell r="F23">
            <v>8546</v>
          </cell>
          <cell r="G23">
            <v>5685</v>
          </cell>
          <cell r="H23">
            <v>18.96</v>
          </cell>
          <cell r="I23">
            <v>0.48</v>
          </cell>
          <cell r="J23">
            <v>2.57</v>
          </cell>
          <cell r="K23">
            <v>15.92</v>
          </cell>
          <cell r="L23">
            <v>195</v>
          </cell>
          <cell r="M23">
            <v>23173.7</v>
          </cell>
          <cell r="N23">
            <v>260</v>
          </cell>
          <cell r="O23">
            <v>30997</v>
          </cell>
          <cell r="Q23">
            <v>37.93</v>
          </cell>
          <cell r="R23">
            <v>31257</v>
          </cell>
          <cell r="S23">
            <v>23368.7</v>
          </cell>
          <cell r="X23">
            <v>0</v>
          </cell>
          <cell r="Y23">
            <v>6492.75</v>
          </cell>
          <cell r="Z23">
            <v>40341.620000000003</v>
          </cell>
        </row>
        <row r="24">
          <cell r="B24" t="str">
            <v>CS1</v>
          </cell>
          <cell r="D24">
            <v>354</v>
          </cell>
          <cell r="E24">
            <v>0</v>
          </cell>
          <cell r="F24">
            <v>266</v>
          </cell>
          <cell r="G24">
            <v>110</v>
          </cell>
          <cell r="H24">
            <v>0.78</v>
          </cell>
          <cell r="I24">
            <v>0</v>
          </cell>
          <cell r="J24">
            <v>0.08</v>
          </cell>
          <cell r="K24">
            <v>0.31</v>
          </cell>
          <cell r="L24">
            <v>5.3</v>
          </cell>
          <cell r="M24">
            <v>574.29999999999995</v>
          </cell>
          <cell r="N24">
            <v>7</v>
          </cell>
          <cell r="O24">
            <v>768</v>
          </cell>
          <cell r="Q24">
            <v>1.17</v>
          </cell>
          <cell r="R24">
            <v>775</v>
          </cell>
          <cell r="S24">
            <v>579.6</v>
          </cell>
          <cell r="X24">
            <v>0</v>
          </cell>
          <cell r="Y24">
            <v>265.5</v>
          </cell>
          <cell r="Z24">
            <v>1649.64</v>
          </cell>
        </row>
        <row r="25">
          <cell r="B25" t="str">
            <v>CS1</v>
          </cell>
          <cell r="D25">
            <v>248</v>
          </cell>
          <cell r="E25">
            <v>0</v>
          </cell>
          <cell r="F25">
            <v>122</v>
          </cell>
          <cell r="G25">
            <v>59</v>
          </cell>
          <cell r="H25">
            <v>0.54</v>
          </cell>
          <cell r="I25">
            <v>0</v>
          </cell>
          <cell r="J25">
            <v>0.04</v>
          </cell>
          <cell r="K25">
            <v>0.17</v>
          </cell>
          <cell r="L25">
            <v>5.3</v>
          </cell>
          <cell r="M25">
            <v>273.10000000000002</v>
          </cell>
          <cell r="N25">
            <v>7</v>
          </cell>
          <cell r="O25">
            <v>365</v>
          </cell>
          <cell r="Q25">
            <v>0.75</v>
          </cell>
          <cell r="R25">
            <v>372</v>
          </cell>
          <cell r="S25">
            <v>278.39999999999998</v>
          </cell>
          <cell r="X25">
            <v>0</v>
          </cell>
          <cell r="Y25">
            <v>186</v>
          </cell>
          <cell r="Z25">
            <v>1155.68</v>
          </cell>
        </row>
        <row r="26">
          <cell r="B26" t="str">
            <v>CS1</v>
          </cell>
          <cell r="D26">
            <v>5576</v>
          </cell>
          <cell r="E26">
            <v>263</v>
          </cell>
          <cell r="F26">
            <v>4338</v>
          </cell>
          <cell r="G26">
            <v>1890</v>
          </cell>
          <cell r="H26">
            <v>12.22</v>
          </cell>
          <cell r="I26">
            <v>0.24</v>
          </cell>
          <cell r="J26">
            <v>1.27</v>
          </cell>
          <cell r="K26">
            <v>5.32</v>
          </cell>
          <cell r="L26">
            <v>96.8</v>
          </cell>
          <cell r="M26">
            <v>9899.7000000000007</v>
          </cell>
          <cell r="N26">
            <v>129</v>
          </cell>
          <cell r="O26">
            <v>13237</v>
          </cell>
          <cell r="Q26">
            <v>19.05</v>
          </cell>
          <cell r="R26">
            <v>13366</v>
          </cell>
          <cell r="S26">
            <v>9996.5</v>
          </cell>
          <cell r="X26">
            <v>0</v>
          </cell>
          <cell r="Y26">
            <v>4182</v>
          </cell>
          <cell r="Z26">
            <v>25984.16</v>
          </cell>
        </row>
        <row r="27">
          <cell r="B27" t="str">
            <v>CS1</v>
          </cell>
          <cell r="D27">
            <v>2290</v>
          </cell>
          <cell r="E27">
            <v>144</v>
          </cell>
          <cell r="F27">
            <v>1556</v>
          </cell>
          <cell r="G27">
            <v>742</v>
          </cell>
          <cell r="H27">
            <v>5.0199999999999996</v>
          </cell>
          <cell r="I27">
            <v>0.13</v>
          </cell>
          <cell r="J27">
            <v>0.45</v>
          </cell>
          <cell r="K27">
            <v>2.08</v>
          </cell>
          <cell r="L27">
            <v>35.299999999999997</v>
          </cell>
          <cell r="M27">
            <v>3707.8</v>
          </cell>
          <cell r="N27">
            <v>47</v>
          </cell>
          <cell r="O27">
            <v>4957</v>
          </cell>
          <cell r="Q27">
            <v>7.68</v>
          </cell>
          <cell r="R27">
            <v>5004</v>
          </cell>
          <cell r="S27">
            <v>3743.1</v>
          </cell>
          <cell r="X27">
            <v>0</v>
          </cell>
          <cell r="Y27">
            <v>1717.5</v>
          </cell>
          <cell r="Z27">
            <v>10671.4</v>
          </cell>
        </row>
        <row r="28">
          <cell r="B28" t="str">
            <v>CS2</v>
          </cell>
          <cell r="D28">
            <v>0</v>
          </cell>
          <cell r="E28">
            <v>2</v>
          </cell>
          <cell r="F28">
            <v>0</v>
          </cell>
          <cell r="G28">
            <v>11</v>
          </cell>
          <cell r="H28">
            <v>0</v>
          </cell>
          <cell r="I28">
            <v>0.01</v>
          </cell>
          <cell r="J28">
            <v>0</v>
          </cell>
          <cell r="K28">
            <v>0.13</v>
          </cell>
          <cell r="L28">
            <v>1.5</v>
          </cell>
          <cell r="M28">
            <v>16.5</v>
          </cell>
          <cell r="N28">
            <v>2</v>
          </cell>
          <cell r="O28">
            <v>22</v>
          </cell>
          <cell r="Q28">
            <v>0.14000000000000001</v>
          </cell>
          <cell r="R28">
            <v>24</v>
          </cell>
          <cell r="S28">
            <v>18</v>
          </cell>
          <cell r="X28">
            <v>0</v>
          </cell>
          <cell r="Y28">
            <v>0</v>
          </cell>
          <cell r="Z28">
            <v>0</v>
          </cell>
        </row>
        <row r="29">
          <cell r="B29" t="str">
            <v>CS3</v>
          </cell>
          <cell r="D29">
            <v>48</v>
          </cell>
          <cell r="E29">
            <v>0</v>
          </cell>
          <cell r="F29">
            <v>35</v>
          </cell>
          <cell r="G29">
            <v>112</v>
          </cell>
          <cell r="H29">
            <v>0.11</v>
          </cell>
          <cell r="I29">
            <v>0</v>
          </cell>
          <cell r="J29">
            <v>0.01</v>
          </cell>
          <cell r="K29">
            <v>1.26</v>
          </cell>
          <cell r="L29">
            <v>0</v>
          </cell>
          <cell r="M29">
            <v>224</v>
          </cell>
          <cell r="N29">
            <v>0</v>
          </cell>
          <cell r="O29">
            <v>299</v>
          </cell>
          <cell r="Q29">
            <v>1.38</v>
          </cell>
          <cell r="R29">
            <v>299</v>
          </cell>
          <cell r="S29">
            <v>224</v>
          </cell>
          <cell r="X29">
            <v>0</v>
          </cell>
          <cell r="Y29">
            <v>36</v>
          </cell>
          <cell r="Z29">
            <v>225.6</v>
          </cell>
        </row>
        <row r="30">
          <cell r="B30" t="str">
            <v>CS3</v>
          </cell>
          <cell r="D30">
            <v>2275</v>
          </cell>
          <cell r="E30">
            <v>175</v>
          </cell>
          <cell r="F30">
            <v>1231</v>
          </cell>
          <cell r="G30">
            <v>245</v>
          </cell>
          <cell r="H30">
            <v>4.9800000000000004</v>
          </cell>
          <cell r="I30">
            <v>0.67</v>
          </cell>
          <cell r="J30">
            <v>0.38</v>
          </cell>
          <cell r="K30">
            <v>2.94</v>
          </cell>
          <cell r="L30">
            <v>161.30000000000001</v>
          </cell>
          <cell r="M30">
            <v>2437.8000000000002</v>
          </cell>
          <cell r="N30">
            <v>215</v>
          </cell>
          <cell r="O30">
            <v>3265</v>
          </cell>
          <cell r="Q30">
            <v>8.9700000000000006</v>
          </cell>
          <cell r="R30">
            <v>3480</v>
          </cell>
          <cell r="S30">
            <v>2599.1</v>
          </cell>
          <cell r="X30">
            <v>0</v>
          </cell>
          <cell r="Y30">
            <v>1706.25</v>
          </cell>
          <cell r="Z30">
            <v>10601.5</v>
          </cell>
        </row>
        <row r="31">
          <cell r="B31" t="str">
            <v>CS3</v>
          </cell>
          <cell r="D31">
            <v>35</v>
          </cell>
          <cell r="E31">
            <v>5</v>
          </cell>
          <cell r="F31">
            <v>16</v>
          </cell>
          <cell r="G31">
            <v>2</v>
          </cell>
          <cell r="H31">
            <v>0.1</v>
          </cell>
          <cell r="I31">
            <v>0.02</v>
          </cell>
          <cell r="J31">
            <v>0.01</v>
          </cell>
          <cell r="K31">
            <v>0.02</v>
          </cell>
          <cell r="L31">
            <v>3.8</v>
          </cell>
          <cell r="M31">
            <v>27.7</v>
          </cell>
          <cell r="N31">
            <v>5</v>
          </cell>
          <cell r="O31">
            <v>37</v>
          </cell>
          <cell r="Q31">
            <v>0.15</v>
          </cell>
          <cell r="R31">
            <v>42</v>
          </cell>
          <cell r="S31">
            <v>31.5</v>
          </cell>
          <cell r="X31">
            <v>0</v>
          </cell>
          <cell r="Y31">
            <v>26.25</v>
          </cell>
          <cell r="Z31">
            <v>219.1</v>
          </cell>
        </row>
        <row r="32">
          <cell r="B32" t="str">
            <v>CS5</v>
          </cell>
          <cell r="D32">
            <v>4</v>
          </cell>
          <cell r="E32">
            <v>26</v>
          </cell>
          <cell r="F32">
            <v>0</v>
          </cell>
          <cell r="G32">
            <v>82</v>
          </cell>
          <cell r="H32">
            <v>0.01</v>
          </cell>
          <cell r="I32">
            <v>0.04</v>
          </cell>
          <cell r="J32">
            <v>0</v>
          </cell>
          <cell r="K32">
            <v>0.5</v>
          </cell>
          <cell r="L32">
            <v>19.5</v>
          </cell>
          <cell r="M32">
            <v>123</v>
          </cell>
          <cell r="N32">
            <v>26</v>
          </cell>
          <cell r="O32">
            <v>164</v>
          </cell>
          <cell r="Q32">
            <v>0.55000000000000004</v>
          </cell>
          <cell r="R32">
            <v>190</v>
          </cell>
          <cell r="S32">
            <v>142.5</v>
          </cell>
          <cell r="X32">
            <v>0</v>
          </cell>
          <cell r="Y32">
            <v>3</v>
          </cell>
          <cell r="Z32">
            <v>17</v>
          </cell>
        </row>
        <row r="33">
          <cell r="B33" t="str">
            <v>CS5</v>
          </cell>
          <cell r="D33">
            <v>20</v>
          </cell>
          <cell r="E33">
            <v>2</v>
          </cell>
          <cell r="F33">
            <v>13</v>
          </cell>
          <cell r="G33">
            <v>3</v>
          </cell>
          <cell r="H33">
            <v>0.06</v>
          </cell>
          <cell r="I33">
            <v>0</v>
          </cell>
          <cell r="J33">
            <v>0.01</v>
          </cell>
          <cell r="K33">
            <v>0.01</v>
          </cell>
          <cell r="L33">
            <v>0</v>
          </cell>
          <cell r="M33">
            <v>24.7</v>
          </cell>
          <cell r="N33">
            <v>0</v>
          </cell>
          <cell r="O33">
            <v>33</v>
          </cell>
          <cell r="Q33">
            <v>0.08</v>
          </cell>
          <cell r="R33">
            <v>33</v>
          </cell>
          <cell r="S33">
            <v>24.7</v>
          </cell>
          <cell r="X33">
            <v>0</v>
          </cell>
          <cell r="Y33">
            <v>15</v>
          </cell>
          <cell r="Z33">
            <v>123.4</v>
          </cell>
        </row>
        <row r="34">
          <cell r="B34" t="str">
            <v>CS8</v>
          </cell>
          <cell r="D34">
            <v>0</v>
          </cell>
          <cell r="E34">
            <v>0</v>
          </cell>
          <cell r="F34">
            <v>0</v>
          </cell>
          <cell r="G34">
            <v>2</v>
          </cell>
          <cell r="H34">
            <v>0</v>
          </cell>
          <cell r="I34">
            <v>0</v>
          </cell>
          <cell r="J34">
            <v>0</v>
          </cell>
          <cell r="K34">
            <v>0.01</v>
          </cell>
          <cell r="L34">
            <v>0</v>
          </cell>
          <cell r="M34">
            <v>3</v>
          </cell>
          <cell r="N34">
            <v>0</v>
          </cell>
          <cell r="O34">
            <v>4</v>
          </cell>
          <cell r="Q34">
            <v>0.01</v>
          </cell>
          <cell r="R34">
            <v>4</v>
          </cell>
          <cell r="S34">
            <v>3</v>
          </cell>
          <cell r="X34">
            <v>0</v>
          </cell>
          <cell r="Y34">
            <v>0</v>
          </cell>
          <cell r="Z34">
            <v>0</v>
          </cell>
        </row>
        <row r="35">
          <cell r="B35" t="str">
            <v>CS8</v>
          </cell>
          <cell r="D35">
            <v>35</v>
          </cell>
          <cell r="E35">
            <v>1</v>
          </cell>
          <cell r="F35">
            <v>7</v>
          </cell>
          <cell r="G35">
            <v>0</v>
          </cell>
          <cell r="H35">
            <v>0.08</v>
          </cell>
          <cell r="I35">
            <v>0</v>
          </cell>
          <cell r="J35">
            <v>0</v>
          </cell>
          <cell r="K35">
            <v>0</v>
          </cell>
          <cell r="L35">
            <v>0</v>
          </cell>
          <cell r="M35">
            <v>12</v>
          </cell>
          <cell r="N35">
            <v>0</v>
          </cell>
          <cell r="O35">
            <v>16</v>
          </cell>
          <cell r="Q35">
            <v>0.08</v>
          </cell>
          <cell r="R35">
            <v>16</v>
          </cell>
          <cell r="S35">
            <v>12</v>
          </cell>
          <cell r="X35">
            <v>0</v>
          </cell>
          <cell r="Y35">
            <v>26.25</v>
          </cell>
          <cell r="Z35">
            <v>165.9</v>
          </cell>
        </row>
        <row r="36">
          <cell r="B36" t="str">
            <v>CS8</v>
          </cell>
          <cell r="D36">
            <v>0</v>
          </cell>
          <cell r="E36">
            <v>0</v>
          </cell>
          <cell r="F36">
            <v>0</v>
          </cell>
          <cell r="G36">
            <v>7</v>
          </cell>
          <cell r="H36">
            <v>0</v>
          </cell>
          <cell r="I36">
            <v>0</v>
          </cell>
          <cell r="J36">
            <v>0</v>
          </cell>
          <cell r="K36">
            <v>0.02</v>
          </cell>
          <cell r="L36">
            <v>0</v>
          </cell>
          <cell r="M36">
            <v>10.5</v>
          </cell>
          <cell r="N36">
            <v>0</v>
          </cell>
          <cell r="O36">
            <v>14</v>
          </cell>
          <cell r="Q36">
            <v>0.02</v>
          </cell>
          <cell r="R36">
            <v>14</v>
          </cell>
          <cell r="S36">
            <v>10.5</v>
          </cell>
          <cell r="X36">
            <v>0</v>
          </cell>
          <cell r="Y36">
            <v>0</v>
          </cell>
          <cell r="Z36">
            <v>0</v>
          </cell>
        </row>
        <row r="37">
          <cell r="B37" t="str">
            <v>CS9</v>
          </cell>
          <cell r="D37">
            <v>0</v>
          </cell>
          <cell r="E37">
            <v>0</v>
          </cell>
          <cell r="F37">
            <v>0</v>
          </cell>
          <cell r="G37">
            <v>5</v>
          </cell>
          <cell r="H37">
            <v>0</v>
          </cell>
          <cell r="I37">
            <v>0</v>
          </cell>
          <cell r="J37">
            <v>0</v>
          </cell>
          <cell r="K37">
            <v>0.1</v>
          </cell>
          <cell r="L37">
            <v>0</v>
          </cell>
          <cell r="M37">
            <v>7.5</v>
          </cell>
          <cell r="N37">
            <v>0</v>
          </cell>
          <cell r="O37">
            <v>10</v>
          </cell>
          <cell r="Q37">
            <v>0.1</v>
          </cell>
          <cell r="R37">
            <v>10</v>
          </cell>
          <cell r="S37">
            <v>7.5</v>
          </cell>
          <cell r="X37">
            <v>0</v>
          </cell>
          <cell r="Y37">
            <v>0</v>
          </cell>
          <cell r="Z37">
            <v>0</v>
          </cell>
        </row>
        <row r="38">
          <cell r="B38" t="str">
            <v>CST</v>
          </cell>
          <cell r="D38">
            <v>319</v>
          </cell>
          <cell r="E38">
            <v>38</v>
          </cell>
          <cell r="F38">
            <v>376</v>
          </cell>
          <cell r="G38">
            <v>57</v>
          </cell>
          <cell r="H38">
            <v>0.7</v>
          </cell>
          <cell r="I38">
            <v>0.03</v>
          </cell>
          <cell r="J38">
            <v>0.12</v>
          </cell>
          <cell r="K38">
            <v>0.16</v>
          </cell>
          <cell r="L38">
            <v>9.8000000000000007</v>
          </cell>
          <cell r="M38">
            <v>787.3</v>
          </cell>
          <cell r="N38">
            <v>13</v>
          </cell>
          <cell r="O38">
            <v>1053</v>
          </cell>
          <cell r="Q38">
            <v>1.01</v>
          </cell>
          <cell r="R38">
            <v>1066</v>
          </cell>
          <cell r="S38">
            <v>797.1</v>
          </cell>
          <cell r="X38">
            <v>0</v>
          </cell>
          <cell r="Y38">
            <v>239.25</v>
          </cell>
          <cell r="Z38">
            <v>1483.35</v>
          </cell>
        </row>
        <row r="39">
          <cell r="B39" t="str">
            <v>KC1</v>
          </cell>
          <cell r="D39">
            <v>7</v>
          </cell>
          <cell r="E39">
            <v>0</v>
          </cell>
          <cell r="F39">
            <v>7</v>
          </cell>
          <cell r="G39">
            <v>1</v>
          </cell>
          <cell r="H39">
            <v>0.02</v>
          </cell>
          <cell r="I39">
            <v>0</v>
          </cell>
          <cell r="J39">
            <v>0</v>
          </cell>
          <cell r="K39">
            <v>0</v>
          </cell>
          <cell r="L39">
            <v>0</v>
          </cell>
          <cell r="M39">
            <v>12</v>
          </cell>
          <cell r="N39">
            <v>0</v>
          </cell>
          <cell r="O39">
            <v>16</v>
          </cell>
          <cell r="Q39">
            <v>0.02</v>
          </cell>
          <cell r="R39">
            <v>16</v>
          </cell>
          <cell r="S39">
            <v>12</v>
          </cell>
          <cell r="X39">
            <v>0</v>
          </cell>
          <cell r="Y39">
            <v>5.25</v>
          </cell>
          <cell r="Z39">
            <v>31.92</v>
          </cell>
        </row>
        <row r="40">
          <cell r="B40" t="str">
            <v>KC1</v>
          </cell>
          <cell r="D40">
            <v>112</v>
          </cell>
          <cell r="E40">
            <v>35</v>
          </cell>
          <cell r="F40">
            <v>88</v>
          </cell>
          <cell r="G40">
            <v>65</v>
          </cell>
          <cell r="H40">
            <v>0.25</v>
          </cell>
          <cell r="I40">
            <v>0.03</v>
          </cell>
          <cell r="J40">
            <v>0.03</v>
          </cell>
          <cell r="K40">
            <v>0.2</v>
          </cell>
          <cell r="L40">
            <v>0</v>
          </cell>
          <cell r="M40">
            <v>287.39999999999998</v>
          </cell>
          <cell r="N40">
            <v>0</v>
          </cell>
          <cell r="O40">
            <v>384</v>
          </cell>
          <cell r="Q40">
            <v>0.51</v>
          </cell>
          <cell r="R40">
            <v>384</v>
          </cell>
          <cell r="S40">
            <v>287.39999999999998</v>
          </cell>
          <cell r="X40">
            <v>0</v>
          </cell>
          <cell r="Y40">
            <v>84</v>
          </cell>
          <cell r="Z40">
            <v>520.79999999999995</v>
          </cell>
        </row>
        <row r="41">
          <cell r="B41" t="str">
            <v>KC1</v>
          </cell>
          <cell r="D41">
            <v>6</v>
          </cell>
          <cell r="E41">
            <v>1</v>
          </cell>
          <cell r="F41">
            <v>2</v>
          </cell>
          <cell r="G41">
            <v>1</v>
          </cell>
          <cell r="H41">
            <v>0.01</v>
          </cell>
          <cell r="I41">
            <v>0</v>
          </cell>
          <cell r="J41">
            <v>0</v>
          </cell>
          <cell r="K41">
            <v>0</v>
          </cell>
          <cell r="L41">
            <v>0.8</v>
          </cell>
          <cell r="M41">
            <v>6</v>
          </cell>
          <cell r="N41">
            <v>1</v>
          </cell>
          <cell r="O41">
            <v>8</v>
          </cell>
          <cell r="Q41">
            <v>0.01</v>
          </cell>
          <cell r="R41">
            <v>9</v>
          </cell>
          <cell r="S41">
            <v>6.8</v>
          </cell>
          <cell r="X41">
            <v>0</v>
          </cell>
          <cell r="Y41">
            <v>4.5</v>
          </cell>
          <cell r="Z41">
            <v>27.66</v>
          </cell>
        </row>
        <row r="42">
          <cell r="B42" t="str">
            <v>KC2</v>
          </cell>
          <cell r="D42">
            <v>24</v>
          </cell>
          <cell r="E42">
            <v>11</v>
          </cell>
          <cell r="F42">
            <v>26</v>
          </cell>
          <cell r="G42">
            <v>53</v>
          </cell>
          <cell r="H42">
            <v>0.05</v>
          </cell>
          <cell r="I42">
            <v>0.01</v>
          </cell>
          <cell r="J42">
            <v>0.01</v>
          </cell>
          <cell r="K42">
            <v>0.4</v>
          </cell>
          <cell r="L42">
            <v>8.3000000000000007</v>
          </cell>
          <cell r="M42">
            <v>122</v>
          </cell>
          <cell r="N42">
            <v>11</v>
          </cell>
          <cell r="O42">
            <v>163</v>
          </cell>
          <cell r="Q42">
            <v>0.47</v>
          </cell>
          <cell r="R42">
            <v>174</v>
          </cell>
          <cell r="S42">
            <v>130.30000000000001</v>
          </cell>
          <cell r="X42">
            <v>0</v>
          </cell>
          <cell r="Y42">
            <v>18</v>
          </cell>
          <cell r="Z42">
            <v>110.64</v>
          </cell>
        </row>
        <row r="43">
          <cell r="B43" t="str">
            <v>KC2</v>
          </cell>
          <cell r="D43">
            <v>0</v>
          </cell>
          <cell r="E43">
            <v>0</v>
          </cell>
          <cell r="F43">
            <v>0</v>
          </cell>
          <cell r="G43">
            <v>13</v>
          </cell>
          <cell r="H43">
            <v>0</v>
          </cell>
          <cell r="I43">
            <v>0</v>
          </cell>
          <cell r="J43">
            <v>0</v>
          </cell>
          <cell r="K43">
            <v>0.04</v>
          </cell>
          <cell r="L43">
            <v>0</v>
          </cell>
          <cell r="M43">
            <v>19.5</v>
          </cell>
          <cell r="N43">
            <v>0</v>
          </cell>
          <cell r="O43">
            <v>26</v>
          </cell>
          <cell r="Q43">
            <v>0.04</v>
          </cell>
          <cell r="R43">
            <v>26</v>
          </cell>
          <cell r="S43">
            <v>19.5</v>
          </cell>
          <cell r="X43">
            <v>0</v>
          </cell>
          <cell r="Y43">
            <v>0</v>
          </cell>
          <cell r="Z43">
            <v>0</v>
          </cell>
        </row>
        <row r="44">
          <cell r="B44" t="str">
            <v>KC2</v>
          </cell>
          <cell r="D44">
            <v>47</v>
          </cell>
          <cell r="E44">
            <v>2</v>
          </cell>
          <cell r="F44">
            <v>42</v>
          </cell>
          <cell r="G44">
            <v>27</v>
          </cell>
          <cell r="H44">
            <v>0.1</v>
          </cell>
          <cell r="I44">
            <v>0</v>
          </cell>
          <cell r="J44">
            <v>0.02</v>
          </cell>
          <cell r="K44">
            <v>0.08</v>
          </cell>
          <cell r="L44">
            <v>0</v>
          </cell>
          <cell r="M44">
            <v>109.9</v>
          </cell>
          <cell r="N44">
            <v>0</v>
          </cell>
          <cell r="O44">
            <v>147</v>
          </cell>
          <cell r="Q44">
            <v>0.2</v>
          </cell>
          <cell r="R44">
            <v>147</v>
          </cell>
          <cell r="S44">
            <v>109.9</v>
          </cell>
          <cell r="X44">
            <v>0</v>
          </cell>
          <cell r="Y44">
            <v>35.25</v>
          </cell>
          <cell r="Z44">
            <v>221.37</v>
          </cell>
        </row>
        <row r="45">
          <cell r="B45" t="str">
            <v>LA1</v>
          </cell>
          <cell r="D45">
            <v>7</v>
          </cell>
          <cell r="E45">
            <v>0</v>
          </cell>
          <cell r="F45">
            <v>0</v>
          </cell>
          <cell r="G45">
            <v>12</v>
          </cell>
          <cell r="H45">
            <v>0.02</v>
          </cell>
          <cell r="I45">
            <v>0</v>
          </cell>
          <cell r="J45">
            <v>0</v>
          </cell>
          <cell r="K45">
            <v>0.03</v>
          </cell>
          <cell r="L45">
            <v>0</v>
          </cell>
          <cell r="M45">
            <v>18</v>
          </cell>
          <cell r="N45">
            <v>0</v>
          </cell>
          <cell r="O45">
            <v>24</v>
          </cell>
          <cell r="Q45">
            <v>0.05</v>
          </cell>
          <cell r="R45">
            <v>24</v>
          </cell>
          <cell r="S45">
            <v>18</v>
          </cell>
          <cell r="X45">
            <v>0</v>
          </cell>
          <cell r="Y45">
            <v>5.25</v>
          </cell>
          <cell r="Z45">
            <v>31.92</v>
          </cell>
        </row>
        <row r="46">
          <cell r="B46" t="str">
            <v>LA2</v>
          </cell>
          <cell r="D46">
            <v>1</v>
          </cell>
          <cell r="E46">
            <v>0</v>
          </cell>
          <cell r="F46">
            <v>2</v>
          </cell>
          <cell r="G46">
            <v>15</v>
          </cell>
          <cell r="H46">
            <v>0</v>
          </cell>
          <cell r="I46">
            <v>0</v>
          </cell>
          <cell r="J46">
            <v>0</v>
          </cell>
          <cell r="K46">
            <v>0.04</v>
          </cell>
          <cell r="L46">
            <v>0</v>
          </cell>
          <cell r="M46">
            <v>25.5</v>
          </cell>
          <cell r="N46">
            <v>0</v>
          </cell>
          <cell r="O46">
            <v>34</v>
          </cell>
          <cell r="Q46">
            <v>0.04</v>
          </cell>
          <cell r="R46">
            <v>34</v>
          </cell>
          <cell r="S46">
            <v>25.5</v>
          </cell>
          <cell r="X46">
            <v>0</v>
          </cell>
          <cell r="Y46">
            <v>0.75</v>
          </cell>
          <cell r="Z46">
            <v>4.25</v>
          </cell>
        </row>
        <row r="47">
          <cell r="B47" t="str">
            <v>LA3</v>
          </cell>
          <cell r="D47">
            <v>0</v>
          </cell>
          <cell r="E47">
            <v>0</v>
          </cell>
          <cell r="F47">
            <v>0</v>
          </cell>
          <cell r="G47">
            <v>11</v>
          </cell>
          <cell r="H47">
            <v>0</v>
          </cell>
          <cell r="I47">
            <v>0</v>
          </cell>
          <cell r="J47">
            <v>0</v>
          </cell>
          <cell r="K47">
            <v>0.13</v>
          </cell>
          <cell r="L47">
            <v>0</v>
          </cell>
          <cell r="M47">
            <v>16.5</v>
          </cell>
          <cell r="N47">
            <v>0</v>
          </cell>
          <cell r="O47">
            <v>22</v>
          </cell>
          <cell r="Q47">
            <v>0.13</v>
          </cell>
          <cell r="R47">
            <v>22</v>
          </cell>
          <cell r="S47">
            <v>16.5</v>
          </cell>
          <cell r="X47">
            <v>0</v>
          </cell>
          <cell r="Y47">
            <v>0</v>
          </cell>
          <cell r="Z47">
            <v>0</v>
          </cell>
        </row>
        <row r="48">
          <cell r="B48" t="str">
            <v>LA4</v>
          </cell>
          <cell r="D48">
            <v>0</v>
          </cell>
          <cell r="E48">
            <v>0</v>
          </cell>
          <cell r="F48">
            <v>0</v>
          </cell>
          <cell r="G48">
            <v>2</v>
          </cell>
          <cell r="H48">
            <v>0</v>
          </cell>
          <cell r="I48">
            <v>0</v>
          </cell>
          <cell r="J48">
            <v>0</v>
          </cell>
          <cell r="K48">
            <v>0.03</v>
          </cell>
          <cell r="L48">
            <v>0</v>
          </cell>
          <cell r="M48">
            <v>3</v>
          </cell>
          <cell r="N48">
            <v>0</v>
          </cell>
          <cell r="O48">
            <v>4</v>
          </cell>
          <cell r="Q48">
            <v>0.03</v>
          </cell>
          <cell r="R48">
            <v>4</v>
          </cell>
          <cell r="S48">
            <v>3</v>
          </cell>
          <cell r="X48">
            <v>0</v>
          </cell>
          <cell r="Y48">
            <v>0</v>
          </cell>
          <cell r="Z48">
            <v>0</v>
          </cell>
        </row>
        <row r="49">
          <cell r="B49" t="str">
            <v>LA5</v>
          </cell>
          <cell r="D49">
            <v>2</v>
          </cell>
          <cell r="E49">
            <v>0</v>
          </cell>
          <cell r="F49">
            <v>0</v>
          </cell>
          <cell r="G49">
            <v>15</v>
          </cell>
          <cell r="H49">
            <v>0.01</v>
          </cell>
          <cell r="I49">
            <v>0</v>
          </cell>
          <cell r="J49">
            <v>0</v>
          </cell>
          <cell r="K49">
            <v>0.11</v>
          </cell>
          <cell r="L49">
            <v>0</v>
          </cell>
          <cell r="M49">
            <v>22.5</v>
          </cell>
          <cell r="N49">
            <v>0</v>
          </cell>
          <cell r="O49">
            <v>30</v>
          </cell>
          <cell r="Q49">
            <v>0.12</v>
          </cell>
          <cell r="R49">
            <v>30</v>
          </cell>
          <cell r="S49">
            <v>22.5</v>
          </cell>
          <cell r="X49">
            <v>0</v>
          </cell>
          <cell r="Y49">
            <v>1.5</v>
          </cell>
          <cell r="Z49">
            <v>14.88</v>
          </cell>
        </row>
        <row r="50">
          <cell r="B50" t="str">
            <v>LA5</v>
          </cell>
          <cell r="D50">
            <v>650</v>
          </cell>
          <cell r="E50">
            <v>50</v>
          </cell>
          <cell r="F50">
            <v>389</v>
          </cell>
          <cell r="G50">
            <v>70</v>
          </cell>
          <cell r="H50">
            <v>1.87</v>
          </cell>
          <cell r="I50">
            <v>0.19</v>
          </cell>
          <cell r="J50">
            <v>0.26</v>
          </cell>
          <cell r="K50">
            <v>0.84</v>
          </cell>
          <cell r="L50">
            <v>47.3</v>
          </cell>
          <cell r="M50">
            <v>748.6</v>
          </cell>
          <cell r="N50">
            <v>63</v>
          </cell>
          <cell r="O50">
            <v>1002</v>
          </cell>
          <cell r="Q50">
            <v>3.16</v>
          </cell>
          <cell r="R50">
            <v>1065</v>
          </cell>
          <cell r="S50">
            <v>795.9</v>
          </cell>
          <cell r="X50">
            <v>0</v>
          </cell>
          <cell r="Y50">
            <v>487.5</v>
          </cell>
          <cell r="Z50">
            <v>3984.5</v>
          </cell>
        </row>
        <row r="51">
          <cell r="B51" t="str">
            <v>LA6</v>
          </cell>
          <cell r="D51">
            <v>0</v>
          </cell>
          <cell r="E51">
            <v>0</v>
          </cell>
          <cell r="F51">
            <v>0</v>
          </cell>
          <cell r="G51">
            <v>2</v>
          </cell>
          <cell r="H51">
            <v>0</v>
          </cell>
          <cell r="I51">
            <v>0</v>
          </cell>
          <cell r="J51">
            <v>0</v>
          </cell>
          <cell r="K51">
            <v>0.03</v>
          </cell>
          <cell r="L51">
            <v>0</v>
          </cell>
          <cell r="M51">
            <v>3</v>
          </cell>
          <cell r="N51">
            <v>0</v>
          </cell>
          <cell r="O51">
            <v>4</v>
          </cell>
          <cell r="Q51">
            <v>0.03</v>
          </cell>
          <cell r="R51">
            <v>4</v>
          </cell>
          <cell r="S51">
            <v>3</v>
          </cell>
          <cell r="X51">
            <v>0</v>
          </cell>
          <cell r="Y51">
            <v>0</v>
          </cell>
          <cell r="Z51">
            <v>0</v>
          </cell>
        </row>
        <row r="52">
          <cell r="B52" t="str">
            <v>SS1</v>
          </cell>
          <cell r="D52">
            <v>18</v>
          </cell>
          <cell r="E52">
            <v>16</v>
          </cell>
          <cell r="F52">
            <v>32</v>
          </cell>
          <cell r="G52">
            <v>142</v>
          </cell>
          <cell r="H52">
            <v>0.03</v>
          </cell>
          <cell r="I52">
            <v>0.01</v>
          </cell>
          <cell r="J52">
            <v>0.01</v>
          </cell>
          <cell r="K52">
            <v>0.41</v>
          </cell>
          <cell r="L52">
            <v>6.8</v>
          </cell>
          <cell r="M52">
            <v>266</v>
          </cell>
          <cell r="N52">
            <v>9</v>
          </cell>
          <cell r="O52">
            <v>355</v>
          </cell>
          <cell r="Q52">
            <v>0.46</v>
          </cell>
          <cell r="R52">
            <v>364</v>
          </cell>
          <cell r="S52">
            <v>272.8</v>
          </cell>
          <cell r="X52">
            <v>0</v>
          </cell>
          <cell r="Y52">
            <v>13.5</v>
          </cell>
          <cell r="Z52">
            <v>63.36</v>
          </cell>
        </row>
        <row r="53">
          <cell r="B53" t="str">
            <v>SS1</v>
          </cell>
          <cell r="D53">
            <v>325</v>
          </cell>
          <cell r="E53">
            <v>25</v>
          </cell>
          <cell r="F53">
            <v>176</v>
          </cell>
          <cell r="G53">
            <v>35</v>
          </cell>
          <cell r="H53">
            <v>0.55000000000000004</v>
          </cell>
          <cell r="I53">
            <v>0.02</v>
          </cell>
          <cell r="J53">
            <v>0.05</v>
          </cell>
          <cell r="K53">
            <v>0.1</v>
          </cell>
          <cell r="L53">
            <v>5.3</v>
          </cell>
          <cell r="M53">
            <v>384.8</v>
          </cell>
          <cell r="N53">
            <v>7</v>
          </cell>
          <cell r="O53">
            <v>515</v>
          </cell>
          <cell r="Q53">
            <v>0.72</v>
          </cell>
          <cell r="R53">
            <v>522</v>
          </cell>
          <cell r="S53">
            <v>390.1</v>
          </cell>
          <cell r="X53">
            <v>0</v>
          </cell>
          <cell r="Y53">
            <v>243.75</v>
          </cell>
          <cell r="Z53">
            <v>1153.75</v>
          </cell>
        </row>
        <row r="54">
          <cell r="B54" t="str">
            <v>SS1</v>
          </cell>
          <cell r="D54">
            <v>0</v>
          </cell>
          <cell r="E54">
            <v>0</v>
          </cell>
          <cell r="F54">
            <v>0</v>
          </cell>
          <cell r="G54">
            <v>14</v>
          </cell>
          <cell r="H54">
            <v>0</v>
          </cell>
          <cell r="I54">
            <v>0</v>
          </cell>
          <cell r="J54">
            <v>0</v>
          </cell>
          <cell r="K54">
            <v>0.04</v>
          </cell>
          <cell r="L54">
            <v>0</v>
          </cell>
          <cell r="M54">
            <v>21</v>
          </cell>
          <cell r="N54">
            <v>0</v>
          </cell>
          <cell r="O54">
            <v>28</v>
          </cell>
          <cell r="Q54">
            <v>0.04</v>
          </cell>
          <cell r="R54">
            <v>28</v>
          </cell>
          <cell r="S54">
            <v>21</v>
          </cell>
          <cell r="X54">
            <v>0</v>
          </cell>
          <cell r="Y54">
            <v>0</v>
          </cell>
          <cell r="Z54">
            <v>0</v>
          </cell>
        </row>
        <row r="55">
          <cell r="B55" t="str">
            <v>SS2</v>
          </cell>
          <cell r="D55">
            <v>0</v>
          </cell>
          <cell r="E55">
            <v>0</v>
          </cell>
          <cell r="F55">
            <v>0</v>
          </cell>
          <cell r="G55">
            <v>1</v>
          </cell>
          <cell r="H55">
            <v>0</v>
          </cell>
          <cell r="I55">
            <v>0</v>
          </cell>
          <cell r="J55">
            <v>0</v>
          </cell>
          <cell r="K55">
            <v>0.01</v>
          </cell>
          <cell r="L55">
            <v>0</v>
          </cell>
          <cell r="M55">
            <v>1.5</v>
          </cell>
          <cell r="N55">
            <v>0</v>
          </cell>
          <cell r="O55">
            <v>2</v>
          </cell>
          <cell r="Q55">
            <v>0.01</v>
          </cell>
          <cell r="R55">
            <v>2</v>
          </cell>
          <cell r="S55">
            <v>1.5</v>
          </cell>
          <cell r="X55">
            <v>0</v>
          </cell>
          <cell r="Y55">
            <v>0</v>
          </cell>
          <cell r="Z55">
            <v>0</v>
          </cell>
        </row>
        <row r="56">
          <cell r="B56" t="str">
            <v>SS3</v>
          </cell>
          <cell r="D56">
            <v>0</v>
          </cell>
          <cell r="E56">
            <v>0</v>
          </cell>
          <cell r="F56">
            <v>0</v>
          </cell>
          <cell r="G56">
            <v>1</v>
          </cell>
          <cell r="H56">
            <v>0</v>
          </cell>
          <cell r="I56">
            <v>0</v>
          </cell>
          <cell r="J56">
            <v>0</v>
          </cell>
          <cell r="K56">
            <v>0</v>
          </cell>
          <cell r="L56">
            <v>0</v>
          </cell>
          <cell r="M56">
            <v>1.5</v>
          </cell>
          <cell r="N56">
            <v>0</v>
          </cell>
          <cell r="O56">
            <v>2</v>
          </cell>
          <cell r="Q56">
            <v>0</v>
          </cell>
          <cell r="R56">
            <v>2</v>
          </cell>
          <cell r="S56">
            <v>1.5</v>
          </cell>
          <cell r="X56">
            <v>0</v>
          </cell>
          <cell r="Y56">
            <v>0</v>
          </cell>
          <cell r="Z56">
            <v>0</v>
          </cell>
        </row>
        <row r="57">
          <cell r="B57" t="str">
            <v>SS4</v>
          </cell>
          <cell r="D57">
            <v>0</v>
          </cell>
          <cell r="E57">
            <v>1</v>
          </cell>
          <cell r="F57">
            <v>0</v>
          </cell>
          <cell r="G57">
            <v>12</v>
          </cell>
          <cell r="H57">
            <v>0</v>
          </cell>
          <cell r="I57">
            <v>0</v>
          </cell>
          <cell r="J57">
            <v>0</v>
          </cell>
          <cell r="K57">
            <v>7.0000000000000007E-2</v>
          </cell>
          <cell r="L57">
            <v>0.8</v>
          </cell>
          <cell r="M57">
            <v>18</v>
          </cell>
          <cell r="N57">
            <v>1</v>
          </cell>
          <cell r="O57">
            <v>24</v>
          </cell>
          <cell r="Q57">
            <v>7.0000000000000007E-2</v>
          </cell>
          <cell r="R57">
            <v>25</v>
          </cell>
          <cell r="S57">
            <v>18.8</v>
          </cell>
          <cell r="X57">
            <v>0</v>
          </cell>
          <cell r="Y57">
            <v>0</v>
          </cell>
          <cell r="Z57">
            <v>0</v>
          </cell>
        </row>
        <row r="58">
          <cell r="B58" t="str">
            <v>SS4</v>
          </cell>
          <cell r="D58">
            <v>2955</v>
          </cell>
          <cell r="E58">
            <v>147</v>
          </cell>
          <cell r="F58">
            <v>2413</v>
          </cell>
          <cell r="G58">
            <v>1250</v>
          </cell>
          <cell r="H58">
            <v>4.96</v>
          </cell>
          <cell r="I58">
            <v>0.13</v>
          </cell>
          <cell r="J58">
            <v>0.7</v>
          </cell>
          <cell r="K58">
            <v>3.61</v>
          </cell>
          <cell r="L58">
            <v>54.8</v>
          </cell>
          <cell r="M58">
            <v>5802.3</v>
          </cell>
          <cell r="N58">
            <v>73</v>
          </cell>
          <cell r="O58">
            <v>7757</v>
          </cell>
          <cell r="Q58">
            <v>9.4</v>
          </cell>
          <cell r="R58">
            <v>7830</v>
          </cell>
          <cell r="S58">
            <v>5857.1</v>
          </cell>
          <cell r="X58">
            <v>0</v>
          </cell>
          <cell r="Y58">
            <v>2216.25</v>
          </cell>
          <cell r="Z58">
            <v>10490.25</v>
          </cell>
        </row>
        <row r="59">
          <cell r="B59" t="str">
            <v>SS5</v>
          </cell>
          <cell r="D59">
            <v>0</v>
          </cell>
          <cell r="E59">
            <v>0</v>
          </cell>
          <cell r="F59">
            <v>0</v>
          </cell>
          <cell r="G59">
            <v>3</v>
          </cell>
          <cell r="H59">
            <v>0</v>
          </cell>
          <cell r="I59">
            <v>0</v>
          </cell>
          <cell r="J59">
            <v>0</v>
          </cell>
          <cell r="K59">
            <v>0.03</v>
          </cell>
          <cell r="L59">
            <v>0</v>
          </cell>
          <cell r="M59">
            <v>4.5</v>
          </cell>
          <cell r="N59">
            <v>0</v>
          </cell>
          <cell r="O59">
            <v>6</v>
          </cell>
          <cell r="Q59">
            <v>0.03</v>
          </cell>
          <cell r="R59">
            <v>6</v>
          </cell>
          <cell r="S59">
            <v>4.5</v>
          </cell>
          <cell r="X59">
            <v>0</v>
          </cell>
          <cell r="Y59">
            <v>0</v>
          </cell>
          <cell r="Z59">
            <v>0</v>
          </cell>
        </row>
        <row r="60">
          <cell r="B60" t="str">
            <v>SS6</v>
          </cell>
          <cell r="D60">
            <v>7</v>
          </cell>
          <cell r="E60">
            <v>6</v>
          </cell>
          <cell r="F60">
            <v>0</v>
          </cell>
          <cell r="G60">
            <v>0</v>
          </cell>
          <cell r="H60">
            <v>0.01</v>
          </cell>
          <cell r="I60">
            <v>0.01</v>
          </cell>
          <cell r="J60">
            <v>0</v>
          </cell>
          <cell r="K60">
            <v>0</v>
          </cell>
          <cell r="L60">
            <v>4.5</v>
          </cell>
          <cell r="M60">
            <v>0</v>
          </cell>
          <cell r="N60">
            <v>6</v>
          </cell>
          <cell r="O60">
            <v>0</v>
          </cell>
          <cell r="Q60">
            <v>0.02</v>
          </cell>
          <cell r="R60">
            <v>6</v>
          </cell>
          <cell r="S60">
            <v>4.5</v>
          </cell>
          <cell r="X60">
            <v>0</v>
          </cell>
          <cell r="Y60">
            <v>5.25</v>
          </cell>
          <cell r="Z60">
            <v>25.34</v>
          </cell>
        </row>
        <row r="61">
          <cell r="B61" t="str">
            <v>SS7</v>
          </cell>
          <cell r="D61">
            <v>1869</v>
          </cell>
          <cell r="E61">
            <v>98</v>
          </cell>
          <cell r="F61">
            <v>1576</v>
          </cell>
          <cell r="G61">
            <v>1094</v>
          </cell>
          <cell r="H61">
            <v>3.14</v>
          </cell>
          <cell r="I61">
            <v>0.14000000000000001</v>
          </cell>
          <cell r="J61">
            <v>0.46</v>
          </cell>
          <cell r="K61">
            <v>3.09</v>
          </cell>
          <cell r="L61">
            <v>35.299999999999997</v>
          </cell>
          <cell r="M61">
            <v>4206.3999999999996</v>
          </cell>
          <cell r="N61">
            <v>47</v>
          </cell>
          <cell r="O61">
            <v>5622</v>
          </cell>
          <cell r="Q61">
            <v>6.83</v>
          </cell>
          <cell r="R61">
            <v>5669</v>
          </cell>
          <cell r="S61">
            <v>4241.7</v>
          </cell>
          <cell r="X61">
            <v>0</v>
          </cell>
          <cell r="Y61">
            <v>1401.75</v>
          </cell>
          <cell r="Z61">
            <v>6616.26</v>
          </cell>
        </row>
        <row r="62">
          <cell r="B62" t="str">
            <v>SS8</v>
          </cell>
          <cell r="D62">
            <v>6</v>
          </cell>
          <cell r="E62">
            <v>1</v>
          </cell>
          <cell r="F62">
            <v>2</v>
          </cell>
          <cell r="G62">
            <v>1</v>
          </cell>
          <cell r="H62">
            <v>0.01</v>
          </cell>
          <cell r="I62">
            <v>0.01</v>
          </cell>
          <cell r="J62">
            <v>0</v>
          </cell>
          <cell r="K62">
            <v>0.01</v>
          </cell>
          <cell r="L62">
            <v>0.8</v>
          </cell>
          <cell r="M62">
            <v>4.5</v>
          </cell>
          <cell r="N62">
            <v>1</v>
          </cell>
          <cell r="O62">
            <v>6</v>
          </cell>
          <cell r="Q62">
            <v>0.03</v>
          </cell>
          <cell r="R62">
            <v>7</v>
          </cell>
          <cell r="S62">
            <v>5.3</v>
          </cell>
          <cell r="X62">
            <v>0</v>
          </cell>
          <cell r="Y62">
            <v>4.5</v>
          </cell>
          <cell r="Z62">
            <v>27.42</v>
          </cell>
        </row>
        <row r="63">
          <cell r="B63" t="str">
            <v>SS9</v>
          </cell>
          <cell r="D63">
            <v>53</v>
          </cell>
          <cell r="E63">
            <v>3</v>
          </cell>
          <cell r="F63">
            <v>34</v>
          </cell>
          <cell r="G63">
            <v>7</v>
          </cell>
          <cell r="H63">
            <v>0.12</v>
          </cell>
          <cell r="I63">
            <v>0.02</v>
          </cell>
          <cell r="J63">
            <v>0.01</v>
          </cell>
          <cell r="K63">
            <v>7.0000000000000007E-2</v>
          </cell>
          <cell r="L63">
            <v>2.2999999999999998</v>
          </cell>
          <cell r="M63">
            <v>66.5</v>
          </cell>
          <cell r="N63">
            <v>3</v>
          </cell>
          <cell r="O63">
            <v>89</v>
          </cell>
          <cell r="Q63">
            <v>0.22</v>
          </cell>
          <cell r="R63">
            <v>92</v>
          </cell>
          <cell r="S63">
            <v>68.8</v>
          </cell>
          <cell r="X63">
            <v>0</v>
          </cell>
          <cell r="Y63">
            <v>39.75</v>
          </cell>
          <cell r="Z63">
            <v>246.98</v>
          </cell>
        </row>
        <row r="64">
          <cell r="B64" t="str">
            <v>SSA</v>
          </cell>
          <cell r="D64">
            <v>18</v>
          </cell>
          <cell r="E64">
            <v>0</v>
          </cell>
          <cell r="F64">
            <v>9</v>
          </cell>
          <cell r="G64">
            <v>4</v>
          </cell>
          <cell r="H64">
            <v>0.04</v>
          </cell>
          <cell r="I64">
            <v>0</v>
          </cell>
          <cell r="J64">
            <v>0</v>
          </cell>
          <cell r="K64">
            <v>0.04</v>
          </cell>
          <cell r="L64">
            <v>0</v>
          </cell>
          <cell r="M64">
            <v>19.5</v>
          </cell>
          <cell r="N64">
            <v>0</v>
          </cell>
          <cell r="O64">
            <v>26</v>
          </cell>
          <cell r="Q64">
            <v>0.08</v>
          </cell>
          <cell r="R64">
            <v>26</v>
          </cell>
          <cell r="S64">
            <v>19.5</v>
          </cell>
          <cell r="X64">
            <v>0</v>
          </cell>
          <cell r="Y64">
            <v>13.5</v>
          </cell>
          <cell r="Z64">
            <v>82.26</v>
          </cell>
        </row>
        <row r="65">
          <cell r="B65" t="str">
            <v>CS0</v>
          </cell>
          <cell r="D65">
            <v>0</v>
          </cell>
          <cell r="E65">
            <v>0</v>
          </cell>
          <cell r="F65">
            <v>0</v>
          </cell>
          <cell r="G65">
            <v>4</v>
          </cell>
          <cell r="H65">
            <v>0</v>
          </cell>
          <cell r="I65">
            <v>0</v>
          </cell>
          <cell r="J65">
            <v>0</v>
          </cell>
          <cell r="K65">
            <v>0.06</v>
          </cell>
          <cell r="L65">
            <v>0</v>
          </cell>
          <cell r="M65">
            <v>8</v>
          </cell>
          <cell r="N65">
            <v>0</v>
          </cell>
          <cell r="O65">
            <v>8</v>
          </cell>
          <cell r="Q65">
            <v>0.06</v>
          </cell>
          <cell r="R65">
            <v>8</v>
          </cell>
          <cell r="S65">
            <v>8</v>
          </cell>
          <cell r="X65">
            <v>0</v>
          </cell>
          <cell r="Y65">
            <v>0</v>
          </cell>
          <cell r="Z65">
            <v>0</v>
          </cell>
        </row>
        <row r="66">
          <cell r="B66" t="str">
            <v>CS1</v>
          </cell>
          <cell r="D66">
            <v>1286</v>
          </cell>
          <cell r="E66">
            <v>96</v>
          </cell>
          <cell r="F66">
            <v>1247</v>
          </cell>
          <cell r="G66">
            <v>111</v>
          </cell>
          <cell r="H66">
            <v>4.16</v>
          </cell>
          <cell r="I66">
            <v>0.14000000000000001</v>
          </cell>
          <cell r="J66">
            <v>0.59</v>
          </cell>
          <cell r="K66">
            <v>0.42</v>
          </cell>
          <cell r="L66">
            <v>79</v>
          </cell>
          <cell r="M66">
            <v>2901.4</v>
          </cell>
          <cell r="N66">
            <v>79</v>
          </cell>
          <cell r="O66">
            <v>2913</v>
          </cell>
          <cell r="Q66">
            <v>5.31</v>
          </cell>
          <cell r="R66">
            <v>2992</v>
          </cell>
          <cell r="S66">
            <v>2980.4</v>
          </cell>
          <cell r="X66">
            <v>0</v>
          </cell>
          <cell r="Y66">
            <v>1286</v>
          </cell>
          <cell r="Z66">
            <v>6622.9</v>
          </cell>
        </row>
        <row r="67">
          <cell r="B67" t="str">
            <v>CS1</v>
          </cell>
          <cell r="D67">
            <v>120</v>
          </cell>
          <cell r="E67">
            <v>84</v>
          </cell>
          <cell r="F67">
            <v>35</v>
          </cell>
          <cell r="G67">
            <v>4</v>
          </cell>
          <cell r="H67">
            <v>0.39</v>
          </cell>
          <cell r="I67">
            <v>0.08</v>
          </cell>
          <cell r="J67">
            <v>0.02</v>
          </cell>
          <cell r="K67">
            <v>0.02</v>
          </cell>
          <cell r="L67">
            <v>0</v>
          </cell>
          <cell r="M67">
            <v>250.5</v>
          </cell>
          <cell r="N67">
            <v>0</v>
          </cell>
          <cell r="O67">
            <v>251</v>
          </cell>
          <cell r="Q67">
            <v>0.51</v>
          </cell>
          <cell r="R67">
            <v>251</v>
          </cell>
          <cell r="S67">
            <v>250.5</v>
          </cell>
          <cell r="X67">
            <v>0</v>
          </cell>
          <cell r="Y67">
            <v>120</v>
          </cell>
          <cell r="Z67">
            <v>619.20000000000005</v>
          </cell>
        </row>
        <row r="68">
          <cell r="B68" t="str">
            <v>CS1</v>
          </cell>
          <cell r="D68">
            <v>47</v>
          </cell>
          <cell r="E68">
            <v>0</v>
          </cell>
          <cell r="F68">
            <v>15</v>
          </cell>
          <cell r="G68">
            <v>7</v>
          </cell>
          <cell r="H68">
            <v>0.15</v>
          </cell>
          <cell r="I68">
            <v>0</v>
          </cell>
          <cell r="J68">
            <v>0.01</v>
          </cell>
          <cell r="K68">
            <v>0.04</v>
          </cell>
          <cell r="L68">
            <v>0</v>
          </cell>
          <cell r="M68">
            <v>45.8</v>
          </cell>
          <cell r="N68">
            <v>0</v>
          </cell>
          <cell r="O68">
            <v>46</v>
          </cell>
          <cell r="Q68">
            <v>0.2</v>
          </cell>
          <cell r="R68">
            <v>46</v>
          </cell>
          <cell r="S68">
            <v>45.8</v>
          </cell>
          <cell r="X68">
            <v>0</v>
          </cell>
          <cell r="Y68">
            <v>47</v>
          </cell>
          <cell r="Z68">
            <v>242.52</v>
          </cell>
        </row>
        <row r="69">
          <cell r="B69" t="str">
            <v>CS1</v>
          </cell>
          <cell r="D69">
            <v>156</v>
          </cell>
          <cell r="E69">
            <v>36</v>
          </cell>
          <cell r="F69">
            <v>80</v>
          </cell>
          <cell r="G69">
            <v>34</v>
          </cell>
          <cell r="H69">
            <v>0.5</v>
          </cell>
          <cell r="I69">
            <v>0.03</v>
          </cell>
          <cell r="J69">
            <v>0.04</v>
          </cell>
          <cell r="K69">
            <v>0.16</v>
          </cell>
          <cell r="L69">
            <v>4</v>
          </cell>
          <cell r="M69">
            <v>298.3</v>
          </cell>
          <cell r="N69">
            <v>4</v>
          </cell>
          <cell r="O69">
            <v>299</v>
          </cell>
          <cell r="Q69">
            <v>0.73</v>
          </cell>
          <cell r="R69">
            <v>303</v>
          </cell>
          <cell r="S69">
            <v>302.3</v>
          </cell>
          <cell r="X69">
            <v>0</v>
          </cell>
          <cell r="Y69">
            <v>156</v>
          </cell>
          <cell r="Z69">
            <v>801.84</v>
          </cell>
        </row>
        <row r="70">
          <cell r="B70" t="str">
            <v>CS1</v>
          </cell>
          <cell r="D70">
            <v>1212</v>
          </cell>
          <cell r="E70">
            <v>80</v>
          </cell>
          <cell r="F70">
            <v>623</v>
          </cell>
          <cell r="G70">
            <v>123</v>
          </cell>
          <cell r="H70">
            <v>3.91</v>
          </cell>
          <cell r="I70">
            <v>0.12</v>
          </cell>
          <cell r="J70">
            <v>0.3</v>
          </cell>
          <cell r="K70">
            <v>0.57999999999999996</v>
          </cell>
          <cell r="L70">
            <v>31</v>
          </cell>
          <cell r="M70">
            <v>1695.3</v>
          </cell>
          <cell r="N70">
            <v>31</v>
          </cell>
          <cell r="O70">
            <v>1701</v>
          </cell>
          <cell r="Q70">
            <v>4.91</v>
          </cell>
          <cell r="R70">
            <v>1732</v>
          </cell>
          <cell r="S70">
            <v>1726.3</v>
          </cell>
          <cell r="X70">
            <v>0</v>
          </cell>
          <cell r="Y70">
            <v>1212</v>
          </cell>
          <cell r="Z70">
            <v>6241.8</v>
          </cell>
        </row>
        <row r="71">
          <cell r="B71" t="str">
            <v>CS1</v>
          </cell>
          <cell r="D71">
            <v>40</v>
          </cell>
          <cell r="E71">
            <v>32</v>
          </cell>
          <cell r="F71">
            <v>20</v>
          </cell>
          <cell r="G71">
            <v>27</v>
          </cell>
          <cell r="H71">
            <v>0.13</v>
          </cell>
          <cell r="I71">
            <v>0.03</v>
          </cell>
          <cell r="J71">
            <v>0.01</v>
          </cell>
          <cell r="K71">
            <v>0.1</v>
          </cell>
          <cell r="L71">
            <v>0</v>
          </cell>
          <cell r="M71">
            <v>158.80000000000001</v>
          </cell>
          <cell r="N71">
            <v>0</v>
          </cell>
          <cell r="O71">
            <v>159</v>
          </cell>
          <cell r="Q71">
            <v>0.27</v>
          </cell>
          <cell r="R71">
            <v>159</v>
          </cell>
          <cell r="S71">
            <v>158.80000000000001</v>
          </cell>
          <cell r="X71">
            <v>0</v>
          </cell>
          <cell r="Y71">
            <v>40</v>
          </cell>
          <cell r="Z71">
            <v>207.2</v>
          </cell>
        </row>
        <row r="72">
          <cell r="B72" t="str">
            <v>CS2</v>
          </cell>
          <cell r="D72">
            <v>4</v>
          </cell>
          <cell r="E72">
            <v>2</v>
          </cell>
          <cell r="F72">
            <v>0</v>
          </cell>
          <cell r="G72">
            <v>1</v>
          </cell>
          <cell r="H72">
            <v>0.02</v>
          </cell>
          <cell r="I72">
            <v>0.01</v>
          </cell>
          <cell r="J72">
            <v>0</v>
          </cell>
          <cell r="K72">
            <v>0.02</v>
          </cell>
          <cell r="L72">
            <v>2</v>
          </cell>
          <cell r="M72">
            <v>2</v>
          </cell>
          <cell r="N72">
            <v>2</v>
          </cell>
          <cell r="O72">
            <v>2</v>
          </cell>
          <cell r="Q72">
            <v>0.05</v>
          </cell>
          <cell r="R72">
            <v>4</v>
          </cell>
          <cell r="S72">
            <v>4</v>
          </cell>
          <cell r="X72">
            <v>0</v>
          </cell>
          <cell r="Y72">
            <v>4</v>
          </cell>
          <cell r="Z72">
            <v>23.92</v>
          </cell>
        </row>
        <row r="73">
          <cell r="B73" t="str">
            <v>CS3</v>
          </cell>
          <cell r="D73">
            <v>130</v>
          </cell>
          <cell r="E73">
            <v>13</v>
          </cell>
          <cell r="F73">
            <v>57</v>
          </cell>
          <cell r="G73">
            <v>25</v>
          </cell>
          <cell r="H73">
            <v>0.42</v>
          </cell>
          <cell r="I73">
            <v>0.06</v>
          </cell>
          <cell r="J73">
            <v>0.03</v>
          </cell>
          <cell r="K73">
            <v>0.41</v>
          </cell>
          <cell r="L73">
            <v>13</v>
          </cell>
          <cell r="M73">
            <v>170.5</v>
          </cell>
          <cell r="N73">
            <v>13</v>
          </cell>
          <cell r="O73">
            <v>171</v>
          </cell>
          <cell r="Q73">
            <v>0.92</v>
          </cell>
          <cell r="R73">
            <v>184</v>
          </cell>
          <cell r="S73">
            <v>183.5</v>
          </cell>
          <cell r="X73">
            <v>0</v>
          </cell>
          <cell r="Y73">
            <v>130</v>
          </cell>
          <cell r="Z73">
            <v>668.2</v>
          </cell>
        </row>
        <row r="74">
          <cell r="B74" t="str">
            <v>CS3</v>
          </cell>
          <cell r="D74">
            <v>18</v>
          </cell>
          <cell r="E74">
            <v>0</v>
          </cell>
          <cell r="F74">
            <v>8</v>
          </cell>
          <cell r="G74">
            <v>1</v>
          </cell>
          <cell r="H74">
            <v>7.0000000000000007E-2</v>
          </cell>
          <cell r="I74">
            <v>0</v>
          </cell>
          <cell r="J74">
            <v>0.01</v>
          </cell>
          <cell r="K74">
            <v>0.02</v>
          </cell>
          <cell r="L74">
            <v>0</v>
          </cell>
          <cell r="M74">
            <v>18.899999999999999</v>
          </cell>
          <cell r="N74">
            <v>0</v>
          </cell>
          <cell r="O74">
            <v>19</v>
          </cell>
          <cell r="Q74">
            <v>0.1</v>
          </cell>
          <cell r="R74">
            <v>19</v>
          </cell>
          <cell r="S74">
            <v>18.899999999999999</v>
          </cell>
          <cell r="X74">
            <v>0</v>
          </cell>
          <cell r="Y74">
            <v>18</v>
          </cell>
          <cell r="Z74">
            <v>118.08</v>
          </cell>
        </row>
        <row r="75">
          <cell r="B75" t="str">
            <v>CS5</v>
          </cell>
          <cell r="D75">
            <v>11</v>
          </cell>
          <cell r="E75">
            <v>20</v>
          </cell>
          <cell r="F75">
            <v>4</v>
          </cell>
          <cell r="G75">
            <v>18</v>
          </cell>
          <cell r="H75">
            <v>0.03</v>
          </cell>
          <cell r="I75">
            <v>0.04</v>
          </cell>
          <cell r="J75">
            <v>0</v>
          </cell>
          <cell r="K75">
            <v>0.19</v>
          </cell>
          <cell r="L75">
            <v>20</v>
          </cell>
          <cell r="M75">
            <v>44</v>
          </cell>
          <cell r="N75">
            <v>20</v>
          </cell>
          <cell r="O75">
            <v>44</v>
          </cell>
          <cell r="Q75">
            <v>0.26</v>
          </cell>
          <cell r="R75">
            <v>64</v>
          </cell>
          <cell r="S75">
            <v>64</v>
          </cell>
          <cell r="X75">
            <v>0</v>
          </cell>
          <cell r="Y75">
            <v>11</v>
          </cell>
          <cell r="Z75">
            <v>54.23</v>
          </cell>
        </row>
        <row r="76">
          <cell r="B76" t="str">
            <v>CS5</v>
          </cell>
          <cell r="D76">
            <v>0</v>
          </cell>
          <cell r="E76">
            <v>0</v>
          </cell>
          <cell r="F76">
            <v>0</v>
          </cell>
          <cell r="G76">
            <v>2</v>
          </cell>
          <cell r="H76">
            <v>0</v>
          </cell>
          <cell r="I76">
            <v>0</v>
          </cell>
          <cell r="J76">
            <v>0</v>
          </cell>
          <cell r="K76">
            <v>0.01</v>
          </cell>
          <cell r="L76">
            <v>0</v>
          </cell>
          <cell r="M76">
            <v>0</v>
          </cell>
          <cell r="N76">
            <v>0</v>
          </cell>
          <cell r="O76">
            <v>0</v>
          </cell>
          <cell r="Q76">
            <v>0.01</v>
          </cell>
          <cell r="R76">
            <v>0</v>
          </cell>
          <cell r="S76">
            <v>0</v>
          </cell>
          <cell r="X76">
            <v>0</v>
          </cell>
          <cell r="Y76">
            <v>0</v>
          </cell>
          <cell r="Z76">
            <v>0</v>
          </cell>
        </row>
        <row r="77">
          <cell r="B77" t="str">
            <v>CS8</v>
          </cell>
          <cell r="D77">
            <v>0</v>
          </cell>
          <cell r="E77">
            <v>0</v>
          </cell>
          <cell r="F77">
            <v>0</v>
          </cell>
          <cell r="G77">
            <v>17</v>
          </cell>
          <cell r="H77">
            <v>0</v>
          </cell>
          <cell r="I77">
            <v>0</v>
          </cell>
          <cell r="J77">
            <v>0</v>
          </cell>
          <cell r="K77">
            <v>0.06</v>
          </cell>
          <cell r="L77">
            <v>0</v>
          </cell>
          <cell r="M77">
            <v>34</v>
          </cell>
          <cell r="N77">
            <v>0</v>
          </cell>
          <cell r="O77">
            <v>34</v>
          </cell>
          <cell r="Q77">
            <v>0.06</v>
          </cell>
          <cell r="R77">
            <v>34</v>
          </cell>
          <cell r="S77">
            <v>34</v>
          </cell>
          <cell r="X77">
            <v>0</v>
          </cell>
          <cell r="Y77">
            <v>0</v>
          </cell>
          <cell r="Z77">
            <v>0</v>
          </cell>
        </row>
        <row r="78">
          <cell r="B78" t="str">
            <v>CS8</v>
          </cell>
          <cell r="D78">
            <v>35</v>
          </cell>
          <cell r="E78">
            <v>1</v>
          </cell>
          <cell r="F78">
            <v>9</v>
          </cell>
          <cell r="G78">
            <v>2</v>
          </cell>
          <cell r="H78">
            <v>0.11</v>
          </cell>
          <cell r="I78">
            <v>0</v>
          </cell>
          <cell r="J78">
            <v>0.01</v>
          </cell>
          <cell r="K78">
            <v>0.01</v>
          </cell>
          <cell r="L78">
            <v>0</v>
          </cell>
          <cell r="M78">
            <v>25.8</v>
          </cell>
          <cell r="N78">
            <v>0</v>
          </cell>
          <cell r="O78">
            <v>26</v>
          </cell>
          <cell r="Q78">
            <v>0.13</v>
          </cell>
          <cell r="R78">
            <v>26</v>
          </cell>
          <cell r="S78">
            <v>25.8</v>
          </cell>
          <cell r="X78">
            <v>0</v>
          </cell>
          <cell r="Y78">
            <v>35</v>
          </cell>
          <cell r="Z78">
            <v>182</v>
          </cell>
        </row>
        <row r="79">
          <cell r="B79" t="str">
            <v>CS8</v>
          </cell>
          <cell r="D79">
            <v>18</v>
          </cell>
          <cell r="E79">
            <v>0</v>
          </cell>
          <cell r="F79">
            <v>6</v>
          </cell>
          <cell r="G79">
            <v>1</v>
          </cell>
          <cell r="H79">
            <v>0.06</v>
          </cell>
          <cell r="I79">
            <v>0</v>
          </cell>
          <cell r="J79">
            <v>0</v>
          </cell>
          <cell r="K79">
            <v>0</v>
          </cell>
          <cell r="L79">
            <v>0</v>
          </cell>
          <cell r="M79">
            <v>14</v>
          </cell>
          <cell r="N79">
            <v>0</v>
          </cell>
          <cell r="O79">
            <v>14</v>
          </cell>
          <cell r="Q79">
            <v>0.06</v>
          </cell>
          <cell r="R79">
            <v>14</v>
          </cell>
          <cell r="S79">
            <v>14</v>
          </cell>
          <cell r="X79">
            <v>0</v>
          </cell>
          <cell r="Y79">
            <v>18</v>
          </cell>
          <cell r="Z79">
            <v>90.9</v>
          </cell>
        </row>
        <row r="80">
          <cell r="B80" t="str">
            <v>CS8</v>
          </cell>
          <cell r="D80">
            <v>60</v>
          </cell>
          <cell r="E80">
            <v>6</v>
          </cell>
          <cell r="F80">
            <v>20</v>
          </cell>
          <cell r="G80">
            <v>5</v>
          </cell>
          <cell r="H80">
            <v>0.19</v>
          </cell>
          <cell r="I80">
            <v>0.01</v>
          </cell>
          <cell r="J80">
            <v>0.01</v>
          </cell>
          <cell r="K80">
            <v>0.02</v>
          </cell>
          <cell r="L80">
            <v>0</v>
          </cell>
          <cell r="M80">
            <v>66.8</v>
          </cell>
          <cell r="N80">
            <v>0</v>
          </cell>
          <cell r="O80">
            <v>67</v>
          </cell>
          <cell r="Q80">
            <v>0.23</v>
          </cell>
          <cell r="R80">
            <v>67</v>
          </cell>
          <cell r="S80">
            <v>66.8</v>
          </cell>
          <cell r="X80">
            <v>0</v>
          </cell>
          <cell r="Y80">
            <v>60</v>
          </cell>
          <cell r="Z80">
            <v>309.60000000000002</v>
          </cell>
        </row>
        <row r="81">
          <cell r="B81" t="str">
            <v>CS9</v>
          </cell>
          <cell r="D81">
            <v>0</v>
          </cell>
          <cell r="E81">
            <v>0</v>
          </cell>
          <cell r="F81">
            <v>0</v>
          </cell>
          <cell r="G81">
            <v>4</v>
          </cell>
          <cell r="H81">
            <v>0</v>
          </cell>
          <cell r="I81">
            <v>0</v>
          </cell>
          <cell r="J81">
            <v>0</v>
          </cell>
          <cell r="K81">
            <v>0.08</v>
          </cell>
          <cell r="L81">
            <v>0</v>
          </cell>
          <cell r="M81">
            <v>8</v>
          </cell>
          <cell r="N81">
            <v>0</v>
          </cell>
          <cell r="O81">
            <v>8</v>
          </cell>
          <cell r="Q81">
            <v>0.08</v>
          </cell>
          <cell r="R81">
            <v>8</v>
          </cell>
          <cell r="S81">
            <v>8</v>
          </cell>
          <cell r="X81">
            <v>0</v>
          </cell>
          <cell r="Y81">
            <v>0</v>
          </cell>
          <cell r="Z81">
            <v>0</v>
          </cell>
        </row>
        <row r="82">
          <cell r="B82" t="str">
            <v>CST</v>
          </cell>
          <cell r="D82">
            <v>531</v>
          </cell>
          <cell r="E82">
            <v>0</v>
          </cell>
          <cell r="F82">
            <v>375</v>
          </cell>
          <cell r="G82">
            <v>19</v>
          </cell>
          <cell r="H82">
            <v>1.72</v>
          </cell>
          <cell r="I82">
            <v>0</v>
          </cell>
          <cell r="J82">
            <v>0.19</v>
          </cell>
          <cell r="K82">
            <v>7.0000000000000007E-2</v>
          </cell>
          <cell r="L82">
            <v>11</v>
          </cell>
          <cell r="M82">
            <v>899.3</v>
          </cell>
          <cell r="N82">
            <v>11</v>
          </cell>
          <cell r="O82">
            <v>903</v>
          </cell>
          <cell r="Q82">
            <v>1.98</v>
          </cell>
          <cell r="R82">
            <v>914</v>
          </cell>
          <cell r="S82">
            <v>910.3</v>
          </cell>
          <cell r="X82">
            <v>0</v>
          </cell>
          <cell r="Y82">
            <v>531</v>
          </cell>
          <cell r="Z82">
            <v>2739.96</v>
          </cell>
        </row>
        <row r="83">
          <cell r="B83" t="str">
            <v>GR2</v>
          </cell>
          <cell r="D83">
            <v>50</v>
          </cell>
          <cell r="E83">
            <v>20</v>
          </cell>
          <cell r="F83">
            <v>40</v>
          </cell>
          <cell r="G83">
            <v>11</v>
          </cell>
          <cell r="H83">
            <v>0.05</v>
          </cell>
          <cell r="I83">
            <v>0.01</v>
          </cell>
          <cell r="J83">
            <v>0.02</v>
          </cell>
          <cell r="K83">
            <v>0.04</v>
          </cell>
          <cell r="L83">
            <v>0</v>
          </cell>
          <cell r="M83">
            <v>122</v>
          </cell>
          <cell r="N83">
            <v>0</v>
          </cell>
          <cell r="O83">
            <v>122</v>
          </cell>
          <cell r="Q83">
            <v>0.12</v>
          </cell>
          <cell r="R83">
            <v>122</v>
          </cell>
          <cell r="S83">
            <v>122</v>
          </cell>
          <cell r="X83">
            <v>0</v>
          </cell>
          <cell r="Y83">
            <v>50</v>
          </cell>
          <cell r="Z83">
            <v>313.5</v>
          </cell>
        </row>
        <row r="84">
          <cell r="B84" t="str">
            <v>KC1</v>
          </cell>
          <cell r="D84">
            <v>11</v>
          </cell>
          <cell r="E84">
            <v>6</v>
          </cell>
          <cell r="F84">
            <v>2</v>
          </cell>
          <cell r="G84">
            <v>2</v>
          </cell>
          <cell r="H84">
            <v>0.03</v>
          </cell>
          <cell r="I84">
            <v>0.01</v>
          </cell>
          <cell r="J84">
            <v>0</v>
          </cell>
          <cell r="K84">
            <v>0.01</v>
          </cell>
          <cell r="L84">
            <v>6</v>
          </cell>
          <cell r="M84">
            <v>8</v>
          </cell>
          <cell r="N84">
            <v>6</v>
          </cell>
          <cell r="O84">
            <v>8</v>
          </cell>
          <cell r="Q84">
            <v>0.05</v>
          </cell>
          <cell r="R84">
            <v>14</v>
          </cell>
          <cell r="S84">
            <v>14</v>
          </cell>
          <cell r="X84">
            <v>0</v>
          </cell>
          <cell r="Y84">
            <v>11</v>
          </cell>
          <cell r="Z84">
            <v>54.23</v>
          </cell>
        </row>
        <row r="85">
          <cell r="B85" t="str">
            <v>KC1</v>
          </cell>
          <cell r="D85">
            <v>94</v>
          </cell>
          <cell r="E85">
            <v>1</v>
          </cell>
          <cell r="F85">
            <v>20</v>
          </cell>
          <cell r="G85">
            <v>4</v>
          </cell>
          <cell r="H85">
            <v>0.3</v>
          </cell>
          <cell r="I85">
            <v>0</v>
          </cell>
          <cell r="J85">
            <v>0.01</v>
          </cell>
          <cell r="K85">
            <v>0.02</v>
          </cell>
          <cell r="L85">
            <v>0</v>
          </cell>
          <cell r="M85">
            <v>51.8</v>
          </cell>
          <cell r="N85">
            <v>0</v>
          </cell>
          <cell r="O85">
            <v>52</v>
          </cell>
          <cell r="Q85">
            <v>0.33</v>
          </cell>
          <cell r="R85">
            <v>52</v>
          </cell>
          <cell r="S85">
            <v>51.8</v>
          </cell>
          <cell r="X85">
            <v>0</v>
          </cell>
          <cell r="Y85">
            <v>94</v>
          </cell>
          <cell r="Z85">
            <v>485.04</v>
          </cell>
        </row>
        <row r="86">
          <cell r="B86" t="str">
            <v>KC1</v>
          </cell>
          <cell r="D86">
            <v>65</v>
          </cell>
          <cell r="E86">
            <v>5</v>
          </cell>
          <cell r="F86">
            <v>30</v>
          </cell>
          <cell r="G86">
            <v>4</v>
          </cell>
          <cell r="H86">
            <v>0.21</v>
          </cell>
          <cell r="I86">
            <v>0.01</v>
          </cell>
          <cell r="J86">
            <v>0.01</v>
          </cell>
          <cell r="K86">
            <v>0.01</v>
          </cell>
          <cell r="L86">
            <v>2</v>
          </cell>
          <cell r="M86">
            <v>77.7</v>
          </cell>
          <cell r="N86">
            <v>2</v>
          </cell>
          <cell r="O86">
            <v>78</v>
          </cell>
          <cell r="Q86">
            <v>0.24</v>
          </cell>
          <cell r="R86">
            <v>80</v>
          </cell>
          <cell r="S86">
            <v>79.7</v>
          </cell>
          <cell r="X86">
            <v>0</v>
          </cell>
          <cell r="Y86">
            <v>65</v>
          </cell>
          <cell r="Z86">
            <v>333.45</v>
          </cell>
        </row>
        <row r="87">
          <cell r="B87" t="str">
            <v>KC2</v>
          </cell>
          <cell r="D87">
            <v>20</v>
          </cell>
          <cell r="E87">
            <v>8</v>
          </cell>
          <cell r="F87">
            <v>17</v>
          </cell>
          <cell r="G87">
            <v>7</v>
          </cell>
          <cell r="H87">
            <v>7.0000000000000007E-2</v>
          </cell>
          <cell r="I87">
            <v>0.01</v>
          </cell>
          <cell r="J87">
            <v>0.01</v>
          </cell>
          <cell r="K87">
            <v>7.0000000000000007E-2</v>
          </cell>
          <cell r="L87">
            <v>8</v>
          </cell>
          <cell r="M87">
            <v>49.8</v>
          </cell>
          <cell r="N87">
            <v>8</v>
          </cell>
          <cell r="O87">
            <v>50</v>
          </cell>
          <cell r="Q87">
            <v>0.16</v>
          </cell>
          <cell r="R87">
            <v>58</v>
          </cell>
          <cell r="S87">
            <v>57.8</v>
          </cell>
          <cell r="X87">
            <v>0</v>
          </cell>
          <cell r="Y87">
            <v>20</v>
          </cell>
          <cell r="Z87">
            <v>103.6</v>
          </cell>
        </row>
        <row r="88">
          <cell r="B88" t="str">
            <v>KC2</v>
          </cell>
          <cell r="D88">
            <v>89</v>
          </cell>
          <cell r="E88">
            <v>3</v>
          </cell>
          <cell r="F88">
            <v>23</v>
          </cell>
          <cell r="G88">
            <v>5</v>
          </cell>
          <cell r="H88">
            <v>0.28999999999999998</v>
          </cell>
          <cell r="I88">
            <v>0</v>
          </cell>
          <cell r="J88">
            <v>0.01</v>
          </cell>
          <cell r="K88">
            <v>0.03</v>
          </cell>
          <cell r="L88">
            <v>0</v>
          </cell>
          <cell r="M88">
            <v>63.8</v>
          </cell>
          <cell r="N88">
            <v>0</v>
          </cell>
          <cell r="O88">
            <v>64</v>
          </cell>
          <cell r="Q88">
            <v>0.33</v>
          </cell>
          <cell r="R88">
            <v>64</v>
          </cell>
          <cell r="S88">
            <v>63.8</v>
          </cell>
          <cell r="X88">
            <v>0</v>
          </cell>
          <cell r="Y88">
            <v>89</v>
          </cell>
          <cell r="Z88">
            <v>456.57</v>
          </cell>
        </row>
        <row r="89">
          <cell r="B89" t="str">
            <v>KC2</v>
          </cell>
          <cell r="D89">
            <v>55</v>
          </cell>
          <cell r="E89">
            <v>10</v>
          </cell>
          <cell r="F89">
            <v>24</v>
          </cell>
          <cell r="G89">
            <v>7</v>
          </cell>
          <cell r="H89">
            <v>0.18</v>
          </cell>
          <cell r="I89">
            <v>0.01</v>
          </cell>
          <cell r="J89">
            <v>0.01</v>
          </cell>
          <cell r="K89">
            <v>0.03</v>
          </cell>
          <cell r="L89">
            <v>0</v>
          </cell>
          <cell r="M89">
            <v>83.7</v>
          </cell>
          <cell r="N89">
            <v>0</v>
          </cell>
          <cell r="O89">
            <v>84</v>
          </cell>
          <cell r="Q89">
            <v>0.23</v>
          </cell>
          <cell r="R89">
            <v>84</v>
          </cell>
          <cell r="S89">
            <v>83.7</v>
          </cell>
          <cell r="X89">
            <v>0</v>
          </cell>
          <cell r="Y89">
            <v>55</v>
          </cell>
          <cell r="Z89">
            <v>283.8</v>
          </cell>
        </row>
        <row r="90">
          <cell r="B90" t="str">
            <v>LA1</v>
          </cell>
          <cell r="D90">
            <v>6</v>
          </cell>
          <cell r="E90">
            <v>2</v>
          </cell>
          <cell r="F90">
            <v>0</v>
          </cell>
          <cell r="G90">
            <v>4</v>
          </cell>
          <cell r="H90">
            <v>0.02</v>
          </cell>
          <cell r="I90">
            <v>0</v>
          </cell>
          <cell r="J90">
            <v>0</v>
          </cell>
          <cell r="K90">
            <v>0.02</v>
          </cell>
          <cell r="L90">
            <v>0</v>
          </cell>
          <cell r="M90">
            <v>12</v>
          </cell>
          <cell r="N90">
            <v>0</v>
          </cell>
          <cell r="O90">
            <v>12</v>
          </cell>
          <cell r="Q90">
            <v>0.04</v>
          </cell>
          <cell r="R90">
            <v>12</v>
          </cell>
          <cell r="S90">
            <v>12</v>
          </cell>
          <cell r="X90">
            <v>0</v>
          </cell>
          <cell r="Y90">
            <v>6</v>
          </cell>
          <cell r="Z90">
            <v>30.3</v>
          </cell>
        </row>
        <row r="91">
          <cell r="B91" t="str">
            <v>LA2</v>
          </cell>
          <cell r="D91">
            <v>0</v>
          </cell>
          <cell r="E91">
            <v>1</v>
          </cell>
          <cell r="F91">
            <v>0</v>
          </cell>
          <cell r="G91">
            <v>0</v>
          </cell>
          <cell r="H91">
            <v>0</v>
          </cell>
          <cell r="I91">
            <v>0</v>
          </cell>
          <cell r="J91">
            <v>0</v>
          </cell>
          <cell r="K91">
            <v>0</v>
          </cell>
          <cell r="L91">
            <v>1</v>
          </cell>
          <cell r="M91">
            <v>0</v>
          </cell>
          <cell r="N91">
            <v>1</v>
          </cell>
          <cell r="O91">
            <v>0</v>
          </cell>
          <cell r="Q91">
            <v>0</v>
          </cell>
          <cell r="R91">
            <v>1</v>
          </cell>
          <cell r="S91">
            <v>1</v>
          </cell>
          <cell r="X91">
            <v>0</v>
          </cell>
          <cell r="Y91">
            <v>0</v>
          </cell>
          <cell r="Z91">
            <v>0</v>
          </cell>
        </row>
        <row r="92">
          <cell r="B92" t="str">
            <v>LA5</v>
          </cell>
          <cell r="D92">
            <v>18</v>
          </cell>
          <cell r="E92">
            <v>0</v>
          </cell>
          <cell r="F92">
            <v>16</v>
          </cell>
          <cell r="G92">
            <v>7</v>
          </cell>
          <cell r="H92">
            <v>7.0000000000000007E-2</v>
          </cell>
          <cell r="I92">
            <v>0</v>
          </cell>
          <cell r="J92">
            <v>0.02</v>
          </cell>
          <cell r="K92">
            <v>0.08</v>
          </cell>
          <cell r="L92">
            <v>0</v>
          </cell>
          <cell r="M92">
            <v>46.9</v>
          </cell>
          <cell r="N92">
            <v>0</v>
          </cell>
          <cell r="O92">
            <v>47</v>
          </cell>
          <cell r="Q92">
            <v>0.17</v>
          </cell>
          <cell r="R92">
            <v>47</v>
          </cell>
          <cell r="S92">
            <v>46.9</v>
          </cell>
          <cell r="X92">
            <v>0</v>
          </cell>
          <cell r="Y92">
            <v>18</v>
          </cell>
          <cell r="Z92">
            <v>118.08</v>
          </cell>
        </row>
        <row r="93">
          <cell r="B93" t="str">
            <v>SS1</v>
          </cell>
          <cell r="D93">
            <v>378</v>
          </cell>
          <cell r="E93">
            <v>38</v>
          </cell>
          <cell r="F93">
            <v>283</v>
          </cell>
          <cell r="G93">
            <v>43</v>
          </cell>
          <cell r="H93">
            <v>0.95</v>
          </cell>
          <cell r="I93">
            <v>0.05</v>
          </cell>
          <cell r="J93">
            <v>0.14000000000000001</v>
          </cell>
          <cell r="K93">
            <v>0.18</v>
          </cell>
          <cell r="L93">
            <v>45</v>
          </cell>
          <cell r="M93">
            <v>691.3</v>
          </cell>
          <cell r="N93">
            <v>45</v>
          </cell>
          <cell r="O93">
            <v>694</v>
          </cell>
          <cell r="Q93">
            <v>1.32</v>
          </cell>
          <cell r="R93">
            <v>739</v>
          </cell>
          <cell r="S93">
            <v>736.3</v>
          </cell>
          <cell r="X93">
            <v>0</v>
          </cell>
          <cell r="Y93">
            <v>378</v>
          </cell>
          <cell r="Z93">
            <v>1496.88</v>
          </cell>
        </row>
        <row r="94">
          <cell r="B94" t="str">
            <v>SS1</v>
          </cell>
          <cell r="D94">
            <v>153</v>
          </cell>
          <cell r="E94">
            <v>0</v>
          </cell>
          <cell r="F94">
            <v>36</v>
          </cell>
          <cell r="G94">
            <v>7</v>
          </cell>
          <cell r="H94">
            <v>0.38</v>
          </cell>
          <cell r="I94">
            <v>0</v>
          </cell>
          <cell r="J94">
            <v>0.02</v>
          </cell>
          <cell r="K94">
            <v>0.03</v>
          </cell>
          <cell r="L94">
            <v>0</v>
          </cell>
          <cell r="M94">
            <v>88.7</v>
          </cell>
          <cell r="N94">
            <v>0</v>
          </cell>
          <cell r="O94">
            <v>89</v>
          </cell>
          <cell r="Q94">
            <v>0.43</v>
          </cell>
          <cell r="R94">
            <v>89</v>
          </cell>
          <cell r="S94">
            <v>88.7</v>
          </cell>
          <cell r="X94">
            <v>0</v>
          </cell>
          <cell r="Y94">
            <v>153</v>
          </cell>
          <cell r="Z94">
            <v>607.41</v>
          </cell>
        </row>
        <row r="95">
          <cell r="B95" t="str">
            <v>SS4</v>
          </cell>
          <cell r="D95">
            <v>525</v>
          </cell>
          <cell r="E95">
            <v>60</v>
          </cell>
          <cell r="F95">
            <v>292</v>
          </cell>
          <cell r="G95">
            <v>100</v>
          </cell>
          <cell r="H95">
            <v>1.32</v>
          </cell>
          <cell r="I95">
            <v>0.09</v>
          </cell>
          <cell r="J95">
            <v>0.14000000000000001</v>
          </cell>
          <cell r="K95">
            <v>0.76</v>
          </cell>
          <cell r="L95">
            <v>13</v>
          </cell>
          <cell r="M95">
            <v>930.2</v>
          </cell>
          <cell r="N95">
            <v>13</v>
          </cell>
          <cell r="O95">
            <v>933</v>
          </cell>
          <cell r="Q95">
            <v>2.31</v>
          </cell>
          <cell r="R95">
            <v>946</v>
          </cell>
          <cell r="S95">
            <v>943.2</v>
          </cell>
          <cell r="X95">
            <v>0</v>
          </cell>
          <cell r="Y95">
            <v>525</v>
          </cell>
          <cell r="Z95">
            <v>2094.75</v>
          </cell>
        </row>
        <row r="96">
          <cell r="B96" t="str">
            <v>SS5</v>
          </cell>
          <cell r="D96">
            <v>0</v>
          </cell>
          <cell r="E96">
            <v>0</v>
          </cell>
          <cell r="F96">
            <v>0</v>
          </cell>
          <cell r="G96">
            <v>2</v>
          </cell>
          <cell r="H96">
            <v>0</v>
          </cell>
          <cell r="I96">
            <v>0</v>
          </cell>
          <cell r="J96">
            <v>0</v>
          </cell>
          <cell r="K96">
            <v>0.03</v>
          </cell>
          <cell r="L96">
            <v>0</v>
          </cell>
          <cell r="M96">
            <v>4</v>
          </cell>
          <cell r="N96">
            <v>0</v>
          </cell>
          <cell r="O96">
            <v>4</v>
          </cell>
          <cell r="Q96">
            <v>0.03</v>
          </cell>
          <cell r="R96">
            <v>4</v>
          </cell>
          <cell r="S96">
            <v>4</v>
          </cell>
          <cell r="X96">
            <v>0</v>
          </cell>
          <cell r="Y96">
            <v>0</v>
          </cell>
          <cell r="Z96">
            <v>0</v>
          </cell>
        </row>
        <row r="97">
          <cell r="B97" t="str">
            <v>SS6</v>
          </cell>
          <cell r="D97">
            <v>8</v>
          </cell>
          <cell r="E97">
            <v>3</v>
          </cell>
          <cell r="F97">
            <v>4</v>
          </cell>
          <cell r="G97">
            <v>0</v>
          </cell>
          <cell r="H97">
            <v>0.02</v>
          </cell>
          <cell r="I97">
            <v>0</v>
          </cell>
          <cell r="J97">
            <v>0</v>
          </cell>
          <cell r="K97">
            <v>0</v>
          </cell>
          <cell r="L97">
            <v>3</v>
          </cell>
          <cell r="M97">
            <v>8</v>
          </cell>
          <cell r="N97">
            <v>3</v>
          </cell>
          <cell r="O97">
            <v>8</v>
          </cell>
          <cell r="Q97">
            <v>0.02</v>
          </cell>
          <cell r="R97">
            <v>11</v>
          </cell>
          <cell r="S97">
            <v>11</v>
          </cell>
          <cell r="X97">
            <v>0</v>
          </cell>
          <cell r="Y97">
            <v>8</v>
          </cell>
          <cell r="Z97">
            <v>33.28</v>
          </cell>
        </row>
        <row r="98">
          <cell r="B98" t="str">
            <v>SS7</v>
          </cell>
          <cell r="D98">
            <v>41</v>
          </cell>
          <cell r="E98">
            <v>8</v>
          </cell>
          <cell r="F98">
            <v>41</v>
          </cell>
          <cell r="G98">
            <v>35</v>
          </cell>
          <cell r="H98">
            <v>0.1</v>
          </cell>
          <cell r="I98">
            <v>0.01</v>
          </cell>
          <cell r="J98">
            <v>0.02</v>
          </cell>
          <cell r="K98">
            <v>0.19</v>
          </cell>
          <cell r="L98">
            <v>0</v>
          </cell>
          <cell r="M98">
            <v>179.7</v>
          </cell>
          <cell r="N98">
            <v>0</v>
          </cell>
          <cell r="O98">
            <v>180</v>
          </cell>
          <cell r="Q98">
            <v>0.32</v>
          </cell>
          <cell r="R98">
            <v>180</v>
          </cell>
          <cell r="S98">
            <v>179.7</v>
          </cell>
          <cell r="X98">
            <v>0</v>
          </cell>
          <cell r="Y98">
            <v>41</v>
          </cell>
          <cell r="Z98">
            <v>164.82</v>
          </cell>
        </row>
        <row r="99">
          <cell r="B99" t="str">
            <v>SS8</v>
          </cell>
          <cell r="D99">
            <v>18</v>
          </cell>
          <cell r="E99">
            <v>3</v>
          </cell>
          <cell r="F99">
            <v>9</v>
          </cell>
          <cell r="G99">
            <v>5</v>
          </cell>
          <cell r="H99">
            <v>0.06</v>
          </cell>
          <cell r="I99">
            <v>0.02</v>
          </cell>
          <cell r="J99">
            <v>0.01</v>
          </cell>
          <cell r="K99">
            <v>7.0000000000000007E-2</v>
          </cell>
          <cell r="L99">
            <v>3</v>
          </cell>
          <cell r="M99">
            <v>29.8</v>
          </cell>
          <cell r="N99">
            <v>3</v>
          </cell>
          <cell r="O99">
            <v>30</v>
          </cell>
          <cell r="Q99">
            <v>0.16</v>
          </cell>
          <cell r="R99">
            <v>33</v>
          </cell>
          <cell r="S99">
            <v>32.799999999999997</v>
          </cell>
          <cell r="X99">
            <v>0</v>
          </cell>
          <cell r="Y99">
            <v>18</v>
          </cell>
          <cell r="Z99">
            <v>90.18</v>
          </cell>
        </row>
        <row r="100">
          <cell r="B100" t="str">
            <v>SS9</v>
          </cell>
          <cell r="D100">
            <v>41</v>
          </cell>
          <cell r="E100">
            <v>6</v>
          </cell>
          <cell r="F100">
            <v>23</v>
          </cell>
          <cell r="G100">
            <v>2</v>
          </cell>
          <cell r="H100">
            <v>0.13</v>
          </cell>
          <cell r="I100">
            <v>0.04</v>
          </cell>
          <cell r="J100">
            <v>0.01</v>
          </cell>
          <cell r="K100">
            <v>0.03</v>
          </cell>
          <cell r="L100">
            <v>6</v>
          </cell>
          <cell r="M100">
            <v>52.8</v>
          </cell>
          <cell r="N100">
            <v>6</v>
          </cell>
          <cell r="O100">
            <v>53</v>
          </cell>
          <cell r="Q100">
            <v>0.21</v>
          </cell>
          <cell r="R100">
            <v>59</v>
          </cell>
          <cell r="S100">
            <v>58.8</v>
          </cell>
          <cell r="X100">
            <v>0</v>
          </cell>
          <cell r="Y100">
            <v>41</v>
          </cell>
          <cell r="Z100">
            <v>209.1</v>
          </cell>
        </row>
        <row r="101">
          <cell r="B101" t="str">
            <v>SSA</v>
          </cell>
          <cell r="D101">
            <v>12</v>
          </cell>
          <cell r="E101">
            <v>1</v>
          </cell>
          <cell r="F101">
            <v>5</v>
          </cell>
          <cell r="G101">
            <v>3</v>
          </cell>
          <cell r="H101">
            <v>0.04</v>
          </cell>
          <cell r="I101">
            <v>0.01</v>
          </cell>
          <cell r="J101">
            <v>0</v>
          </cell>
          <cell r="K101">
            <v>0.05</v>
          </cell>
          <cell r="L101">
            <v>1</v>
          </cell>
          <cell r="M101">
            <v>16</v>
          </cell>
          <cell r="N101">
            <v>1</v>
          </cell>
          <cell r="O101">
            <v>16</v>
          </cell>
          <cell r="Q101">
            <v>0.1</v>
          </cell>
          <cell r="R101">
            <v>17</v>
          </cell>
          <cell r="S101">
            <v>17</v>
          </cell>
          <cell r="X101">
            <v>0</v>
          </cell>
          <cell r="Y101">
            <v>12</v>
          </cell>
          <cell r="Z101">
            <v>60.12</v>
          </cell>
        </row>
        <row r="102">
          <cell r="B102" t="str">
            <v>SSC</v>
          </cell>
          <cell r="D102">
            <v>12</v>
          </cell>
          <cell r="E102">
            <v>0</v>
          </cell>
          <cell r="F102">
            <v>17</v>
          </cell>
          <cell r="G102">
            <v>5</v>
          </cell>
          <cell r="H102">
            <v>0.03</v>
          </cell>
          <cell r="I102">
            <v>0</v>
          </cell>
          <cell r="J102">
            <v>0.01</v>
          </cell>
          <cell r="K102">
            <v>7.0000000000000007E-2</v>
          </cell>
          <cell r="L102">
            <v>0</v>
          </cell>
          <cell r="M102">
            <v>47.8</v>
          </cell>
          <cell r="N102">
            <v>0</v>
          </cell>
          <cell r="O102">
            <v>48</v>
          </cell>
          <cell r="Q102">
            <v>0.11</v>
          </cell>
          <cell r="R102">
            <v>48</v>
          </cell>
          <cell r="S102">
            <v>47.8</v>
          </cell>
          <cell r="X102">
            <v>0</v>
          </cell>
          <cell r="Y102">
            <v>12</v>
          </cell>
          <cell r="Z102">
            <v>47.52</v>
          </cell>
        </row>
        <row r="103">
          <cell r="B103" t="str">
            <v>CS0</v>
          </cell>
          <cell r="D103">
            <v>0</v>
          </cell>
          <cell r="E103">
            <v>0</v>
          </cell>
          <cell r="F103">
            <v>0</v>
          </cell>
          <cell r="G103">
            <v>5</v>
          </cell>
          <cell r="H103">
            <v>0</v>
          </cell>
          <cell r="I103">
            <v>0</v>
          </cell>
          <cell r="J103">
            <v>0</v>
          </cell>
          <cell r="K103">
            <v>0.13</v>
          </cell>
          <cell r="L103">
            <v>0</v>
          </cell>
          <cell r="M103">
            <v>15</v>
          </cell>
          <cell r="N103">
            <v>0</v>
          </cell>
          <cell r="O103">
            <v>10</v>
          </cell>
          <cell r="Q103">
            <v>0.13</v>
          </cell>
          <cell r="R103">
            <v>10</v>
          </cell>
          <cell r="S103">
            <v>15</v>
          </cell>
          <cell r="X103">
            <v>0</v>
          </cell>
          <cell r="Y103">
            <v>0</v>
          </cell>
          <cell r="Z103">
            <v>0</v>
          </cell>
        </row>
        <row r="104">
          <cell r="B104" t="str">
            <v>CS1</v>
          </cell>
          <cell r="D104">
            <v>566</v>
          </cell>
          <cell r="E104">
            <v>194</v>
          </cell>
          <cell r="F104">
            <v>306</v>
          </cell>
          <cell r="G104">
            <v>63</v>
          </cell>
          <cell r="H104">
            <v>3.06</v>
          </cell>
          <cell r="I104">
            <v>0.56999999999999995</v>
          </cell>
          <cell r="J104">
            <v>0.31</v>
          </cell>
          <cell r="K104">
            <v>0.57999999999999996</v>
          </cell>
          <cell r="L104">
            <v>249</v>
          </cell>
          <cell r="M104">
            <v>1270.8</v>
          </cell>
          <cell r="N104">
            <v>166</v>
          </cell>
          <cell r="O104">
            <v>850</v>
          </cell>
          <cell r="Q104">
            <v>4.5199999999999996</v>
          </cell>
          <cell r="R104">
            <v>1016</v>
          </cell>
          <cell r="S104">
            <v>1519.8</v>
          </cell>
          <cell r="X104">
            <v>0</v>
          </cell>
          <cell r="Y104">
            <v>849</v>
          </cell>
          <cell r="Z104">
            <v>3254.5</v>
          </cell>
        </row>
        <row r="105">
          <cell r="B105" t="str">
            <v>CS1</v>
          </cell>
          <cell r="D105">
            <v>0</v>
          </cell>
          <cell r="E105">
            <v>1000</v>
          </cell>
          <cell r="F105">
            <v>0</v>
          </cell>
          <cell r="G105">
            <v>0</v>
          </cell>
          <cell r="H105">
            <v>0</v>
          </cell>
          <cell r="I105">
            <v>1.4</v>
          </cell>
          <cell r="J105">
            <v>0</v>
          </cell>
          <cell r="K105">
            <v>0</v>
          </cell>
          <cell r="L105">
            <v>0</v>
          </cell>
          <cell r="M105">
            <v>3000</v>
          </cell>
          <cell r="N105">
            <v>0</v>
          </cell>
          <cell r="O105">
            <v>2000</v>
          </cell>
          <cell r="Q105">
            <v>1.4</v>
          </cell>
          <cell r="R105">
            <v>2000</v>
          </cell>
          <cell r="S105">
            <v>3000</v>
          </cell>
          <cell r="X105">
            <v>0</v>
          </cell>
          <cell r="Y105">
            <v>0</v>
          </cell>
          <cell r="Z105">
            <v>0</v>
          </cell>
        </row>
        <row r="106">
          <cell r="B106" t="str">
            <v>CS1</v>
          </cell>
          <cell r="D106">
            <v>0</v>
          </cell>
          <cell r="E106">
            <v>21</v>
          </cell>
          <cell r="F106">
            <v>0</v>
          </cell>
          <cell r="G106">
            <v>0</v>
          </cell>
          <cell r="H106">
            <v>0</v>
          </cell>
          <cell r="I106">
            <v>0.03</v>
          </cell>
          <cell r="J106">
            <v>0</v>
          </cell>
          <cell r="K106">
            <v>0</v>
          </cell>
          <cell r="L106">
            <v>0</v>
          </cell>
          <cell r="M106">
            <v>63</v>
          </cell>
          <cell r="N106">
            <v>0</v>
          </cell>
          <cell r="O106">
            <v>42</v>
          </cell>
          <cell r="Q106">
            <v>0.03</v>
          </cell>
          <cell r="R106">
            <v>42</v>
          </cell>
          <cell r="S106">
            <v>63</v>
          </cell>
          <cell r="X106">
            <v>0</v>
          </cell>
          <cell r="Y106">
            <v>0</v>
          </cell>
          <cell r="Z106">
            <v>0</v>
          </cell>
        </row>
        <row r="107">
          <cell r="B107" t="str">
            <v>CS1</v>
          </cell>
          <cell r="D107">
            <v>59</v>
          </cell>
          <cell r="E107">
            <v>5</v>
          </cell>
          <cell r="F107">
            <v>14</v>
          </cell>
          <cell r="G107">
            <v>3</v>
          </cell>
          <cell r="H107">
            <v>0.32</v>
          </cell>
          <cell r="I107">
            <v>0.01</v>
          </cell>
          <cell r="J107">
            <v>0.01</v>
          </cell>
          <cell r="K107">
            <v>0.02</v>
          </cell>
          <cell r="L107">
            <v>0</v>
          </cell>
          <cell r="M107">
            <v>65.7</v>
          </cell>
          <cell r="N107">
            <v>0</v>
          </cell>
          <cell r="O107">
            <v>44</v>
          </cell>
          <cell r="Q107">
            <v>0.36</v>
          </cell>
          <cell r="R107">
            <v>44</v>
          </cell>
          <cell r="S107">
            <v>65.7</v>
          </cell>
          <cell r="X107">
            <v>0</v>
          </cell>
          <cell r="Y107">
            <v>88.5</v>
          </cell>
          <cell r="Z107">
            <v>339.25</v>
          </cell>
        </row>
        <row r="108">
          <cell r="B108" t="str">
            <v>CS1</v>
          </cell>
          <cell r="D108">
            <v>420</v>
          </cell>
          <cell r="E108">
            <v>604</v>
          </cell>
          <cell r="F108">
            <v>165</v>
          </cell>
          <cell r="G108">
            <v>24</v>
          </cell>
          <cell r="H108">
            <v>2.27</v>
          </cell>
          <cell r="I108">
            <v>0.87</v>
          </cell>
          <cell r="J108">
            <v>0.16</v>
          </cell>
          <cell r="K108">
            <v>0.2</v>
          </cell>
          <cell r="L108">
            <v>13.5</v>
          </cell>
          <cell r="M108">
            <v>2397.8000000000002</v>
          </cell>
          <cell r="N108">
            <v>9</v>
          </cell>
          <cell r="O108">
            <v>1600</v>
          </cell>
          <cell r="Q108">
            <v>3.5</v>
          </cell>
          <cell r="R108">
            <v>1609</v>
          </cell>
          <cell r="S108">
            <v>2411.3000000000002</v>
          </cell>
          <cell r="X108">
            <v>0</v>
          </cell>
          <cell r="Y108">
            <v>630</v>
          </cell>
          <cell r="Z108">
            <v>2410.8000000000002</v>
          </cell>
        </row>
        <row r="109">
          <cell r="B109" t="str">
            <v>CS1</v>
          </cell>
          <cell r="D109">
            <v>0</v>
          </cell>
          <cell r="E109">
            <v>140</v>
          </cell>
          <cell r="F109">
            <v>0</v>
          </cell>
          <cell r="G109">
            <v>7</v>
          </cell>
          <cell r="H109">
            <v>0</v>
          </cell>
          <cell r="I109">
            <v>0.2</v>
          </cell>
          <cell r="J109">
            <v>0</v>
          </cell>
          <cell r="K109">
            <v>0.06</v>
          </cell>
          <cell r="L109">
            <v>0</v>
          </cell>
          <cell r="M109">
            <v>441</v>
          </cell>
          <cell r="N109">
            <v>0</v>
          </cell>
          <cell r="O109">
            <v>294</v>
          </cell>
          <cell r="Q109">
            <v>0.26</v>
          </cell>
          <cell r="R109">
            <v>294</v>
          </cell>
          <cell r="S109">
            <v>441</v>
          </cell>
          <cell r="X109">
            <v>0</v>
          </cell>
          <cell r="Y109">
            <v>0</v>
          </cell>
          <cell r="Z109">
            <v>0</v>
          </cell>
        </row>
        <row r="110">
          <cell r="B110" t="str">
            <v>CS2</v>
          </cell>
          <cell r="D110">
            <v>1</v>
          </cell>
          <cell r="E110">
            <v>9</v>
          </cell>
          <cell r="F110">
            <v>0</v>
          </cell>
          <cell r="G110">
            <v>6</v>
          </cell>
          <cell r="H110">
            <v>0.01</v>
          </cell>
          <cell r="I110">
            <v>7.0000000000000007E-2</v>
          </cell>
          <cell r="J110">
            <v>0</v>
          </cell>
          <cell r="K110">
            <v>0.15</v>
          </cell>
          <cell r="L110">
            <v>13.5</v>
          </cell>
          <cell r="M110">
            <v>18</v>
          </cell>
          <cell r="N110">
            <v>9</v>
          </cell>
          <cell r="O110">
            <v>12</v>
          </cell>
          <cell r="Q110">
            <v>0.23</v>
          </cell>
          <cell r="R110">
            <v>21</v>
          </cell>
          <cell r="S110">
            <v>31.5</v>
          </cell>
          <cell r="X110">
            <v>0</v>
          </cell>
          <cell r="Y110">
            <v>1.5</v>
          </cell>
          <cell r="Z110">
            <v>8.51</v>
          </cell>
        </row>
        <row r="111">
          <cell r="B111" t="str">
            <v>CS3</v>
          </cell>
          <cell r="D111">
            <v>81</v>
          </cell>
          <cell r="E111">
            <v>35</v>
          </cell>
          <cell r="F111">
            <v>58</v>
          </cell>
          <cell r="G111">
            <v>29</v>
          </cell>
          <cell r="H111">
            <v>0.5</v>
          </cell>
          <cell r="I111">
            <v>0.26</v>
          </cell>
          <cell r="J111">
            <v>0.09</v>
          </cell>
          <cell r="K111">
            <v>0.7</v>
          </cell>
          <cell r="L111">
            <v>54</v>
          </cell>
          <cell r="M111">
            <v>266.3</v>
          </cell>
          <cell r="N111">
            <v>36</v>
          </cell>
          <cell r="O111">
            <v>178</v>
          </cell>
          <cell r="Q111">
            <v>1.55</v>
          </cell>
          <cell r="R111">
            <v>214</v>
          </cell>
          <cell r="S111">
            <v>320.3</v>
          </cell>
          <cell r="X111">
            <v>0</v>
          </cell>
          <cell r="Y111">
            <v>121.5</v>
          </cell>
          <cell r="Z111">
            <v>531.36</v>
          </cell>
        </row>
        <row r="112">
          <cell r="B112" t="str">
            <v>CS3</v>
          </cell>
          <cell r="D112">
            <v>0</v>
          </cell>
          <cell r="E112">
            <v>300</v>
          </cell>
          <cell r="F112">
            <v>0</v>
          </cell>
          <cell r="G112">
            <v>0</v>
          </cell>
          <cell r="H112">
            <v>0</v>
          </cell>
          <cell r="I112">
            <v>0.42</v>
          </cell>
          <cell r="J112">
            <v>0</v>
          </cell>
          <cell r="K112">
            <v>0</v>
          </cell>
          <cell r="L112">
            <v>0</v>
          </cell>
          <cell r="M112">
            <v>900</v>
          </cell>
          <cell r="N112">
            <v>0</v>
          </cell>
          <cell r="O112">
            <v>600</v>
          </cell>
          <cell r="Q112">
            <v>0.42</v>
          </cell>
          <cell r="R112">
            <v>600</v>
          </cell>
          <cell r="S112">
            <v>900</v>
          </cell>
          <cell r="X112">
            <v>0</v>
          </cell>
          <cell r="Y112">
            <v>0</v>
          </cell>
          <cell r="Z112">
            <v>0</v>
          </cell>
        </row>
        <row r="113">
          <cell r="B113" t="str">
            <v>CS5</v>
          </cell>
          <cell r="D113">
            <v>4</v>
          </cell>
          <cell r="E113">
            <v>26</v>
          </cell>
          <cell r="F113">
            <v>8</v>
          </cell>
          <cell r="G113">
            <v>19</v>
          </cell>
          <cell r="H113">
            <v>0.02</v>
          </cell>
          <cell r="I113">
            <v>0.09</v>
          </cell>
          <cell r="J113">
            <v>0.01</v>
          </cell>
          <cell r="K113">
            <v>0.26</v>
          </cell>
          <cell r="L113">
            <v>39</v>
          </cell>
          <cell r="M113">
            <v>83.9</v>
          </cell>
          <cell r="N113">
            <v>26</v>
          </cell>
          <cell r="O113">
            <v>56</v>
          </cell>
          <cell r="Q113">
            <v>0.38</v>
          </cell>
          <cell r="R113">
            <v>82</v>
          </cell>
          <cell r="S113">
            <v>122.9</v>
          </cell>
          <cell r="X113">
            <v>0</v>
          </cell>
          <cell r="Y113">
            <v>6</v>
          </cell>
          <cell r="Z113">
            <v>20.2</v>
          </cell>
        </row>
        <row r="114">
          <cell r="B114" t="str">
            <v>CS8</v>
          </cell>
          <cell r="D114">
            <v>86</v>
          </cell>
          <cell r="E114">
            <v>3</v>
          </cell>
          <cell r="F114">
            <v>34</v>
          </cell>
          <cell r="G114">
            <v>2</v>
          </cell>
          <cell r="H114">
            <v>0.47</v>
          </cell>
          <cell r="I114">
            <v>0.01</v>
          </cell>
          <cell r="J114">
            <v>0.04</v>
          </cell>
          <cell r="K114">
            <v>0.02</v>
          </cell>
          <cell r="L114">
            <v>7.5</v>
          </cell>
          <cell r="M114">
            <v>112.1</v>
          </cell>
          <cell r="N114">
            <v>5</v>
          </cell>
          <cell r="O114">
            <v>75</v>
          </cell>
          <cell r="Q114">
            <v>0.54</v>
          </cell>
          <cell r="R114">
            <v>80</v>
          </cell>
          <cell r="S114">
            <v>119.6</v>
          </cell>
          <cell r="X114">
            <v>0</v>
          </cell>
          <cell r="Y114">
            <v>129</v>
          </cell>
          <cell r="Z114">
            <v>494.5</v>
          </cell>
        </row>
        <row r="115">
          <cell r="B115" t="str">
            <v>CS9</v>
          </cell>
          <cell r="D115">
            <v>0</v>
          </cell>
          <cell r="E115">
            <v>0</v>
          </cell>
          <cell r="F115">
            <v>0</v>
          </cell>
          <cell r="G115">
            <v>4</v>
          </cell>
          <cell r="H115">
            <v>0</v>
          </cell>
          <cell r="I115">
            <v>0</v>
          </cell>
          <cell r="J115">
            <v>0</v>
          </cell>
          <cell r="K115">
            <v>0.13</v>
          </cell>
          <cell r="L115">
            <v>0</v>
          </cell>
          <cell r="M115">
            <v>12</v>
          </cell>
          <cell r="N115">
            <v>0</v>
          </cell>
          <cell r="O115">
            <v>8</v>
          </cell>
          <cell r="Q115">
            <v>0.13</v>
          </cell>
          <cell r="R115">
            <v>8</v>
          </cell>
          <cell r="S115">
            <v>12</v>
          </cell>
          <cell r="X115">
            <v>0</v>
          </cell>
          <cell r="Y115">
            <v>0</v>
          </cell>
          <cell r="Z115">
            <v>0</v>
          </cell>
        </row>
        <row r="116">
          <cell r="B116" t="str">
            <v>CST</v>
          </cell>
          <cell r="D116">
            <v>531</v>
          </cell>
          <cell r="E116">
            <v>0</v>
          </cell>
          <cell r="F116">
            <v>319</v>
          </cell>
          <cell r="G116">
            <v>19</v>
          </cell>
          <cell r="H116">
            <v>2.87</v>
          </cell>
          <cell r="I116">
            <v>0</v>
          </cell>
          <cell r="J116">
            <v>0.32</v>
          </cell>
          <cell r="K116">
            <v>0.15</v>
          </cell>
          <cell r="L116">
            <v>16.5</v>
          </cell>
          <cell r="M116">
            <v>1102.5</v>
          </cell>
          <cell r="N116">
            <v>11</v>
          </cell>
          <cell r="O116">
            <v>738</v>
          </cell>
          <cell r="Q116">
            <v>3.34</v>
          </cell>
          <cell r="R116">
            <v>749</v>
          </cell>
          <cell r="S116">
            <v>1119</v>
          </cell>
          <cell r="X116">
            <v>0</v>
          </cell>
          <cell r="Y116">
            <v>796.5</v>
          </cell>
          <cell r="Z116">
            <v>3047.94</v>
          </cell>
        </row>
        <row r="117">
          <cell r="B117" t="str">
            <v>KC1</v>
          </cell>
          <cell r="D117">
            <v>1</v>
          </cell>
          <cell r="E117">
            <v>1</v>
          </cell>
          <cell r="F117">
            <v>3</v>
          </cell>
          <cell r="G117">
            <v>2</v>
          </cell>
          <cell r="H117">
            <v>0.01</v>
          </cell>
          <cell r="I117">
            <v>0</v>
          </cell>
          <cell r="J117">
            <v>0</v>
          </cell>
          <cell r="K117">
            <v>0.02</v>
          </cell>
          <cell r="L117">
            <v>1.5</v>
          </cell>
          <cell r="M117">
            <v>16.5</v>
          </cell>
          <cell r="N117">
            <v>1</v>
          </cell>
          <cell r="O117">
            <v>11</v>
          </cell>
          <cell r="Q117">
            <v>0.03</v>
          </cell>
          <cell r="R117">
            <v>12</v>
          </cell>
          <cell r="S117">
            <v>18</v>
          </cell>
          <cell r="X117">
            <v>0</v>
          </cell>
          <cell r="Y117">
            <v>1.5</v>
          </cell>
          <cell r="Z117">
            <v>6.38</v>
          </cell>
        </row>
        <row r="118">
          <cell r="B118" t="str">
            <v>KC1</v>
          </cell>
          <cell r="D118">
            <v>0</v>
          </cell>
          <cell r="E118">
            <v>15</v>
          </cell>
          <cell r="F118">
            <v>0</v>
          </cell>
          <cell r="G118">
            <v>0</v>
          </cell>
          <cell r="H118">
            <v>0</v>
          </cell>
          <cell r="I118">
            <v>0.02</v>
          </cell>
          <cell r="J118">
            <v>0</v>
          </cell>
          <cell r="K118">
            <v>0</v>
          </cell>
          <cell r="L118">
            <v>0</v>
          </cell>
          <cell r="M118">
            <v>45</v>
          </cell>
          <cell r="N118">
            <v>0</v>
          </cell>
          <cell r="O118">
            <v>30</v>
          </cell>
          <cell r="Q118">
            <v>0.02</v>
          </cell>
          <cell r="R118">
            <v>30</v>
          </cell>
          <cell r="S118">
            <v>45</v>
          </cell>
          <cell r="X118">
            <v>0</v>
          </cell>
          <cell r="Y118">
            <v>0</v>
          </cell>
          <cell r="Z118">
            <v>0</v>
          </cell>
        </row>
        <row r="119">
          <cell r="B119" t="str">
            <v>KC1</v>
          </cell>
          <cell r="D119">
            <v>12</v>
          </cell>
          <cell r="E119">
            <v>0</v>
          </cell>
          <cell r="F119">
            <v>5</v>
          </cell>
          <cell r="G119">
            <v>1</v>
          </cell>
          <cell r="H119">
            <v>0.06</v>
          </cell>
          <cell r="I119">
            <v>0</v>
          </cell>
          <cell r="J119">
            <v>0.01</v>
          </cell>
          <cell r="K119">
            <v>0.01</v>
          </cell>
          <cell r="L119">
            <v>0</v>
          </cell>
          <cell r="M119">
            <v>19.399999999999999</v>
          </cell>
          <cell r="N119">
            <v>0</v>
          </cell>
          <cell r="O119">
            <v>13</v>
          </cell>
          <cell r="Q119">
            <v>0.08</v>
          </cell>
          <cell r="R119">
            <v>13</v>
          </cell>
          <cell r="S119">
            <v>19.399999999999999</v>
          </cell>
          <cell r="X119">
            <v>0</v>
          </cell>
          <cell r="Y119">
            <v>18</v>
          </cell>
          <cell r="Z119">
            <v>68.040000000000006</v>
          </cell>
        </row>
        <row r="120">
          <cell r="B120" t="str">
            <v>KC2</v>
          </cell>
          <cell r="D120">
            <v>12</v>
          </cell>
          <cell r="E120">
            <v>10</v>
          </cell>
          <cell r="F120">
            <v>8</v>
          </cell>
          <cell r="G120">
            <v>8</v>
          </cell>
          <cell r="H120">
            <v>0.06</v>
          </cell>
          <cell r="I120">
            <v>0.03</v>
          </cell>
          <cell r="J120">
            <v>0.01</v>
          </cell>
          <cell r="K120">
            <v>0.14000000000000001</v>
          </cell>
          <cell r="L120">
            <v>15</v>
          </cell>
          <cell r="M120">
            <v>49.4</v>
          </cell>
          <cell r="N120">
            <v>10</v>
          </cell>
          <cell r="O120">
            <v>33</v>
          </cell>
          <cell r="Q120">
            <v>0.24</v>
          </cell>
          <cell r="R120">
            <v>43</v>
          </cell>
          <cell r="S120">
            <v>64.400000000000006</v>
          </cell>
          <cell r="X120">
            <v>0</v>
          </cell>
          <cell r="Y120">
            <v>18</v>
          </cell>
          <cell r="Z120">
            <v>68.040000000000006</v>
          </cell>
        </row>
        <row r="121">
          <cell r="B121" t="str">
            <v>KC2</v>
          </cell>
          <cell r="D121">
            <v>18</v>
          </cell>
          <cell r="E121">
            <v>3</v>
          </cell>
          <cell r="F121">
            <v>13</v>
          </cell>
          <cell r="G121">
            <v>2</v>
          </cell>
          <cell r="H121">
            <v>0.1</v>
          </cell>
          <cell r="I121">
            <v>0.01</v>
          </cell>
          <cell r="J121">
            <v>0.01</v>
          </cell>
          <cell r="K121">
            <v>0.02</v>
          </cell>
          <cell r="L121">
            <v>0</v>
          </cell>
          <cell r="M121">
            <v>59.7</v>
          </cell>
          <cell r="N121">
            <v>0</v>
          </cell>
          <cell r="O121">
            <v>40</v>
          </cell>
          <cell r="Q121">
            <v>0.14000000000000001</v>
          </cell>
          <cell r="R121">
            <v>40</v>
          </cell>
          <cell r="S121">
            <v>59.7</v>
          </cell>
          <cell r="X121">
            <v>0</v>
          </cell>
          <cell r="Y121">
            <v>27</v>
          </cell>
          <cell r="Z121">
            <v>102.06</v>
          </cell>
        </row>
        <row r="122">
          <cell r="B122" t="str">
            <v>LA1</v>
          </cell>
          <cell r="D122">
            <v>12</v>
          </cell>
          <cell r="E122">
            <v>4</v>
          </cell>
          <cell r="F122">
            <v>0</v>
          </cell>
          <cell r="G122">
            <v>2</v>
          </cell>
          <cell r="H122">
            <v>0.06</v>
          </cell>
          <cell r="I122">
            <v>0.02</v>
          </cell>
          <cell r="J122">
            <v>0</v>
          </cell>
          <cell r="K122">
            <v>0.02</v>
          </cell>
          <cell r="L122">
            <v>6</v>
          </cell>
          <cell r="M122">
            <v>6</v>
          </cell>
          <cell r="N122">
            <v>4</v>
          </cell>
          <cell r="O122">
            <v>4</v>
          </cell>
          <cell r="Q122">
            <v>0.1</v>
          </cell>
          <cell r="R122">
            <v>8</v>
          </cell>
          <cell r="S122">
            <v>12</v>
          </cell>
          <cell r="X122">
            <v>0</v>
          </cell>
          <cell r="Y122">
            <v>18</v>
          </cell>
          <cell r="Z122">
            <v>68.040000000000006</v>
          </cell>
        </row>
        <row r="123">
          <cell r="B123" t="str">
            <v>LA2</v>
          </cell>
          <cell r="D123">
            <v>5</v>
          </cell>
          <cell r="E123">
            <v>6</v>
          </cell>
          <cell r="F123">
            <v>5</v>
          </cell>
          <cell r="G123">
            <v>4</v>
          </cell>
          <cell r="H123">
            <v>0.02</v>
          </cell>
          <cell r="I123">
            <v>0.03</v>
          </cell>
          <cell r="J123">
            <v>0.01</v>
          </cell>
          <cell r="K123">
            <v>0.03</v>
          </cell>
          <cell r="L123">
            <v>6</v>
          </cell>
          <cell r="M123">
            <v>28.4</v>
          </cell>
          <cell r="N123">
            <v>4</v>
          </cell>
          <cell r="O123">
            <v>19</v>
          </cell>
          <cell r="Q123">
            <v>0.09</v>
          </cell>
          <cell r="R123">
            <v>23</v>
          </cell>
          <cell r="S123">
            <v>34.4</v>
          </cell>
          <cell r="X123">
            <v>0</v>
          </cell>
          <cell r="Y123">
            <v>7.5</v>
          </cell>
          <cell r="Z123">
            <v>21.25</v>
          </cell>
        </row>
        <row r="124">
          <cell r="B124" t="str">
            <v>LA3</v>
          </cell>
          <cell r="D124">
            <v>1</v>
          </cell>
          <cell r="E124">
            <v>6</v>
          </cell>
          <cell r="F124">
            <v>0</v>
          </cell>
          <cell r="G124">
            <v>4</v>
          </cell>
          <cell r="H124">
            <v>0.01</v>
          </cell>
          <cell r="I124">
            <v>0.04</v>
          </cell>
          <cell r="J124">
            <v>0</v>
          </cell>
          <cell r="K124">
            <v>0.11</v>
          </cell>
          <cell r="L124">
            <v>9</v>
          </cell>
          <cell r="M124">
            <v>12</v>
          </cell>
          <cell r="N124">
            <v>6</v>
          </cell>
          <cell r="O124">
            <v>8</v>
          </cell>
          <cell r="Q124">
            <v>0.16</v>
          </cell>
          <cell r="R124">
            <v>14</v>
          </cell>
          <cell r="S124">
            <v>21</v>
          </cell>
          <cell r="X124">
            <v>0</v>
          </cell>
          <cell r="Y124">
            <v>1.5</v>
          </cell>
          <cell r="Z124">
            <v>8.51</v>
          </cell>
        </row>
        <row r="125">
          <cell r="B125" t="str">
            <v>LA4</v>
          </cell>
          <cell r="D125">
            <v>0</v>
          </cell>
          <cell r="E125">
            <v>1</v>
          </cell>
          <cell r="F125">
            <v>0</v>
          </cell>
          <cell r="G125">
            <v>0</v>
          </cell>
          <cell r="H125">
            <v>0</v>
          </cell>
          <cell r="I125">
            <v>0.01</v>
          </cell>
          <cell r="J125">
            <v>0</v>
          </cell>
          <cell r="K125">
            <v>0</v>
          </cell>
          <cell r="L125">
            <v>1.5</v>
          </cell>
          <cell r="M125">
            <v>0</v>
          </cell>
          <cell r="N125">
            <v>1</v>
          </cell>
          <cell r="O125">
            <v>0</v>
          </cell>
          <cell r="Q125">
            <v>0.01</v>
          </cell>
          <cell r="R125">
            <v>1</v>
          </cell>
          <cell r="S125">
            <v>1.5</v>
          </cell>
          <cell r="X125">
            <v>0</v>
          </cell>
          <cell r="Y125">
            <v>0</v>
          </cell>
          <cell r="Z125">
            <v>0</v>
          </cell>
        </row>
        <row r="126">
          <cell r="B126" t="str">
            <v>LA5</v>
          </cell>
          <cell r="D126">
            <v>12</v>
          </cell>
          <cell r="E126">
            <v>9</v>
          </cell>
          <cell r="F126">
            <v>3</v>
          </cell>
          <cell r="G126">
            <v>2</v>
          </cell>
          <cell r="H126">
            <v>0.11</v>
          </cell>
          <cell r="I126">
            <v>0.13</v>
          </cell>
          <cell r="J126">
            <v>0.01</v>
          </cell>
          <cell r="K126">
            <v>0.05</v>
          </cell>
          <cell r="L126">
            <v>13.5</v>
          </cell>
          <cell r="M126">
            <v>15</v>
          </cell>
          <cell r="N126">
            <v>9</v>
          </cell>
          <cell r="O126">
            <v>10</v>
          </cell>
          <cell r="Q126">
            <v>0.3</v>
          </cell>
          <cell r="R126">
            <v>19</v>
          </cell>
          <cell r="S126">
            <v>28.5</v>
          </cell>
          <cell r="X126">
            <v>0</v>
          </cell>
          <cell r="Y126">
            <v>18</v>
          </cell>
          <cell r="Z126">
            <v>119.16</v>
          </cell>
        </row>
        <row r="127">
          <cell r="B127" t="str">
            <v>LA5</v>
          </cell>
          <cell r="D127">
            <v>0</v>
          </cell>
          <cell r="E127">
            <v>200</v>
          </cell>
          <cell r="F127">
            <v>0</v>
          </cell>
          <cell r="G127">
            <v>0</v>
          </cell>
          <cell r="H127">
            <v>0</v>
          </cell>
          <cell r="I127">
            <v>0.28000000000000003</v>
          </cell>
          <cell r="J127">
            <v>0</v>
          </cell>
          <cell r="K127">
            <v>0</v>
          </cell>
          <cell r="L127">
            <v>0</v>
          </cell>
          <cell r="M127">
            <v>600</v>
          </cell>
          <cell r="N127">
            <v>0</v>
          </cell>
          <cell r="O127">
            <v>400</v>
          </cell>
          <cell r="Q127">
            <v>0.28000000000000003</v>
          </cell>
          <cell r="R127">
            <v>400</v>
          </cell>
          <cell r="S127">
            <v>600</v>
          </cell>
          <cell r="X127">
            <v>0</v>
          </cell>
          <cell r="Y127">
            <v>0</v>
          </cell>
          <cell r="Z127">
            <v>0</v>
          </cell>
        </row>
        <row r="128">
          <cell r="B128" t="str">
            <v>LA6</v>
          </cell>
          <cell r="D128">
            <v>0</v>
          </cell>
          <cell r="E128">
            <v>2</v>
          </cell>
          <cell r="F128">
            <v>0</v>
          </cell>
          <cell r="G128">
            <v>0</v>
          </cell>
          <cell r="H128">
            <v>0</v>
          </cell>
          <cell r="I128">
            <v>0.02</v>
          </cell>
          <cell r="J128">
            <v>0</v>
          </cell>
          <cell r="K128">
            <v>0</v>
          </cell>
          <cell r="L128">
            <v>3</v>
          </cell>
          <cell r="M128">
            <v>0</v>
          </cell>
          <cell r="N128">
            <v>2</v>
          </cell>
          <cell r="O128">
            <v>0</v>
          </cell>
          <cell r="Q128">
            <v>0.02</v>
          </cell>
          <cell r="R128">
            <v>2</v>
          </cell>
          <cell r="S128">
            <v>3</v>
          </cell>
          <cell r="X128">
            <v>0</v>
          </cell>
          <cell r="Y128">
            <v>0</v>
          </cell>
          <cell r="Z128">
            <v>0</v>
          </cell>
        </row>
        <row r="129">
          <cell r="B129" t="str">
            <v>SS1</v>
          </cell>
          <cell r="D129">
            <v>19</v>
          </cell>
          <cell r="E129">
            <v>26</v>
          </cell>
          <cell r="F129">
            <v>31</v>
          </cell>
          <cell r="G129">
            <v>14</v>
          </cell>
          <cell r="H129">
            <v>0.08</v>
          </cell>
          <cell r="I129">
            <v>7.0000000000000007E-2</v>
          </cell>
          <cell r="J129">
            <v>0.03</v>
          </cell>
          <cell r="K129">
            <v>0.11</v>
          </cell>
          <cell r="L129">
            <v>39</v>
          </cell>
          <cell r="M129">
            <v>142.1</v>
          </cell>
          <cell r="N129">
            <v>26</v>
          </cell>
          <cell r="O129">
            <v>95</v>
          </cell>
          <cell r="Q129">
            <v>0.28999999999999998</v>
          </cell>
          <cell r="R129">
            <v>121</v>
          </cell>
          <cell r="S129">
            <v>181.1</v>
          </cell>
          <cell r="X129">
            <v>0</v>
          </cell>
          <cell r="Y129">
            <v>28.5</v>
          </cell>
          <cell r="Z129">
            <v>80.180000000000007</v>
          </cell>
        </row>
        <row r="130">
          <cell r="B130" t="str">
            <v>SS2</v>
          </cell>
          <cell r="D130">
            <v>39</v>
          </cell>
          <cell r="E130">
            <v>2</v>
          </cell>
          <cell r="F130">
            <v>15</v>
          </cell>
          <cell r="G130">
            <v>2</v>
          </cell>
          <cell r="H130">
            <v>0.21</v>
          </cell>
          <cell r="I130">
            <v>0.02</v>
          </cell>
          <cell r="J130">
            <v>0.01</v>
          </cell>
          <cell r="K130">
            <v>0.04</v>
          </cell>
          <cell r="L130">
            <v>3</v>
          </cell>
          <cell r="M130">
            <v>53.7</v>
          </cell>
          <cell r="N130">
            <v>2</v>
          </cell>
          <cell r="O130">
            <v>36</v>
          </cell>
          <cell r="Q130">
            <v>0.28000000000000003</v>
          </cell>
          <cell r="R130">
            <v>38</v>
          </cell>
          <cell r="S130">
            <v>56.7</v>
          </cell>
          <cell r="X130">
            <v>0</v>
          </cell>
          <cell r="Y130">
            <v>58.5</v>
          </cell>
          <cell r="Z130">
            <v>221.52</v>
          </cell>
        </row>
        <row r="131">
          <cell r="B131" t="str">
            <v>SS4</v>
          </cell>
          <cell r="D131">
            <v>177</v>
          </cell>
          <cell r="E131">
            <v>375</v>
          </cell>
          <cell r="F131">
            <v>114</v>
          </cell>
          <cell r="G131">
            <v>27</v>
          </cell>
          <cell r="H131">
            <v>0.72</v>
          </cell>
          <cell r="I131">
            <v>0.52</v>
          </cell>
          <cell r="J131">
            <v>0.11</v>
          </cell>
          <cell r="K131">
            <v>0.39</v>
          </cell>
          <cell r="L131">
            <v>6</v>
          </cell>
          <cell r="M131">
            <v>1572</v>
          </cell>
          <cell r="N131">
            <v>4</v>
          </cell>
          <cell r="O131">
            <v>1049</v>
          </cell>
          <cell r="Q131">
            <v>1.74</v>
          </cell>
          <cell r="R131">
            <v>1053</v>
          </cell>
          <cell r="S131">
            <v>1578</v>
          </cell>
          <cell r="X131">
            <v>0</v>
          </cell>
          <cell r="Y131">
            <v>265.5</v>
          </cell>
          <cell r="Z131">
            <v>754.02</v>
          </cell>
        </row>
        <row r="132">
          <cell r="B132" t="str">
            <v>SS5</v>
          </cell>
          <cell r="D132">
            <v>0</v>
          </cell>
          <cell r="E132">
            <v>1</v>
          </cell>
          <cell r="F132">
            <v>0</v>
          </cell>
          <cell r="G132">
            <v>2</v>
          </cell>
          <cell r="H132">
            <v>0</v>
          </cell>
          <cell r="I132">
            <v>0.01</v>
          </cell>
          <cell r="J132">
            <v>0</v>
          </cell>
          <cell r="K132">
            <v>0.05</v>
          </cell>
          <cell r="L132">
            <v>1.5</v>
          </cell>
          <cell r="M132">
            <v>6</v>
          </cell>
          <cell r="N132">
            <v>1</v>
          </cell>
          <cell r="O132">
            <v>4</v>
          </cell>
          <cell r="Q132">
            <v>0.06</v>
          </cell>
          <cell r="R132">
            <v>5</v>
          </cell>
          <cell r="S132">
            <v>7.5</v>
          </cell>
          <cell r="X132">
            <v>0</v>
          </cell>
          <cell r="Y132">
            <v>0</v>
          </cell>
          <cell r="Z132">
            <v>0</v>
          </cell>
        </row>
        <row r="133">
          <cell r="B133" t="str">
            <v>SS6</v>
          </cell>
          <cell r="D133">
            <v>0</v>
          </cell>
          <cell r="E133">
            <v>4</v>
          </cell>
          <cell r="F133">
            <v>0</v>
          </cell>
          <cell r="G133">
            <v>2</v>
          </cell>
          <cell r="H133">
            <v>0</v>
          </cell>
          <cell r="I133">
            <v>0.01</v>
          </cell>
          <cell r="J133">
            <v>0</v>
          </cell>
          <cell r="K133">
            <v>0.02</v>
          </cell>
          <cell r="L133">
            <v>6</v>
          </cell>
          <cell r="M133">
            <v>6</v>
          </cell>
          <cell r="N133">
            <v>4</v>
          </cell>
          <cell r="O133">
            <v>4</v>
          </cell>
          <cell r="Q133">
            <v>0.03</v>
          </cell>
          <cell r="R133">
            <v>8</v>
          </cell>
          <cell r="S133">
            <v>12</v>
          </cell>
          <cell r="X133">
            <v>0</v>
          </cell>
          <cell r="Y133">
            <v>0</v>
          </cell>
          <cell r="Z133">
            <v>0</v>
          </cell>
        </row>
        <row r="134">
          <cell r="B134" t="str">
            <v>SS7</v>
          </cell>
          <cell r="D134">
            <v>47</v>
          </cell>
          <cell r="E134">
            <v>255</v>
          </cell>
          <cell r="F134">
            <v>30</v>
          </cell>
          <cell r="G134">
            <v>14</v>
          </cell>
          <cell r="H134">
            <v>0.19</v>
          </cell>
          <cell r="I134">
            <v>0.7</v>
          </cell>
          <cell r="J134">
            <v>0.03</v>
          </cell>
          <cell r="K134">
            <v>0.18</v>
          </cell>
          <cell r="L134">
            <v>3</v>
          </cell>
          <cell r="M134">
            <v>899.6</v>
          </cell>
          <cell r="N134">
            <v>2</v>
          </cell>
          <cell r="O134">
            <v>600</v>
          </cell>
          <cell r="Q134">
            <v>1.1000000000000001</v>
          </cell>
          <cell r="R134">
            <v>602</v>
          </cell>
          <cell r="S134">
            <v>902.6</v>
          </cell>
          <cell r="X134">
            <v>0</v>
          </cell>
          <cell r="Y134">
            <v>70.5</v>
          </cell>
          <cell r="Z134">
            <v>200.69</v>
          </cell>
        </row>
        <row r="135">
          <cell r="B135" t="str">
            <v>SS8</v>
          </cell>
          <cell r="D135">
            <v>18</v>
          </cell>
          <cell r="E135">
            <v>1</v>
          </cell>
          <cell r="F135">
            <v>21</v>
          </cell>
          <cell r="G135">
            <v>3</v>
          </cell>
          <cell r="H135">
            <v>0.12</v>
          </cell>
          <cell r="I135">
            <v>0.02</v>
          </cell>
          <cell r="J135">
            <v>0.02</v>
          </cell>
          <cell r="K135">
            <v>0.09</v>
          </cell>
          <cell r="L135">
            <v>1.5</v>
          </cell>
          <cell r="M135">
            <v>82.4</v>
          </cell>
          <cell r="N135">
            <v>1</v>
          </cell>
          <cell r="O135">
            <v>55</v>
          </cell>
          <cell r="Q135">
            <v>0.25</v>
          </cell>
          <cell r="R135">
            <v>56</v>
          </cell>
          <cell r="S135">
            <v>83.9</v>
          </cell>
          <cell r="X135">
            <v>0</v>
          </cell>
          <cell r="Y135">
            <v>27</v>
          </cell>
          <cell r="Z135">
            <v>123.48</v>
          </cell>
        </row>
        <row r="139">
          <cell r="B139" t="str">
            <v>CS1</v>
          </cell>
          <cell r="D139">
            <v>1801</v>
          </cell>
          <cell r="E139">
            <v>556</v>
          </cell>
          <cell r="F139">
            <v>1007</v>
          </cell>
          <cell r="G139">
            <v>228</v>
          </cell>
          <cell r="H139">
            <v>10.06</v>
          </cell>
          <cell r="I139">
            <v>2.1</v>
          </cell>
          <cell r="J139">
            <v>0.7</v>
          </cell>
          <cell r="K139">
            <v>6.97</v>
          </cell>
          <cell r="L139">
            <v>5265.3</v>
          </cell>
          <cell r="M139">
            <v>0</v>
          </cell>
          <cell r="N139">
            <v>2636</v>
          </cell>
          <cell r="O139">
            <v>0</v>
          </cell>
          <cell r="P139">
            <v>12.86</v>
          </cell>
          <cell r="Q139">
            <v>19.829999999999998</v>
          </cell>
          <cell r="R139">
            <v>2636</v>
          </cell>
          <cell r="S139">
            <v>5265.3</v>
          </cell>
          <cell r="X139">
            <v>0</v>
          </cell>
          <cell r="Y139">
            <v>3602</v>
          </cell>
          <cell r="Z139">
            <v>8032.46</v>
          </cell>
        </row>
        <row r="140">
          <cell r="B140" t="str">
            <v>CS1</v>
          </cell>
          <cell r="D140">
            <v>137</v>
          </cell>
          <cell r="E140">
            <v>10</v>
          </cell>
          <cell r="F140">
            <v>25</v>
          </cell>
          <cell r="G140">
            <v>5</v>
          </cell>
          <cell r="H140">
            <v>0.74</v>
          </cell>
          <cell r="I140">
            <v>0.03</v>
          </cell>
          <cell r="J140">
            <v>0.02</v>
          </cell>
          <cell r="K140">
            <v>0.11</v>
          </cell>
          <cell r="L140">
            <v>123.8</v>
          </cell>
          <cell r="M140">
            <v>0</v>
          </cell>
          <cell r="N140">
            <v>62</v>
          </cell>
          <cell r="O140">
            <v>0</v>
          </cell>
          <cell r="P140">
            <v>0.79</v>
          </cell>
          <cell r="Q140">
            <v>0.9</v>
          </cell>
          <cell r="R140">
            <v>62</v>
          </cell>
          <cell r="S140">
            <v>123.8</v>
          </cell>
          <cell r="X140">
            <v>0</v>
          </cell>
          <cell r="Y140">
            <v>274</v>
          </cell>
          <cell r="Z140">
            <v>593.21</v>
          </cell>
        </row>
        <row r="141">
          <cell r="B141" t="str">
            <v>CS1</v>
          </cell>
          <cell r="D141">
            <v>218</v>
          </cell>
          <cell r="E141">
            <v>99</v>
          </cell>
          <cell r="F141">
            <v>90</v>
          </cell>
          <cell r="G141">
            <v>43</v>
          </cell>
          <cell r="H141">
            <v>1.21</v>
          </cell>
          <cell r="I141">
            <v>0.31</v>
          </cell>
          <cell r="J141">
            <v>0.06</v>
          </cell>
          <cell r="K141">
            <v>1.1100000000000001</v>
          </cell>
          <cell r="L141">
            <v>525.4</v>
          </cell>
          <cell r="M141">
            <v>0</v>
          </cell>
          <cell r="N141">
            <v>263</v>
          </cell>
          <cell r="O141">
            <v>0</v>
          </cell>
          <cell r="P141">
            <v>1.58</v>
          </cell>
          <cell r="Q141">
            <v>2.69</v>
          </cell>
          <cell r="R141">
            <v>263</v>
          </cell>
          <cell r="S141">
            <v>525.4</v>
          </cell>
          <cell r="X141">
            <v>0</v>
          </cell>
          <cell r="Y141">
            <v>436</v>
          </cell>
          <cell r="Z141">
            <v>967.92</v>
          </cell>
        </row>
        <row r="142">
          <cell r="B142" t="str">
            <v>CS1</v>
          </cell>
          <cell r="D142">
            <v>656</v>
          </cell>
          <cell r="E142">
            <v>152</v>
          </cell>
          <cell r="F142">
            <v>335</v>
          </cell>
          <cell r="G142">
            <v>70</v>
          </cell>
          <cell r="H142">
            <v>3.61</v>
          </cell>
          <cell r="I142">
            <v>0.47</v>
          </cell>
          <cell r="J142">
            <v>0.23</v>
          </cell>
          <cell r="K142">
            <v>1.71</v>
          </cell>
          <cell r="L142">
            <v>1683.8</v>
          </cell>
          <cell r="M142">
            <v>4</v>
          </cell>
          <cell r="N142">
            <v>843</v>
          </cell>
          <cell r="O142">
            <v>2</v>
          </cell>
          <cell r="P142">
            <v>4.3099999999999996</v>
          </cell>
          <cell r="Q142">
            <v>6.02</v>
          </cell>
          <cell r="R142">
            <v>845</v>
          </cell>
          <cell r="S142">
            <v>1687.8</v>
          </cell>
          <cell r="X142">
            <v>0</v>
          </cell>
          <cell r="Y142">
            <v>1312</v>
          </cell>
          <cell r="Z142">
            <v>2879.84</v>
          </cell>
        </row>
        <row r="143">
          <cell r="B143" t="str">
            <v>CS1</v>
          </cell>
          <cell r="D143">
            <v>220</v>
          </cell>
          <cell r="E143">
            <v>42</v>
          </cell>
          <cell r="F143">
            <v>105</v>
          </cell>
          <cell r="G143">
            <v>10</v>
          </cell>
          <cell r="H143">
            <v>1.2</v>
          </cell>
          <cell r="I143">
            <v>0.12</v>
          </cell>
          <cell r="J143">
            <v>0.08</v>
          </cell>
          <cell r="K143">
            <v>0.25</v>
          </cell>
          <cell r="L143">
            <v>533.20000000000005</v>
          </cell>
          <cell r="M143">
            <v>0</v>
          </cell>
          <cell r="N143">
            <v>267</v>
          </cell>
          <cell r="O143">
            <v>0</v>
          </cell>
          <cell r="P143">
            <v>1.4</v>
          </cell>
          <cell r="Q143">
            <v>1.65</v>
          </cell>
          <cell r="R143">
            <v>267</v>
          </cell>
          <cell r="S143">
            <v>533.20000000000005</v>
          </cell>
          <cell r="X143">
            <v>0</v>
          </cell>
          <cell r="Y143">
            <v>440</v>
          </cell>
          <cell r="Z143">
            <v>954.8</v>
          </cell>
        </row>
        <row r="144">
          <cell r="B144" t="str">
            <v>CS2</v>
          </cell>
          <cell r="D144">
            <v>6</v>
          </cell>
          <cell r="E144">
            <v>6</v>
          </cell>
          <cell r="F144">
            <v>7</v>
          </cell>
          <cell r="G144">
            <v>4</v>
          </cell>
          <cell r="H144">
            <v>0.04</v>
          </cell>
          <cell r="I144">
            <v>0.08</v>
          </cell>
          <cell r="J144">
            <v>0.01</v>
          </cell>
          <cell r="K144">
            <v>0.45</v>
          </cell>
          <cell r="L144">
            <v>43.8</v>
          </cell>
          <cell r="M144">
            <v>0</v>
          </cell>
          <cell r="N144">
            <v>22</v>
          </cell>
          <cell r="O144">
            <v>0</v>
          </cell>
          <cell r="P144">
            <v>0.13</v>
          </cell>
          <cell r="Q144">
            <v>0.57999999999999996</v>
          </cell>
          <cell r="R144">
            <v>22</v>
          </cell>
          <cell r="S144">
            <v>43.8</v>
          </cell>
          <cell r="X144">
            <v>0</v>
          </cell>
          <cell r="Y144">
            <v>12</v>
          </cell>
          <cell r="Z144">
            <v>33.479999999999997</v>
          </cell>
        </row>
        <row r="145">
          <cell r="B145" t="str">
            <v>CS3</v>
          </cell>
          <cell r="D145">
            <v>159</v>
          </cell>
          <cell r="E145">
            <v>38</v>
          </cell>
          <cell r="F145">
            <v>147</v>
          </cell>
          <cell r="G145">
            <v>61</v>
          </cell>
          <cell r="H145">
            <v>1.32</v>
          </cell>
          <cell r="I145">
            <v>0.51</v>
          </cell>
          <cell r="J145">
            <v>0.14000000000000001</v>
          </cell>
          <cell r="K145">
            <v>5.21</v>
          </cell>
          <cell r="L145">
            <v>900.8</v>
          </cell>
          <cell r="M145">
            <v>0</v>
          </cell>
          <cell r="N145">
            <v>451</v>
          </cell>
          <cell r="O145">
            <v>0</v>
          </cell>
          <cell r="P145">
            <v>1.97</v>
          </cell>
          <cell r="Q145">
            <v>7.18</v>
          </cell>
          <cell r="R145">
            <v>451</v>
          </cell>
          <cell r="S145">
            <v>900.8</v>
          </cell>
          <cell r="X145">
            <v>0</v>
          </cell>
          <cell r="Y145">
            <v>318</v>
          </cell>
          <cell r="Z145">
            <v>1052.58</v>
          </cell>
        </row>
        <row r="146">
          <cell r="B146" t="str">
            <v>CS5</v>
          </cell>
          <cell r="D146">
            <v>215</v>
          </cell>
          <cell r="E146">
            <v>61</v>
          </cell>
          <cell r="F146">
            <v>95</v>
          </cell>
          <cell r="G146">
            <v>40</v>
          </cell>
          <cell r="H146">
            <v>1.17</v>
          </cell>
          <cell r="I146">
            <v>0.27</v>
          </cell>
          <cell r="J146">
            <v>0.06</v>
          </cell>
          <cell r="K146">
            <v>1.17</v>
          </cell>
          <cell r="L146">
            <v>517.4</v>
          </cell>
          <cell r="M146">
            <v>0</v>
          </cell>
          <cell r="N146">
            <v>259</v>
          </cell>
          <cell r="O146">
            <v>0</v>
          </cell>
          <cell r="P146">
            <v>1.5</v>
          </cell>
          <cell r="Q146">
            <v>2.67</v>
          </cell>
          <cell r="R146">
            <v>259</v>
          </cell>
          <cell r="S146">
            <v>517.4</v>
          </cell>
          <cell r="X146">
            <v>0</v>
          </cell>
          <cell r="Y146">
            <v>430</v>
          </cell>
          <cell r="Z146">
            <v>935.25</v>
          </cell>
        </row>
        <row r="147">
          <cell r="B147" t="str">
            <v>CS5</v>
          </cell>
          <cell r="D147">
            <v>20</v>
          </cell>
          <cell r="E147">
            <v>6</v>
          </cell>
          <cell r="F147">
            <v>8</v>
          </cell>
          <cell r="G147">
            <v>2</v>
          </cell>
          <cell r="H147">
            <v>0.11</v>
          </cell>
          <cell r="I147">
            <v>0.02</v>
          </cell>
          <cell r="J147">
            <v>0.01</v>
          </cell>
          <cell r="K147">
            <v>0.06</v>
          </cell>
          <cell r="L147">
            <v>47.8</v>
          </cell>
          <cell r="M147">
            <v>0</v>
          </cell>
          <cell r="N147">
            <v>24</v>
          </cell>
          <cell r="O147">
            <v>0</v>
          </cell>
          <cell r="P147">
            <v>0.14000000000000001</v>
          </cell>
          <cell r="Q147">
            <v>0.2</v>
          </cell>
          <cell r="R147">
            <v>24</v>
          </cell>
          <cell r="S147">
            <v>47.8</v>
          </cell>
          <cell r="X147">
            <v>0</v>
          </cell>
          <cell r="Y147">
            <v>40</v>
          </cell>
          <cell r="Z147">
            <v>87</v>
          </cell>
        </row>
        <row r="148">
          <cell r="B148" t="str">
            <v>CS6</v>
          </cell>
          <cell r="D148">
            <v>0</v>
          </cell>
          <cell r="E148">
            <v>16</v>
          </cell>
          <cell r="F148">
            <v>0</v>
          </cell>
          <cell r="G148">
            <v>8</v>
          </cell>
          <cell r="H148">
            <v>0</v>
          </cell>
          <cell r="I148">
            <v>0.04</v>
          </cell>
          <cell r="J148">
            <v>0</v>
          </cell>
          <cell r="K148">
            <v>0.19</v>
          </cell>
          <cell r="L148">
            <v>16</v>
          </cell>
          <cell r="M148">
            <v>0</v>
          </cell>
          <cell r="N148">
            <v>8</v>
          </cell>
          <cell r="O148">
            <v>0</v>
          </cell>
          <cell r="P148">
            <v>0.04</v>
          </cell>
          <cell r="Q148">
            <v>0.23</v>
          </cell>
          <cell r="R148">
            <v>8</v>
          </cell>
          <cell r="S148">
            <v>16</v>
          </cell>
          <cell r="X148">
            <v>0</v>
          </cell>
          <cell r="Y148">
            <v>0</v>
          </cell>
          <cell r="Z148">
            <v>0</v>
          </cell>
        </row>
        <row r="149">
          <cell r="B149" t="str">
            <v>CS9</v>
          </cell>
          <cell r="D149">
            <v>27</v>
          </cell>
          <cell r="E149">
            <v>1</v>
          </cell>
          <cell r="F149">
            <v>15</v>
          </cell>
          <cell r="G149">
            <v>4</v>
          </cell>
          <cell r="H149">
            <v>0.2</v>
          </cell>
          <cell r="I149">
            <v>0.01</v>
          </cell>
          <cell r="J149">
            <v>0.01</v>
          </cell>
          <cell r="K149">
            <v>0.35</v>
          </cell>
          <cell r="L149">
            <v>63.8</v>
          </cell>
          <cell r="M149">
            <v>0</v>
          </cell>
          <cell r="N149">
            <v>32</v>
          </cell>
          <cell r="O149">
            <v>0</v>
          </cell>
          <cell r="P149">
            <v>0.22</v>
          </cell>
          <cell r="Q149">
            <v>0.56999999999999995</v>
          </cell>
          <cell r="R149">
            <v>32</v>
          </cell>
          <cell r="S149">
            <v>63.8</v>
          </cell>
          <cell r="X149">
            <v>0</v>
          </cell>
          <cell r="Y149">
            <v>54</v>
          </cell>
          <cell r="Z149">
            <v>162.81</v>
          </cell>
        </row>
        <row r="150">
          <cell r="B150" t="str">
            <v>CSA</v>
          </cell>
          <cell r="D150">
            <v>40</v>
          </cell>
          <cell r="E150">
            <v>5</v>
          </cell>
          <cell r="F150">
            <v>14</v>
          </cell>
          <cell r="G150">
            <v>2</v>
          </cell>
          <cell r="H150">
            <v>0.54</v>
          </cell>
          <cell r="I150">
            <v>0.11</v>
          </cell>
          <cell r="J150">
            <v>0.02</v>
          </cell>
          <cell r="K150">
            <v>0.28999999999999998</v>
          </cell>
          <cell r="L150">
            <v>75.8</v>
          </cell>
          <cell r="M150">
            <v>0</v>
          </cell>
          <cell r="N150">
            <v>38</v>
          </cell>
          <cell r="O150">
            <v>0</v>
          </cell>
          <cell r="P150">
            <v>0.67</v>
          </cell>
          <cell r="Q150">
            <v>0.96</v>
          </cell>
          <cell r="R150">
            <v>38</v>
          </cell>
          <cell r="S150">
            <v>75.8</v>
          </cell>
          <cell r="X150">
            <v>0</v>
          </cell>
          <cell r="Y150">
            <v>80</v>
          </cell>
          <cell r="Z150">
            <v>427.6</v>
          </cell>
        </row>
        <row r="151">
          <cell r="B151" t="str">
            <v>CST</v>
          </cell>
          <cell r="D151">
            <v>62</v>
          </cell>
          <cell r="E151">
            <v>0</v>
          </cell>
          <cell r="F151">
            <v>0</v>
          </cell>
          <cell r="G151">
            <v>0</v>
          </cell>
          <cell r="H151">
            <v>0.34</v>
          </cell>
          <cell r="I151">
            <v>0</v>
          </cell>
          <cell r="J151">
            <v>0</v>
          </cell>
          <cell r="K151">
            <v>0</v>
          </cell>
          <cell r="L151">
            <v>0</v>
          </cell>
          <cell r="M151">
            <v>0</v>
          </cell>
          <cell r="N151">
            <v>0</v>
          </cell>
          <cell r="O151">
            <v>0</v>
          </cell>
          <cell r="P151">
            <v>0.34</v>
          </cell>
          <cell r="Q151">
            <v>0.34</v>
          </cell>
          <cell r="R151">
            <v>0</v>
          </cell>
          <cell r="S151">
            <v>0</v>
          </cell>
          <cell r="X151">
            <v>0</v>
          </cell>
          <cell r="Y151">
            <v>124</v>
          </cell>
          <cell r="Z151">
            <v>267.22000000000003</v>
          </cell>
        </row>
        <row r="152">
          <cell r="B152" t="str">
            <v>GR2</v>
          </cell>
          <cell r="D152">
            <v>285</v>
          </cell>
          <cell r="E152">
            <v>31</v>
          </cell>
          <cell r="F152">
            <v>119</v>
          </cell>
          <cell r="G152">
            <v>13</v>
          </cell>
          <cell r="H152">
            <v>0.46</v>
          </cell>
          <cell r="I152">
            <v>0.04</v>
          </cell>
          <cell r="J152">
            <v>0.08</v>
          </cell>
          <cell r="K152">
            <v>0.36</v>
          </cell>
          <cell r="L152">
            <v>476</v>
          </cell>
          <cell r="M152">
            <v>0</v>
          </cell>
          <cell r="N152">
            <v>238</v>
          </cell>
          <cell r="O152">
            <v>0</v>
          </cell>
          <cell r="P152">
            <v>0.57999999999999996</v>
          </cell>
          <cell r="Q152">
            <v>0.94</v>
          </cell>
          <cell r="R152">
            <v>238</v>
          </cell>
          <cell r="S152">
            <v>476</v>
          </cell>
          <cell r="X152">
            <v>0</v>
          </cell>
          <cell r="Y152">
            <v>570</v>
          </cell>
          <cell r="Z152">
            <v>1587.45</v>
          </cell>
        </row>
        <row r="153">
          <cell r="B153" t="str">
            <v>KC1</v>
          </cell>
          <cell r="D153">
            <v>9</v>
          </cell>
          <cell r="E153">
            <v>15</v>
          </cell>
          <cell r="F153">
            <v>7</v>
          </cell>
          <cell r="G153">
            <v>3</v>
          </cell>
          <cell r="H153">
            <v>0.05</v>
          </cell>
          <cell r="I153">
            <v>0.05</v>
          </cell>
          <cell r="J153">
            <v>0.01</v>
          </cell>
          <cell r="K153">
            <v>0.08</v>
          </cell>
          <cell r="L153">
            <v>61.8</v>
          </cell>
          <cell r="M153">
            <v>0</v>
          </cell>
          <cell r="N153">
            <v>31</v>
          </cell>
          <cell r="O153">
            <v>0</v>
          </cell>
          <cell r="P153">
            <v>0.11</v>
          </cell>
          <cell r="Q153">
            <v>0.19</v>
          </cell>
          <cell r="R153">
            <v>31</v>
          </cell>
          <cell r="S153">
            <v>61.8</v>
          </cell>
          <cell r="X153">
            <v>0</v>
          </cell>
          <cell r="Y153">
            <v>18</v>
          </cell>
          <cell r="Z153">
            <v>39.869999999999997</v>
          </cell>
        </row>
        <row r="154">
          <cell r="B154" t="str">
            <v>KC1</v>
          </cell>
          <cell r="D154">
            <v>233</v>
          </cell>
          <cell r="E154">
            <v>13</v>
          </cell>
          <cell r="F154">
            <v>38</v>
          </cell>
          <cell r="G154">
            <v>4</v>
          </cell>
          <cell r="H154">
            <v>1.53</v>
          </cell>
          <cell r="I154">
            <v>0.05</v>
          </cell>
          <cell r="J154">
            <v>0.03</v>
          </cell>
          <cell r="K154">
            <v>0.14000000000000001</v>
          </cell>
          <cell r="L154">
            <v>181.6</v>
          </cell>
          <cell r="M154">
            <v>0</v>
          </cell>
          <cell r="N154">
            <v>91</v>
          </cell>
          <cell r="O154">
            <v>0</v>
          </cell>
          <cell r="P154">
            <v>1.61</v>
          </cell>
          <cell r="Q154">
            <v>1.75</v>
          </cell>
          <cell r="R154">
            <v>91</v>
          </cell>
          <cell r="S154">
            <v>181.6</v>
          </cell>
          <cell r="X154">
            <v>0</v>
          </cell>
          <cell r="Y154">
            <v>466</v>
          </cell>
          <cell r="Z154">
            <v>1216.26</v>
          </cell>
        </row>
        <row r="155">
          <cell r="B155" t="str">
            <v>KC1</v>
          </cell>
          <cell r="D155">
            <v>29</v>
          </cell>
          <cell r="E155">
            <v>1</v>
          </cell>
          <cell r="F155">
            <v>8</v>
          </cell>
          <cell r="G155">
            <v>0</v>
          </cell>
          <cell r="H155">
            <v>0.16</v>
          </cell>
          <cell r="I155">
            <v>0</v>
          </cell>
          <cell r="J155">
            <v>0.01</v>
          </cell>
          <cell r="K155">
            <v>0</v>
          </cell>
          <cell r="L155">
            <v>35.799999999999997</v>
          </cell>
          <cell r="M155">
            <v>0</v>
          </cell>
          <cell r="N155">
            <v>18</v>
          </cell>
          <cell r="O155">
            <v>0</v>
          </cell>
          <cell r="P155">
            <v>0.17</v>
          </cell>
          <cell r="Q155">
            <v>0.17</v>
          </cell>
          <cell r="R155">
            <v>18</v>
          </cell>
          <cell r="S155">
            <v>35.799999999999997</v>
          </cell>
          <cell r="X155">
            <v>0</v>
          </cell>
          <cell r="Y155">
            <v>58</v>
          </cell>
          <cell r="Z155">
            <v>123.54</v>
          </cell>
        </row>
        <row r="156">
          <cell r="B156" t="str">
            <v>KC2</v>
          </cell>
          <cell r="D156">
            <v>219</v>
          </cell>
          <cell r="E156">
            <v>38</v>
          </cell>
          <cell r="F156">
            <v>116</v>
          </cell>
          <cell r="G156">
            <v>9</v>
          </cell>
          <cell r="H156">
            <v>1.19</v>
          </cell>
          <cell r="I156">
            <v>0.16</v>
          </cell>
          <cell r="J156">
            <v>7.0000000000000007E-2</v>
          </cell>
          <cell r="K156">
            <v>0.28999999999999998</v>
          </cell>
          <cell r="L156">
            <v>549.20000000000005</v>
          </cell>
          <cell r="M156">
            <v>0</v>
          </cell>
          <cell r="N156">
            <v>275</v>
          </cell>
          <cell r="O156">
            <v>0</v>
          </cell>
          <cell r="P156">
            <v>1.42</v>
          </cell>
          <cell r="Q156">
            <v>1.71</v>
          </cell>
          <cell r="R156">
            <v>275</v>
          </cell>
          <cell r="S156">
            <v>549.20000000000005</v>
          </cell>
          <cell r="X156">
            <v>0</v>
          </cell>
          <cell r="Y156">
            <v>438</v>
          </cell>
          <cell r="Z156">
            <v>950.46</v>
          </cell>
        </row>
        <row r="157">
          <cell r="B157" t="str">
            <v>KC2</v>
          </cell>
          <cell r="D157">
            <v>125</v>
          </cell>
          <cell r="E157">
            <v>1</v>
          </cell>
          <cell r="F157">
            <v>13</v>
          </cell>
          <cell r="G157">
            <v>0</v>
          </cell>
          <cell r="H157">
            <v>0.68</v>
          </cell>
          <cell r="I157">
            <v>0</v>
          </cell>
          <cell r="J157">
            <v>0.01</v>
          </cell>
          <cell r="K157">
            <v>0</v>
          </cell>
          <cell r="L157">
            <v>55.8</v>
          </cell>
          <cell r="M157">
            <v>0</v>
          </cell>
          <cell r="N157">
            <v>28</v>
          </cell>
          <cell r="O157">
            <v>0</v>
          </cell>
          <cell r="P157">
            <v>0.69</v>
          </cell>
          <cell r="Q157">
            <v>0.69</v>
          </cell>
          <cell r="R157">
            <v>28</v>
          </cell>
          <cell r="S157">
            <v>55.8</v>
          </cell>
          <cell r="X157">
            <v>0</v>
          </cell>
          <cell r="Y157">
            <v>250</v>
          </cell>
          <cell r="Z157">
            <v>543.75</v>
          </cell>
        </row>
        <row r="158">
          <cell r="B158" t="str">
            <v>KC2</v>
          </cell>
          <cell r="D158">
            <v>46</v>
          </cell>
          <cell r="E158">
            <v>30</v>
          </cell>
          <cell r="F158">
            <v>26</v>
          </cell>
          <cell r="G158">
            <v>10</v>
          </cell>
          <cell r="H158">
            <v>0.25</v>
          </cell>
          <cell r="I158">
            <v>0.12</v>
          </cell>
          <cell r="J158">
            <v>0.02</v>
          </cell>
          <cell r="K158">
            <v>0.34</v>
          </cell>
          <cell r="L158">
            <v>167.8</v>
          </cell>
          <cell r="M158">
            <v>0</v>
          </cell>
          <cell r="N158">
            <v>84</v>
          </cell>
          <cell r="O158">
            <v>0</v>
          </cell>
          <cell r="P158">
            <v>0.39</v>
          </cell>
          <cell r="Q158">
            <v>0.73</v>
          </cell>
          <cell r="R158">
            <v>84</v>
          </cell>
          <cell r="S158">
            <v>167.8</v>
          </cell>
          <cell r="X158">
            <v>0</v>
          </cell>
          <cell r="Y158">
            <v>92</v>
          </cell>
          <cell r="Z158">
            <v>196.88</v>
          </cell>
        </row>
        <row r="159">
          <cell r="B159" t="str">
            <v>LA1</v>
          </cell>
          <cell r="D159">
            <v>35</v>
          </cell>
          <cell r="E159">
            <v>26</v>
          </cell>
          <cell r="F159">
            <v>26</v>
          </cell>
          <cell r="G159">
            <v>10</v>
          </cell>
          <cell r="H159">
            <v>0.19</v>
          </cell>
          <cell r="I159">
            <v>0.14000000000000001</v>
          </cell>
          <cell r="J159">
            <v>0.02</v>
          </cell>
          <cell r="K159">
            <v>0.4</v>
          </cell>
          <cell r="L159">
            <v>157.80000000000001</v>
          </cell>
          <cell r="M159">
            <v>0</v>
          </cell>
          <cell r="N159">
            <v>79</v>
          </cell>
          <cell r="O159">
            <v>0</v>
          </cell>
          <cell r="P159">
            <v>0.35</v>
          </cell>
          <cell r="Q159">
            <v>0.75</v>
          </cell>
          <cell r="R159">
            <v>79</v>
          </cell>
          <cell r="S159">
            <v>157.80000000000001</v>
          </cell>
          <cell r="X159">
            <v>0</v>
          </cell>
          <cell r="Y159">
            <v>70</v>
          </cell>
          <cell r="Z159">
            <v>154</v>
          </cell>
        </row>
        <row r="160">
          <cell r="B160" t="str">
            <v>LA2</v>
          </cell>
          <cell r="D160">
            <v>62</v>
          </cell>
          <cell r="E160">
            <v>25</v>
          </cell>
          <cell r="F160">
            <v>38</v>
          </cell>
          <cell r="G160">
            <v>14</v>
          </cell>
          <cell r="H160">
            <v>0.34</v>
          </cell>
          <cell r="I160">
            <v>0.11</v>
          </cell>
          <cell r="J160">
            <v>0.06</v>
          </cell>
          <cell r="K160">
            <v>0.54</v>
          </cell>
          <cell r="L160">
            <v>199.8</v>
          </cell>
          <cell r="M160">
            <v>0</v>
          </cell>
          <cell r="N160">
            <v>100</v>
          </cell>
          <cell r="O160">
            <v>0</v>
          </cell>
          <cell r="P160">
            <v>0.51</v>
          </cell>
          <cell r="Q160">
            <v>1.05</v>
          </cell>
          <cell r="R160">
            <v>100</v>
          </cell>
          <cell r="S160">
            <v>199.8</v>
          </cell>
          <cell r="X160">
            <v>0</v>
          </cell>
          <cell r="Y160">
            <v>124</v>
          </cell>
          <cell r="Z160">
            <v>267.22000000000003</v>
          </cell>
        </row>
        <row r="161">
          <cell r="B161" t="str">
            <v>LA3</v>
          </cell>
          <cell r="D161">
            <v>2</v>
          </cell>
          <cell r="E161">
            <v>0</v>
          </cell>
          <cell r="F161">
            <v>2</v>
          </cell>
          <cell r="G161">
            <v>0</v>
          </cell>
          <cell r="H161">
            <v>0.03</v>
          </cell>
          <cell r="I161">
            <v>0</v>
          </cell>
          <cell r="J161">
            <v>0</v>
          </cell>
          <cell r="K161">
            <v>0</v>
          </cell>
          <cell r="L161">
            <v>8</v>
          </cell>
          <cell r="M161">
            <v>0</v>
          </cell>
          <cell r="N161">
            <v>4</v>
          </cell>
          <cell r="O161">
            <v>0</v>
          </cell>
          <cell r="P161">
            <v>0.03</v>
          </cell>
          <cell r="Q161">
            <v>0.03</v>
          </cell>
          <cell r="R161">
            <v>4</v>
          </cell>
          <cell r="S161">
            <v>8</v>
          </cell>
          <cell r="X161">
            <v>0</v>
          </cell>
          <cell r="Y161">
            <v>4</v>
          </cell>
          <cell r="Z161">
            <v>19.940000000000001</v>
          </cell>
        </row>
        <row r="162">
          <cell r="B162" t="str">
            <v>LA4</v>
          </cell>
          <cell r="D162">
            <v>6</v>
          </cell>
          <cell r="E162">
            <v>0</v>
          </cell>
          <cell r="F162">
            <v>6</v>
          </cell>
          <cell r="G162">
            <v>3</v>
          </cell>
          <cell r="H162">
            <v>0.04</v>
          </cell>
          <cell r="I162">
            <v>0</v>
          </cell>
          <cell r="J162">
            <v>0.01</v>
          </cell>
          <cell r="K162">
            <v>0.36</v>
          </cell>
          <cell r="L162">
            <v>25.8</v>
          </cell>
          <cell r="M162">
            <v>0</v>
          </cell>
          <cell r="N162">
            <v>13</v>
          </cell>
          <cell r="O162">
            <v>0</v>
          </cell>
          <cell r="P162">
            <v>0.05</v>
          </cell>
          <cell r="Q162">
            <v>0.41</v>
          </cell>
          <cell r="R162">
            <v>13</v>
          </cell>
          <cell r="S162">
            <v>25.8</v>
          </cell>
          <cell r="X162">
            <v>0</v>
          </cell>
          <cell r="Y162">
            <v>12</v>
          </cell>
          <cell r="Z162">
            <v>33.479999999999997</v>
          </cell>
        </row>
        <row r="163">
          <cell r="B163" t="str">
            <v>LA5</v>
          </cell>
          <cell r="D163">
            <v>68</v>
          </cell>
          <cell r="E163">
            <v>0</v>
          </cell>
          <cell r="F163">
            <v>32</v>
          </cell>
          <cell r="G163">
            <v>9</v>
          </cell>
          <cell r="H163">
            <v>0.92</v>
          </cell>
          <cell r="I163">
            <v>0</v>
          </cell>
          <cell r="J163">
            <v>0.05</v>
          </cell>
          <cell r="K163">
            <v>1.37</v>
          </cell>
          <cell r="L163">
            <v>133.6</v>
          </cell>
          <cell r="M163">
            <v>0</v>
          </cell>
          <cell r="N163">
            <v>67</v>
          </cell>
          <cell r="O163">
            <v>0</v>
          </cell>
          <cell r="P163">
            <v>0.97</v>
          </cell>
          <cell r="Q163">
            <v>2.34</v>
          </cell>
          <cell r="R163">
            <v>67</v>
          </cell>
          <cell r="S163">
            <v>133.6</v>
          </cell>
          <cell r="X163">
            <v>0</v>
          </cell>
          <cell r="Y163">
            <v>136</v>
          </cell>
          <cell r="Z163">
            <v>733.04</v>
          </cell>
        </row>
        <row r="164">
          <cell r="B164" t="str">
            <v>SS1</v>
          </cell>
          <cell r="D164">
            <v>387</v>
          </cell>
          <cell r="E164">
            <v>134</v>
          </cell>
          <cell r="F164">
            <v>223</v>
          </cell>
          <cell r="G164">
            <v>58</v>
          </cell>
          <cell r="H164">
            <v>0.96</v>
          </cell>
          <cell r="I164">
            <v>0.43</v>
          </cell>
          <cell r="J164">
            <v>7.0000000000000007E-2</v>
          </cell>
          <cell r="K164">
            <v>1.8</v>
          </cell>
          <cell r="L164">
            <v>989.6</v>
          </cell>
          <cell r="M164">
            <v>408</v>
          </cell>
          <cell r="N164">
            <v>496</v>
          </cell>
          <cell r="O164">
            <v>204</v>
          </cell>
          <cell r="P164">
            <v>1.46</v>
          </cell>
          <cell r="Q164">
            <v>3.26</v>
          </cell>
          <cell r="R164">
            <v>700</v>
          </cell>
          <cell r="S164">
            <v>1397.6</v>
          </cell>
          <cell r="X164">
            <v>0</v>
          </cell>
          <cell r="Y164">
            <v>774</v>
          </cell>
          <cell r="Z164">
            <v>758.52</v>
          </cell>
        </row>
        <row r="165">
          <cell r="B165" t="str">
            <v>SS1</v>
          </cell>
          <cell r="D165">
            <v>1</v>
          </cell>
          <cell r="E165">
            <v>6</v>
          </cell>
          <cell r="F165">
            <v>0</v>
          </cell>
          <cell r="G165">
            <v>2</v>
          </cell>
          <cell r="H165">
            <v>0</v>
          </cell>
          <cell r="I165">
            <v>0.02</v>
          </cell>
          <cell r="J165">
            <v>0</v>
          </cell>
          <cell r="K165">
            <v>0.05</v>
          </cell>
          <cell r="L165">
            <v>12</v>
          </cell>
          <cell r="M165">
            <v>0</v>
          </cell>
          <cell r="N165">
            <v>6</v>
          </cell>
          <cell r="O165">
            <v>0</v>
          </cell>
          <cell r="P165">
            <v>0.02</v>
          </cell>
          <cell r="Q165">
            <v>7.0000000000000007E-2</v>
          </cell>
          <cell r="R165">
            <v>6</v>
          </cell>
          <cell r="S165">
            <v>12</v>
          </cell>
          <cell r="X165">
            <v>0</v>
          </cell>
          <cell r="Y165">
            <v>2</v>
          </cell>
          <cell r="Z165">
            <v>1.58</v>
          </cell>
        </row>
        <row r="166">
          <cell r="B166" t="str">
            <v>SS4</v>
          </cell>
          <cell r="D166">
            <v>703</v>
          </cell>
          <cell r="E166">
            <v>95</v>
          </cell>
          <cell r="F166">
            <v>241</v>
          </cell>
          <cell r="G166">
            <v>60</v>
          </cell>
          <cell r="H166">
            <v>2.76</v>
          </cell>
          <cell r="I166">
            <v>0.28000000000000003</v>
          </cell>
          <cell r="J166">
            <v>0.11</v>
          </cell>
          <cell r="K166">
            <v>1.66</v>
          </cell>
          <cell r="L166">
            <v>1171.5999999999999</v>
          </cell>
          <cell r="M166">
            <v>0</v>
          </cell>
          <cell r="N166">
            <v>587</v>
          </cell>
          <cell r="O166">
            <v>0</v>
          </cell>
          <cell r="P166">
            <v>3.15</v>
          </cell>
          <cell r="Q166">
            <v>4.8099999999999996</v>
          </cell>
          <cell r="R166">
            <v>587</v>
          </cell>
          <cell r="S166">
            <v>1171.5999999999999</v>
          </cell>
          <cell r="X166">
            <v>0</v>
          </cell>
          <cell r="Y166">
            <v>1406</v>
          </cell>
          <cell r="Z166">
            <v>2186.33</v>
          </cell>
        </row>
        <row r="167">
          <cell r="B167" t="str">
            <v>SS6</v>
          </cell>
          <cell r="D167">
            <v>6</v>
          </cell>
          <cell r="E167">
            <v>6</v>
          </cell>
          <cell r="F167">
            <v>4</v>
          </cell>
          <cell r="G167">
            <v>6</v>
          </cell>
          <cell r="H167">
            <v>0.01</v>
          </cell>
          <cell r="I167">
            <v>0.01</v>
          </cell>
          <cell r="J167">
            <v>0</v>
          </cell>
          <cell r="K167">
            <v>0.14000000000000001</v>
          </cell>
          <cell r="L167">
            <v>24</v>
          </cell>
          <cell r="M167">
            <v>0</v>
          </cell>
          <cell r="N167">
            <v>12</v>
          </cell>
          <cell r="O167">
            <v>0</v>
          </cell>
          <cell r="P167">
            <v>0.02</v>
          </cell>
          <cell r="Q167">
            <v>0.16</v>
          </cell>
          <cell r="R167">
            <v>12</v>
          </cell>
          <cell r="S167">
            <v>24</v>
          </cell>
          <cell r="X167">
            <v>0</v>
          </cell>
          <cell r="Y167">
            <v>12</v>
          </cell>
          <cell r="Z167">
            <v>11.1</v>
          </cell>
        </row>
        <row r="168">
          <cell r="B168" t="str">
            <v>SS7</v>
          </cell>
          <cell r="D168">
            <v>51</v>
          </cell>
          <cell r="E168">
            <v>26</v>
          </cell>
          <cell r="F168">
            <v>40</v>
          </cell>
          <cell r="G168">
            <v>12</v>
          </cell>
          <cell r="H168">
            <v>0.23</v>
          </cell>
          <cell r="I168">
            <v>0.11</v>
          </cell>
          <cell r="J168">
            <v>0.02</v>
          </cell>
          <cell r="K168">
            <v>0.42</v>
          </cell>
          <cell r="L168">
            <v>215.6</v>
          </cell>
          <cell r="M168">
            <v>4</v>
          </cell>
          <cell r="N168">
            <v>108</v>
          </cell>
          <cell r="O168">
            <v>2</v>
          </cell>
          <cell r="P168">
            <v>0.36</v>
          </cell>
          <cell r="Q168">
            <v>0.78</v>
          </cell>
          <cell r="R168">
            <v>110</v>
          </cell>
          <cell r="S168">
            <v>219.6</v>
          </cell>
          <cell r="X168">
            <v>0</v>
          </cell>
          <cell r="Y168">
            <v>102</v>
          </cell>
          <cell r="Z168">
            <v>181.05</v>
          </cell>
        </row>
        <row r="169">
          <cell r="B169" t="str">
            <v>SS9</v>
          </cell>
          <cell r="D169">
            <v>30</v>
          </cell>
          <cell r="E169">
            <v>14</v>
          </cell>
          <cell r="F169">
            <v>26</v>
          </cell>
          <cell r="G169">
            <v>5</v>
          </cell>
          <cell r="H169">
            <v>0.23</v>
          </cell>
          <cell r="I169">
            <v>0.31</v>
          </cell>
          <cell r="J169">
            <v>0.02</v>
          </cell>
          <cell r="K169">
            <v>0.7</v>
          </cell>
          <cell r="L169">
            <v>133.80000000000001</v>
          </cell>
          <cell r="M169">
            <v>0</v>
          </cell>
          <cell r="N169">
            <v>67</v>
          </cell>
          <cell r="O169">
            <v>0</v>
          </cell>
          <cell r="P169">
            <v>0.56000000000000005</v>
          </cell>
          <cell r="Q169">
            <v>1.26</v>
          </cell>
          <cell r="R169">
            <v>67</v>
          </cell>
          <cell r="S169">
            <v>133.80000000000001</v>
          </cell>
          <cell r="X169">
            <v>0</v>
          </cell>
          <cell r="Y169">
            <v>60</v>
          </cell>
          <cell r="Z169">
            <v>178.8</v>
          </cell>
        </row>
        <row r="170">
          <cell r="B170" t="str">
            <v>SSA</v>
          </cell>
          <cell r="D170">
            <v>6</v>
          </cell>
          <cell r="E170">
            <v>6</v>
          </cell>
          <cell r="F170">
            <v>8</v>
          </cell>
          <cell r="G170">
            <v>6</v>
          </cell>
          <cell r="H170">
            <v>0.04</v>
          </cell>
          <cell r="I170">
            <v>0.08</v>
          </cell>
          <cell r="J170">
            <v>0.01</v>
          </cell>
          <cell r="K170">
            <v>0.75</v>
          </cell>
          <cell r="L170">
            <v>45.8</v>
          </cell>
          <cell r="M170">
            <v>0</v>
          </cell>
          <cell r="N170">
            <v>23</v>
          </cell>
          <cell r="O170">
            <v>0</v>
          </cell>
          <cell r="P170">
            <v>0.13</v>
          </cell>
          <cell r="Q170">
            <v>0.88</v>
          </cell>
          <cell r="R170">
            <v>23</v>
          </cell>
          <cell r="S170">
            <v>45.8</v>
          </cell>
          <cell r="X170">
            <v>0</v>
          </cell>
          <cell r="Y170">
            <v>12</v>
          </cell>
          <cell r="Z170">
            <v>33.24</v>
          </cell>
        </row>
        <row r="171">
          <cell r="B171" t="str">
            <v>SSC</v>
          </cell>
          <cell r="D171">
            <v>17</v>
          </cell>
          <cell r="E171">
            <v>2</v>
          </cell>
          <cell r="F171">
            <v>5</v>
          </cell>
          <cell r="G171">
            <v>1</v>
          </cell>
          <cell r="H171">
            <v>7.0000000000000007E-2</v>
          </cell>
          <cell r="I171">
            <v>0.01</v>
          </cell>
          <cell r="J171">
            <v>0</v>
          </cell>
          <cell r="K171">
            <v>0.03</v>
          </cell>
          <cell r="L171">
            <v>24</v>
          </cell>
          <cell r="M171">
            <v>0</v>
          </cell>
          <cell r="N171">
            <v>12</v>
          </cell>
          <cell r="O171">
            <v>0</v>
          </cell>
          <cell r="P171">
            <v>0.08</v>
          </cell>
          <cell r="Q171">
            <v>0.11</v>
          </cell>
          <cell r="R171">
            <v>12</v>
          </cell>
          <cell r="S171">
            <v>24</v>
          </cell>
          <cell r="X171">
            <v>0</v>
          </cell>
          <cell r="Y171">
            <v>34</v>
          </cell>
          <cell r="Z171">
            <v>53.04</v>
          </cell>
        </row>
        <row r="172">
          <cell r="B172" t="str">
            <v>CS1</v>
          </cell>
          <cell r="D172">
            <v>937</v>
          </cell>
          <cell r="E172">
            <v>198</v>
          </cell>
          <cell r="F172">
            <v>480</v>
          </cell>
          <cell r="G172">
            <v>49</v>
          </cell>
          <cell r="H172">
            <v>10.57</v>
          </cell>
          <cell r="I172">
            <v>1.22</v>
          </cell>
          <cell r="J172">
            <v>0.95</v>
          </cell>
          <cell r="K172">
            <v>2.11</v>
          </cell>
          <cell r="L172">
            <v>3605.5</v>
          </cell>
          <cell r="M172">
            <v>0</v>
          </cell>
          <cell r="N172">
            <v>1204</v>
          </cell>
          <cell r="O172">
            <v>0</v>
          </cell>
          <cell r="P172">
            <v>12.74</v>
          </cell>
          <cell r="Q172">
            <v>14.85</v>
          </cell>
          <cell r="R172">
            <v>1204</v>
          </cell>
          <cell r="S172">
            <v>3605.5</v>
          </cell>
          <cell r="X172">
            <v>0</v>
          </cell>
          <cell r="Y172">
            <v>2811</v>
          </cell>
          <cell r="Z172">
            <v>5622</v>
          </cell>
        </row>
        <row r="173">
          <cell r="B173" t="str">
            <v>CS1</v>
          </cell>
          <cell r="D173">
            <v>11</v>
          </cell>
          <cell r="E173">
            <v>3</v>
          </cell>
          <cell r="F173">
            <v>4</v>
          </cell>
          <cell r="G173">
            <v>1</v>
          </cell>
          <cell r="H173">
            <v>0.13</v>
          </cell>
          <cell r="I173">
            <v>0.02</v>
          </cell>
          <cell r="J173">
            <v>0.01</v>
          </cell>
          <cell r="K173">
            <v>0.04</v>
          </cell>
          <cell r="L173">
            <v>33</v>
          </cell>
          <cell r="M173">
            <v>0</v>
          </cell>
          <cell r="N173">
            <v>11</v>
          </cell>
          <cell r="O173">
            <v>0</v>
          </cell>
          <cell r="P173">
            <v>0.16</v>
          </cell>
          <cell r="Q173">
            <v>0.2</v>
          </cell>
          <cell r="R173">
            <v>11</v>
          </cell>
          <cell r="S173">
            <v>33</v>
          </cell>
          <cell r="X173">
            <v>0</v>
          </cell>
          <cell r="Y173">
            <v>33</v>
          </cell>
          <cell r="Z173">
            <v>68.64</v>
          </cell>
        </row>
        <row r="174">
          <cell r="B174" t="str">
            <v>CS1</v>
          </cell>
          <cell r="D174">
            <v>309</v>
          </cell>
          <cell r="E174">
            <v>100</v>
          </cell>
          <cell r="F174">
            <v>164</v>
          </cell>
          <cell r="G174">
            <v>33</v>
          </cell>
          <cell r="H174">
            <v>3.48</v>
          </cell>
          <cell r="I174">
            <v>0.63</v>
          </cell>
          <cell r="J174">
            <v>0.32</v>
          </cell>
          <cell r="K174">
            <v>1.53</v>
          </cell>
          <cell r="L174">
            <v>1344.6</v>
          </cell>
          <cell r="M174">
            <v>0</v>
          </cell>
          <cell r="N174">
            <v>449</v>
          </cell>
          <cell r="O174">
            <v>0</v>
          </cell>
          <cell r="P174">
            <v>4.43</v>
          </cell>
          <cell r="Q174">
            <v>5.96</v>
          </cell>
          <cell r="R174">
            <v>449</v>
          </cell>
          <cell r="S174">
            <v>1344.6</v>
          </cell>
          <cell r="X174">
            <v>0</v>
          </cell>
          <cell r="Y174">
            <v>927</v>
          </cell>
          <cell r="Z174">
            <v>1854</v>
          </cell>
        </row>
        <row r="175">
          <cell r="B175" t="str">
            <v>CS1</v>
          </cell>
          <cell r="D175">
            <v>240</v>
          </cell>
          <cell r="E175">
            <v>76</v>
          </cell>
          <cell r="F175">
            <v>112</v>
          </cell>
          <cell r="G175">
            <v>26</v>
          </cell>
          <cell r="H175">
            <v>2.71</v>
          </cell>
          <cell r="I175">
            <v>0.4</v>
          </cell>
          <cell r="J175">
            <v>0.22</v>
          </cell>
          <cell r="K175">
            <v>1.03</v>
          </cell>
          <cell r="L175">
            <v>934.5</v>
          </cell>
          <cell r="M175">
            <v>0</v>
          </cell>
          <cell r="N175">
            <v>312</v>
          </cell>
          <cell r="O175">
            <v>0</v>
          </cell>
          <cell r="P175">
            <v>3.33</v>
          </cell>
          <cell r="Q175">
            <v>4.3600000000000003</v>
          </cell>
          <cell r="R175">
            <v>312</v>
          </cell>
          <cell r="S175">
            <v>934.5</v>
          </cell>
          <cell r="X175">
            <v>0</v>
          </cell>
          <cell r="Y175">
            <v>720</v>
          </cell>
          <cell r="Z175">
            <v>1440</v>
          </cell>
        </row>
        <row r="176">
          <cell r="B176" t="str">
            <v>CS2</v>
          </cell>
          <cell r="D176">
            <v>0</v>
          </cell>
          <cell r="E176">
            <v>1</v>
          </cell>
          <cell r="F176">
            <v>0</v>
          </cell>
          <cell r="G176">
            <v>0</v>
          </cell>
          <cell r="H176">
            <v>0</v>
          </cell>
          <cell r="I176">
            <v>0.02</v>
          </cell>
          <cell r="J176">
            <v>0</v>
          </cell>
          <cell r="K176">
            <v>0</v>
          </cell>
          <cell r="L176">
            <v>3</v>
          </cell>
          <cell r="M176">
            <v>0</v>
          </cell>
          <cell r="N176">
            <v>1</v>
          </cell>
          <cell r="O176">
            <v>0</v>
          </cell>
          <cell r="P176">
            <v>0.02</v>
          </cell>
          <cell r="Q176">
            <v>0.02</v>
          </cell>
          <cell r="R176">
            <v>1</v>
          </cell>
          <cell r="S176">
            <v>3</v>
          </cell>
          <cell r="X176">
            <v>0</v>
          </cell>
          <cell r="Y176">
            <v>0</v>
          </cell>
          <cell r="Z176">
            <v>0</v>
          </cell>
        </row>
        <row r="177">
          <cell r="B177" t="str">
            <v>CS3</v>
          </cell>
          <cell r="D177">
            <v>14</v>
          </cell>
          <cell r="E177">
            <v>4</v>
          </cell>
          <cell r="F177">
            <v>6</v>
          </cell>
          <cell r="G177">
            <v>3</v>
          </cell>
          <cell r="H177">
            <v>0.21</v>
          </cell>
          <cell r="I177">
            <v>0.1</v>
          </cell>
          <cell r="J177">
            <v>0.01</v>
          </cell>
          <cell r="K177">
            <v>0.5</v>
          </cell>
          <cell r="L177">
            <v>66</v>
          </cell>
          <cell r="M177">
            <v>0</v>
          </cell>
          <cell r="N177">
            <v>22</v>
          </cell>
          <cell r="O177">
            <v>0</v>
          </cell>
          <cell r="P177">
            <v>0.32</v>
          </cell>
          <cell r="Q177">
            <v>0.82</v>
          </cell>
          <cell r="R177">
            <v>22</v>
          </cell>
          <cell r="S177">
            <v>66</v>
          </cell>
          <cell r="X177">
            <v>0</v>
          </cell>
          <cell r="Y177">
            <v>42</v>
          </cell>
          <cell r="Z177">
            <v>111.16</v>
          </cell>
        </row>
        <row r="178">
          <cell r="B178" t="str">
            <v>CS5</v>
          </cell>
          <cell r="D178">
            <v>117</v>
          </cell>
          <cell r="E178">
            <v>18</v>
          </cell>
          <cell r="F178">
            <v>43</v>
          </cell>
          <cell r="G178">
            <v>7</v>
          </cell>
          <cell r="H178">
            <v>1.33</v>
          </cell>
          <cell r="I178">
            <v>0.12</v>
          </cell>
          <cell r="J178">
            <v>0.08</v>
          </cell>
          <cell r="K178">
            <v>0.36</v>
          </cell>
          <cell r="L178">
            <v>320.39999999999998</v>
          </cell>
          <cell r="M178">
            <v>0</v>
          </cell>
          <cell r="N178">
            <v>107</v>
          </cell>
          <cell r="O178">
            <v>0</v>
          </cell>
          <cell r="P178">
            <v>1.53</v>
          </cell>
          <cell r="Q178">
            <v>1.89</v>
          </cell>
          <cell r="R178">
            <v>107</v>
          </cell>
          <cell r="S178">
            <v>320.39999999999998</v>
          </cell>
          <cell r="X178">
            <v>0</v>
          </cell>
          <cell r="Y178">
            <v>351</v>
          </cell>
          <cell r="Z178">
            <v>704.34</v>
          </cell>
        </row>
        <row r="179">
          <cell r="B179" t="str">
            <v>CS5</v>
          </cell>
          <cell r="D179">
            <v>60</v>
          </cell>
          <cell r="E179">
            <v>18</v>
          </cell>
          <cell r="F179">
            <v>29</v>
          </cell>
          <cell r="G179">
            <v>6</v>
          </cell>
          <cell r="H179">
            <v>0.68</v>
          </cell>
          <cell r="I179">
            <v>0.09</v>
          </cell>
          <cell r="J179">
            <v>0.06</v>
          </cell>
          <cell r="K179">
            <v>0.23</v>
          </cell>
          <cell r="L179">
            <v>239.7</v>
          </cell>
          <cell r="M179">
            <v>0</v>
          </cell>
          <cell r="N179">
            <v>80</v>
          </cell>
          <cell r="O179">
            <v>0</v>
          </cell>
          <cell r="P179">
            <v>0.83</v>
          </cell>
          <cell r="Q179">
            <v>1.06</v>
          </cell>
          <cell r="R179">
            <v>80</v>
          </cell>
          <cell r="S179">
            <v>239.7</v>
          </cell>
          <cell r="X179">
            <v>0</v>
          </cell>
          <cell r="Y179">
            <v>180</v>
          </cell>
          <cell r="Z179">
            <v>360</v>
          </cell>
        </row>
        <row r="180">
          <cell r="B180" t="str">
            <v>CS8</v>
          </cell>
          <cell r="D180">
            <v>80</v>
          </cell>
          <cell r="E180">
            <v>22</v>
          </cell>
          <cell r="F180">
            <v>39</v>
          </cell>
          <cell r="G180">
            <v>7</v>
          </cell>
          <cell r="H180">
            <v>0.9</v>
          </cell>
          <cell r="I180">
            <v>0.11</v>
          </cell>
          <cell r="J180">
            <v>0.08</v>
          </cell>
          <cell r="K180">
            <v>0.26</v>
          </cell>
          <cell r="L180">
            <v>317.39999999999998</v>
          </cell>
          <cell r="M180">
            <v>0</v>
          </cell>
          <cell r="N180">
            <v>106</v>
          </cell>
          <cell r="O180">
            <v>0</v>
          </cell>
          <cell r="P180">
            <v>1.0900000000000001</v>
          </cell>
          <cell r="Q180">
            <v>1.35</v>
          </cell>
          <cell r="R180">
            <v>106</v>
          </cell>
          <cell r="S180">
            <v>317.39999999999998</v>
          </cell>
          <cell r="X180">
            <v>0</v>
          </cell>
          <cell r="Y180">
            <v>240</v>
          </cell>
          <cell r="Z180">
            <v>480</v>
          </cell>
        </row>
        <row r="181">
          <cell r="B181" t="str">
            <v>CS9</v>
          </cell>
          <cell r="D181">
            <v>0</v>
          </cell>
          <cell r="E181">
            <v>4</v>
          </cell>
          <cell r="F181">
            <v>0</v>
          </cell>
          <cell r="G181">
            <v>0</v>
          </cell>
          <cell r="H181">
            <v>0</v>
          </cell>
          <cell r="I181">
            <v>0.1</v>
          </cell>
          <cell r="J181">
            <v>0</v>
          </cell>
          <cell r="K181">
            <v>0</v>
          </cell>
          <cell r="L181">
            <v>12</v>
          </cell>
          <cell r="M181">
            <v>0</v>
          </cell>
          <cell r="N181">
            <v>4</v>
          </cell>
          <cell r="O181">
            <v>0</v>
          </cell>
          <cell r="P181">
            <v>0.1</v>
          </cell>
          <cell r="Q181">
            <v>0.1</v>
          </cell>
          <cell r="R181">
            <v>4</v>
          </cell>
          <cell r="S181">
            <v>12</v>
          </cell>
          <cell r="X181">
            <v>0</v>
          </cell>
          <cell r="Y181">
            <v>0</v>
          </cell>
          <cell r="Z181">
            <v>0</v>
          </cell>
        </row>
        <row r="182">
          <cell r="B182" t="str">
            <v>CSB</v>
          </cell>
          <cell r="D182">
            <v>40</v>
          </cell>
          <cell r="E182">
            <v>0</v>
          </cell>
          <cell r="F182">
            <v>13</v>
          </cell>
          <cell r="G182">
            <v>0</v>
          </cell>
          <cell r="H182">
            <v>0.45</v>
          </cell>
          <cell r="I182">
            <v>0</v>
          </cell>
          <cell r="J182">
            <v>0.02</v>
          </cell>
          <cell r="K182">
            <v>0</v>
          </cell>
          <cell r="L182">
            <v>80.7</v>
          </cell>
          <cell r="M182">
            <v>0</v>
          </cell>
          <cell r="N182">
            <v>27</v>
          </cell>
          <cell r="O182">
            <v>0</v>
          </cell>
          <cell r="P182">
            <v>0.47</v>
          </cell>
          <cell r="Q182">
            <v>0.47</v>
          </cell>
          <cell r="R182">
            <v>27</v>
          </cell>
          <cell r="S182">
            <v>80.7</v>
          </cell>
          <cell r="X182">
            <v>0</v>
          </cell>
          <cell r="Y182">
            <v>120</v>
          </cell>
          <cell r="Z182">
            <v>239.2</v>
          </cell>
        </row>
        <row r="183">
          <cell r="B183" t="str">
            <v>GR2</v>
          </cell>
          <cell r="D183">
            <v>34</v>
          </cell>
          <cell r="E183">
            <v>10</v>
          </cell>
          <cell r="F183">
            <v>10</v>
          </cell>
          <cell r="G183">
            <v>3</v>
          </cell>
          <cell r="H183">
            <v>0.09</v>
          </cell>
          <cell r="I183">
            <v>0.02</v>
          </cell>
          <cell r="J183">
            <v>0.02</v>
          </cell>
          <cell r="K183">
            <v>0.12</v>
          </cell>
          <cell r="L183">
            <v>60</v>
          </cell>
          <cell r="M183">
            <v>0</v>
          </cell>
          <cell r="N183">
            <v>20</v>
          </cell>
          <cell r="O183">
            <v>0</v>
          </cell>
          <cell r="P183">
            <v>0.13</v>
          </cell>
          <cell r="Q183">
            <v>0.25</v>
          </cell>
          <cell r="R183">
            <v>20</v>
          </cell>
          <cell r="S183">
            <v>60</v>
          </cell>
          <cell r="X183">
            <v>0</v>
          </cell>
          <cell r="Y183">
            <v>102</v>
          </cell>
          <cell r="Z183">
            <v>206.72</v>
          </cell>
        </row>
        <row r="184">
          <cell r="B184" t="str">
            <v>KC1</v>
          </cell>
          <cell r="D184">
            <v>18</v>
          </cell>
          <cell r="E184">
            <v>0</v>
          </cell>
          <cell r="F184">
            <v>13</v>
          </cell>
          <cell r="G184">
            <v>0</v>
          </cell>
          <cell r="H184">
            <v>0.21</v>
          </cell>
          <cell r="I184">
            <v>0</v>
          </cell>
          <cell r="J184">
            <v>0.02</v>
          </cell>
          <cell r="K184">
            <v>0</v>
          </cell>
          <cell r="L184">
            <v>80.7</v>
          </cell>
          <cell r="M184">
            <v>0</v>
          </cell>
          <cell r="N184">
            <v>27</v>
          </cell>
          <cell r="O184">
            <v>0</v>
          </cell>
          <cell r="P184">
            <v>0.23</v>
          </cell>
          <cell r="Q184">
            <v>0.23</v>
          </cell>
          <cell r="R184">
            <v>27</v>
          </cell>
          <cell r="S184">
            <v>80.7</v>
          </cell>
          <cell r="X184">
            <v>0</v>
          </cell>
          <cell r="Y184">
            <v>54</v>
          </cell>
          <cell r="Z184">
            <v>109.08</v>
          </cell>
        </row>
        <row r="185">
          <cell r="B185" t="str">
            <v>KC1</v>
          </cell>
          <cell r="D185">
            <v>17</v>
          </cell>
          <cell r="E185">
            <v>8</v>
          </cell>
          <cell r="F185">
            <v>8</v>
          </cell>
          <cell r="G185">
            <v>3</v>
          </cell>
          <cell r="H185">
            <v>0.19</v>
          </cell>
          <cell r="I185">
            <v>0.06</v>
          </cell>
          <cell r="J185">
            <v>0.01</v>
          </cell>
          <cell r="K185">
            <v>0.11</v>
          </cell>
          <cell r="L185">
            <v>75</v>
          </cell>
          <cell r="M185">
            <v>0</v>
          </cell>
          <cell r="N185">
            <v>25</v>
          </cell>
          <cell r="O185">
            <v>0</v>
          </cell>
          <cell r="P185">
            <v>0.26</v>
          </cell>
          <cell r="Q185">
            <v>0.37</v>
          </cell>
          <cell r="R185">
            <v>25</v>
          </cell>
          <cell r="S185">
            <v>75</v>
          </cell>
          <cell r="X185">
            <v>0</v>
          </cell>
          <cell r="Y185">
            <v>51</v>
          </cell>
          <cell r="Z185">
            <v>102.68</v>
          </cell>
        </row>
        <row r="186">
          <cell r="B186" t="str">
            <v>KC1</v>
          </cell>
          <cell r="D186">
            <v>46</v>
          </cell>
          <cell r="E186">
            <v>8</v>
          </cell>
          <cell r="F186">
            <v>20</v>
          </cell>
          <cell r="G186">
            <v>3</v>
          </cell>
          <cell r="H186">
            <v>0.51</v>
          </cell>
          <cell r="I186">
            <v>0.05</v>
          </cell>
          <cell r="J186">
            <v>0.04</v>
          </cell>
          <cell r="K186">
            <v>0.18</v>
          </cell>
          <cell r="L186">
            <v>149.69999999999999</v>
          </cell>
          <cell r="M186">
            <v>0</v>
          </cell>
          <cell r="N186">
            <v>50</v>
          </cell>
          <cell r="O186">
            <v>0</v>
          </cell>
          <cell r="P186">
            <v>0.6</v>
          </cell>
          <cell r="Q186">
            <v>0.78</v>
          </cell>
          <cell r="R186">
            <v>50</v>
          </cell>
          <cell r="S186">
            <v>149.69999999999999</v>
          </cell>
          <cell r="X186">
            <v>0</v>
          </cell>
          <cell r="Y186">
            <v>138</v>
          </cell>
          <cell r="Z186">
            <v>273.24</v>
          </cell>
        </row>
        <row r="187">
          <cell r="B187" t="str">
            <v>KC2</v>
          </cell>
          <cell r="D187">
            <v>70</v>
          </cell>
          <cell r="E187">
            <v>13</v>
          </cell>
          <cell r="F187">
            <v>35</v>
          </cell>
          <cell r="G187">
            <v>4</v>
          </cell>
          <cell r="H187">
            <v>0.78</v>
          </cell>
          <cell r="I187">
            <v>0.09</v>
          </cell>
          <cell r="J187">
            <v>7.0000000000000007E-2</v>
          </cell>
          <cell r="K187">
            <v>0.21</v>
          </cell>
          <cell r="L187">
            <v>257.39999999999998</v>
          </cell>
          <cell r="M187">
            <v>0</v>
          </cell>
          <cell r="N187">
            <v>86</v>
          </cell>
          <cell r="O187">
            <v>0</v>
          </cell>
          <cell r="P187">
            <v>0.94</v>
          </cell>
          <cell r="Q187">
            <v>1.1499999999999999</v>
          </cell>
          <cell r="R187">
            <v>86</v>
          </cell>
          <cell r="S187">
            <v>257.39999999999998</v>
          </cell>
          <cell r="X187">
            <v>0</v>
          </cell>
          <cell r="Y187">
            <v>210</v>
          </cell>
          <cell r="Z187">
            <v>417.2</v>
          </cell>
        </row>
        <row r="188">
          <cell r="B188" t="str">
            <v>KC2</v>
          </cell>
          <cell r="D188">
            <v>34</v>
          </cell>
          <cell r="E188">
            <v>12</v>
          </cell>
          <cell r="F188">
            <v>13</v>
          </cell>
          <cell r="G188">
            <v>4</v>
          </cell>
          <cell r="H188">
            <v>0.39</v>
          </cell>
          <cell r="I188">
            <v>0.08</v>
          </cell>
          <cell r="J188">
            <v>0.02</v>
          </cell>
          <cell r="K188">
            <v>0.24</v>
          </cell>
          <cell r="L188">
            <v>116.7</v>
          </cell>
          <cell r="M188">
            <v>0</v>
          </cell>
          <cell r="N188">
            <v>39</v>
          </cell>
          <cell r="O188">
            <v>0</v>
          </cell>
          <cell r="P188">
            <v>0.49</v>
          </cell>
          <cell r="Q188">
            <v>0.73</v>
          </cell>
          <cell r="R188">
            <v>39</v>
          </cell>
          <cell r="S188">
            <v>116.7</v>
          </cell>
          <cell r="X188">
            <v>0</v>
          </cell>
          <cell r="Y188">
            <v>102</v>
          </cell>
          <cell r="Z188">
            <v>205.36</v>
          </cell>
        </row>
        <row r="189">
          <cell r="B189" t="str">
            <v>KC2</v>
          </cell>
          <cell r="D189">
            <v>91</v>
          </cell>
          <cell r="E189">
            <v>21</v>
          </cell>
          <cell r="F189">
            <v>43</v>
          </cell>
          <cell r="G189">
            <v>6</v>
          </cell>
          <cell r="H189">
            <v>1.03</v>
          </cell>
          <cell r="I189">
            <v>0.16</v>
          </cell>
          <cell r="J189">
            <v>0.09</v>
          </cell>
          <cell r="K189">
            <v>0.37</v>
          </cell>
          <cell r="L189">
            <v>344.4</v>
          </cell>
          <cell r="M189">
            <v>0</v>
          </cell>
          <cell r="N189">
            <v>115</v>
          </cell>
          <cell r="O189">
            <v>0</v>
          </cell>
          <cell r="P189">
            <v>1.28</v>
          </cell>
          <cell r="Q189">
            <v>1.65</v>
          </cell>
          <cell r="R189">
            <v>115</v>
          </cell>
          <cell r="S189">
            <v>344.4</v>
          </cell>
          <cell r="X189">
            <v>0</v>
          </cell>
          <cell r="Y189">
            <v>273</v>
          </cell>
          <cell r="Z189">
            <v>546.91</v>
          </cell>
        </row>
        <row r="190">
          <cell r="B190" t="str">
            <v>LA1</v>
          </cell>
          <cell r="D190">
            <v>0</v>
          </cell>
          <cell r="E190">
            <v>2</v>
          </cell>
          <cell r="F190">
            <v>0</v>
          </cell>
          <cell r="G190">
            <v>0</v>
          </cell>
          <cell r="H190">
            <v>0</v>
          </cell>
          <cell r="I190">
            <v>0.02</v>
          </cell>
          <cell r="J190">
            <v>0</v>
          </cell>
          <cell r="K190">
            <v>0</v>
          </cell>
          <cell r="L190">
            <v>6</v>
          </cell>
          <cell r="M190">
            <v>0</v>
          </cell>
          <cell r="N190">
            <v>2</v>
          </cell>
          <cell r="O190">
            <v>0</v>
          </cell>
          <cell r="P190">
            <v>0.02</v>
          </cell>
          <cell r="Q190">
            <v>0.02</v>
          </cell>
          <cell r="R190">
            <v>2</v>
          </cell>
          <cell r="S190">
            <v>6</v>
          </cell>
          <cell r="X190">
            <v>0</v>
          </cell>
          <cell r="Y190">
            <v>0</v>
          </cell>
          <cell r="Z190">
            <v>0</v>
          </cell>
        </row>
        <row r="191">
          <cell r="B191" t="str">
            <v>LA2</v>
          </cell>
          <cell r="D191">
            <v>5</v>
          </cell>
          <cell r="E191">
            <v>0</v>
          </cell>
          <cell r="F191">
            <v>2</v>
          </cell>
          <cell r="G191">
            <v>0</v>
          </cell>
          <cell r="H191">
            <v>0.05</v>
          </cell>
          <cell r="I191">
            <v>0</v>
          </cell>
          <cell r="J191">
            <v>0.01</v>
          </cell>
          <cell r="K191">
            <v>0</v>
          </cell>
          <cell r="L191">
            <v>15</v>
          </cell>
          <cell r="M191">
            <v>0</v>
          </cell>
          <cell r="N191">
            <v>5</v>
          </cell>
          <cell r="O191">
            <v>0</v>
          </cell>
          <cell r="P191">
            <v>0.06</v>
          </cell>
          <cell r="Q191">
            <v>0.06</v>
          </cell>
          <cell r="R191">
            <v>5</v>
          </cell>
          <cell r="S191">
            <v>15</v>
          </cell>
          <cell r="X191">
            <v>0</v>
          </cell>
          <cell r="Y191">
            <v>15</v>
          </cell>
          <cell r="Z191">
            <v>27.1</v>
          </cell>
        </row>
        <row r="192">
          <cell r="B192" t="str">
            <v>SS1</v>
          </cell>
          <cell r="D192">
            <v>175</v>
          </cell>
          <cell r="E192">
            <v>55</v>
          </cell>
          <cell r="F192">
            <v>128</v>
          </cell>
          <cell r="G192">
            <v>16</v>
          </cell>
          <cell r="H192">
            <v>0.79</v>
          </cell>
          <cell r="I192">
            <v>0.32</v>
          </cell>
          <cell r="J192">
            <v>0.1</v>
          </cell>
          <cell r="K192">
            <v>0.76</v>
          </cell>
          <cell r="L192">
            <v>843.9</v>
          </cell>
          <cell r="M192">
            <v>258</v>
          </cell>
          <cell r="N192">
            <v>282</v>
          </cell>
          <cell r="O192">
            <v>86</v>
          </cell>
          <cell r="P192">
            <v>1.21</v>
          </cell>
          <cell r="Q192">
            <v>1.97</v>
          </cell>
          <cell r="R192">
            <v>368</v>
          </cell>
          <cell r="S192">
            <v>1101.9000000000001</v>
          </cell>
          <cell r="X192">
            <v>0</v>
          </cell>
          <cell r="Y192">
            <v>525</v>
          </cell>
          <cell r="Z192">
            <v>418.25</v>
          </cell>
        </row>
        <row r="193">
          <cell r="B193" t="str">
            <v>SS1</v>
          </cell>
          <cell r="D193">
            <v>0</v>
          </cell>
          <cell r="E193">
            <v>6</v>
          </cell>
          <cell r="F193">
            <v>0</v>
          </cell>
          <cell r="G193">
            <v>3</v>
          </cell>
          <cell r="H193">
            <v>0</v>
          </cell>
          <cell r="I193">
            <v>0.03</v>
          </cell>
          <cell r="J193">
            <v>0</v>
          </cell>
          <cell r="K193">
            <v>0.12</v>
          </cell>
          <cell r="L193">
            <v>18</v>
          </cell>
          <cell r="M193">
            <v>0</v>
          </cell>
          <cell r="N193">
            <v>6</v>
          </cell>
          <cell r="O193">
            <v>0</v>
          </cell>
          <cell r="P193">
            <v>0.03</v>
          </cell>
          <cell r="Q193">
            <v>0.15</v>
          </cell>
          <cell r="R193">
            <v>6</v>
          </cell>
          <cell r="S193">
            <v>18</v>
          </cell>
          <cell r="X193">
            <v>0</v>
          </cell>
          <cell r="Y193">
            <v>0</v>
          </cell>
          <cell r="Z193">
            <v>0</v>
          </cell>
        </row>
        <row r="194">
          <cell r="B194" t="str">
            <v>SS4</v>
          </cell>
          <cell r="D194">
            <v>479</v>
          </cell>
          <cell r="E194">
            <v>67</v>
          </cell>
          <cell r="F194">
            <v>194</v>
          </cell>
          <cell r="G194">
            <v>17</v>
          </cell>
          <cell r="H194">
            <v>3.08</v>
          </cell>
          <cell r="I194">
            <v>0.36</v>
          </cell>
          <cell r="J194">
            <v>0.21</v>
          </cell>
          <cell r="K194">
            <v>0.72</v>
          </cell>
          <cell r="L194">
            <v>1398</v>
          </cell>
          <cell r="M194">
            <v>0</v>
          </cell>
          <cell r="N194">
            <v>467</v>
          </cell>
          <cell r="O194">
            <v>0</v>
          </cell>
          <cell r="P194">
            <v>3.65</v>
          </cell>
          <cell r="Q194">
            <v>4.37</v>
          </cell>
          <cell r="R194">
            <v>467</v>
          </cell>
          <cell r="S194">
            <v>1398</v>
          </cell>
          <cell r="X194">
            <v>0</v>
          </cell>
          <cell r="Y194">
            <v>1437</v>
          </cell>
          <cell r="Z194">
            <v>1628.6</v>
          </cell>
        </row>
        <row r="195">
          <cell r="B195" t="str">
            <v>SS6</v>
          </cell>
          <cell r="D195">
            <v>1</v>
          </cell>
          <cell r="E195">
            <v>4</v>
          </cell>
          <cell r="F195">
            <v>1</v>
          </cell>
          <cell r="G195">
            <v>0</v>
          </cell>
          <cell r="H195">
            <v>0.01</v>
          </cell>
          <cell r="I195">
            <v>0.06</v>
          </cell>
          <cell r="J195">
            <v>0</v>
          </cell>
          <cell r="K195">
            <v>0</v>
          </cell>
          <cell r="L195">
            <v>6</v>
          </cell>
          <cell r="M195">
            <v>24</v>
          </cell>
          <cell r="N195">
            <v>2</v>
          </cell>
          <cell r="O195">
            <v>8</v>
          </cell>
          <cell r="P195">
            <v>7.0000000000000007E-2</v>
          </cell>
          <cell r="Q195">
            <v>7.0000000000000007E-2</v>
          </cell>
          <cell r="R195">
            <v>10</v>
          </cell>
          <cell r="S195">
            <v>30</v>
          </cell>
          <cell r="X195">
            <v>0</v>
          </cell>
          <cell r="Y195">
            <v>3</v>
          </cell>
          <cell r="Z195">
            <v>3.17</v>
          </cell>
        </row>
        <row r="196">
          <cell r="B196" t="str">
            <v>SS7</v>
          </cell>
          <cell r="D196">
            <v>51</v>
          </cell>
          <cell r="E196">
            <v>16</v>
          </cell>
          <cell r="F196">
            <v>33</v>
          </cell>
          <cell r="G196">
            <v>8</v>
          </cell>
          <cell r="H196">
            <v>0.33</v>
          </cell>
          <cell r="I196">
            <v>0.15</v>
          </cell>
          <cell r="J196">
            <v>0.04</v>
          </cell>
          <cell r="K196">
            <v>0.57999999999999996</v>
          </cell>
          <cell r="L196">
            <v>257.39999999999998</v>
          </cell>
          <cell r="M196">
            <v>0</v>
          </cell>
          <cell r="N196">
            <v>86</v>
          </cell>
          <cell r="O196">
            <v>0</v>
          </cell>
          <cell r="P196">
            <v>0.52</v>
          </cell>
          <cell r="Q196">
            <v>1.1000000000000001</v>
          </cell>
          <cell r="R196">
            <v>86</v>
          </cell>
          <cell r="S196">
            <v>257.39999999999998</v>
          </cell>
          <cell r="X196">
            <v>0</v>
          </cell>
          <cell r="Y196">
            <v>153</v>
          </cell>
          <cell r="Z196">
            <v>173.4</v>
          </cell>
        </row>
        <row r="197">
          <cell r="B197" t="str">
            <v>SS9</v>
          </cell>
          <cell r="D197">
            <v>18</v>
          </cell>
          <cell r="E197">
            <v>8</v>
          </cell>
          <cell r="F197">
            <v>15</v>
          </cell>
          <cell r="G197">
            <v>0</v>
          </cell>
          <cell r="H197">
            <v>0.31</v>
          </cell>
          <cell r="I197">
            <v>0.39</v>
          </cell>
          <cell r="J197">
            <v>0.04</v>
          </cell>
          <cell r="K197">
            <v>0</v>
          </cell>
          <cell r="L197">
            <v>116.7</v>
          </cell>
          <cell r="M197">
            <v>0</v>
          </cell>
          <cell r="N197">
            <v>39</v>
          </cell>
          <cell r="O197">
            <v>0</v>
          </cell>
          <cell r="P197">
            <v>0.74</v>
          </cell>
          <cell r="Q197">
            <v>0.74</v>
          </cell>
          <cell r="R197">
            <v>39</v>
          </cell>
          <cell r="S197">
            <v>116.7</v>
          </cell>
          <cell r="X197">
            <v>0</v>
          </cell>
          <cell r="Y197">
            <v>54</v>
          </cell>
          <cell r="Z197">
            <v>164.16</v>
          </cell>
        </row>
        <row r="198">
          <cell r="B198" t="str">
            <v>CS0</v>
          </cell>
          <cell r="D198">
            <v>11</v>
          </cell>
          <cell r="E198">
            <v>10</v>
          </cell>
          <cell r="F198">
            <v>10</v>
          </cell>
          <cell r="G198">
            <v>4</v>
          </cell>
          <cell r="H198">
            <v>0.47</v>
          </cell>
          <cell r="I198">
            <v>0.76</v>
          </cell>
          <cell r="J198">
            <v>0.08</v>
          </cell>
          <cell r="K198">
            <v>2.2200000000000002</v>
          </cell>
          <cell r="L198">
            <v>123.6</v>
          </cell>
          <cell r="M198">
            <v>0</v>
          </cell>
          <cell r="N198">
            <v>31</v>
          </cell>
          <cell r="O198">
            <v>0</v>
          </cell>
          <cell r="P198">
            <v>1.31</v>
          </cell>
          <cell r="Q198">
            <v>3.53</v>
          </cell>
          <cell r="R198">
            <v>31</v>
          </cell>
          <cell r="S198">
            <v>123.6</v>
          </cell>
          <cell r="X198">
            <v>0</v>
          </cell>
          <cell r="Y198">
            <v>44</v>
          </cell>
          <cell r="Z198">
            <v>186.23</v>
          </cell>
        </row>
        <row r="199">
          <cell r="B199" t="str">
            <v>CS1</v>
          </cell>
          <cell r="D199">
            <v>1660</v>
          </cell>
          <cell r="E199">
            <v>261</v>
          </cell>
          <cell r="F199">
            <v>589</v>
          </cell>
          <cell r="G199">
            <v>108</v>
          </cell>
          <cell r="H199">
            <v>26.66</v>
          </cell>
          <cell r="I199">
            <v>2.88</v>
          </cell>
          <cell r="J199">
            <v>2.12</v>
          </cell>
          <cell r="K199">
            <v>8.44</v>
          </cell>
          <cell r="L199">
            <v>5936.1</v>
          </cell>
          <cell r="M199">
            <v>0</v>
          </cell>
          <cell r="N199">
            <v>1487</v>
          </cell>
          <cell r="O199">
            <v>0</v>
          </cell>
          <cell r="P199">
            <v>31.66</v>
          </cell>
          <cell r="Q199">
            <v>40.1</v>
          </cell>
          <cell r="R199">
            <v>1487</v>
          </cell>
          <cell r="S199">
            <v>5936.1</v>
          </cell>
          <cell r="X199">
            <v>0</v>
          </cell>
          <cell r="Y199">
            <v>6640</v>
          </cell>
          <cell r="Z199">
            <v>10624</v>
          </cell>
        </row>
        <row r="200">
          <cell r="B200" t="str">
            <v>CS1</v>
          </cell>
          <cell r="D200">
            <v>11</v>
          </cell>
          <cell r="E200">
            <v>1</v>
          </cell>
          <cell r="F200">
            <v>6</v>
          </cell>
          <cell r="G200">
            <v>0</v>
          </cell>
          <cell r="H200">
            <v>0.18</v>
          </cell>
          <cell r="I200">
            <v>0.01</v>
          </cell>
          <cell r="J200">
            <v>0.02</v>
          </cell>
          <cell r="K200">
            <v>0</v>
          </cell>
          <cell r="L200">
            <v>52</v>
          </cell>
          <cell r="M200">
            <v>0</v>
          </cell>
          <cell r="N200">
            <v>13</v>
          </cell>
          <cell r="O200">
            <v>0</v>
          </cell>
          <cell r="P200">
            <v>0.21</v>
          </cell>
          <cell r="Q200">
            <v>0.21</v>
          </cell>
          <cell r="R200">
            <v>13</v>
          </cell>
          <cell r="S200">
            <v>52</v>
          </cell>
          <cell r="X200">
            <v>0</v>
          </cell>
          <cell r="Y200">
            <v>44</v>
          </cell>
          <cell r="Z200">
            <v>73.37</v>
          </cell>
        </row>
        <row r="201">
          <cell r="B201" t="str">
            <v>CS1</v>
          </cell>
          <cell r="D201">
            <v>91</v>
          </cell>
          <cell r="E201">
            <v>8</v>
          </cell>
          <cell r="F201">
            <v>26</v>
          </cell>
          <cell r="G201">
            <v>4</v>
          </cell>
          <cell r="H201">
            <v>1.46</v>
          </cell>
          <cell r="I201">
            <v>0.06</v>
          </cell>
          <cell r="J201">
            <v>0.09</v>
          </cell>
          <cell r="K201">
            <v>0.24</v>
          </cell>
          <cell r="L201">
            <v>243.6</v>
          </cell>
          <cell r="M201">
            <v>0</v>
          </cell>
          <cell r="N201">
            <v>61</v>
          </cell>
          <cell r="O201">
            <v>0</v>
          </cell>
          <cell r="P201">
            <v>1.61</v>
          </cell>
          <cell r="Q201">
            <v>1.85</v>
          </cell>
          <cell r="R201">
            <v>61</v>
          </cell>
          <cell r="S201">
            <v>243.6</v>
          </cell>
          <cell r="X201">
            <v>0</v>
          </cell>
          <cell r="Y201">
            <v>364</v>
          </cell>
          <cell r="Z201">
            <v>584.22</v>
          </cell>
        </row>
        <row r="202">
          <cell r="B202" t="str">
            <v>CS1</v>
          </cell>
          <cell r="D202">
            <v>399</v>
          </cell>
          <cell r="E202">
            <v>82</v>
          </cell>
          <cell r="F202">
            <v>192</v>
          </cell>
          <cell r="G202">
            <v>25</v>
          </cell>
          <cell r="H202">
            <v>6.51</v>
          </cell>
          <cell r="I202">
            <v>0.7</v>
          </cell>
          <cell r="J202">
            <v>0.7</v>
          </cell>
          <cell r="K202">
            <v>1.8</v>
          </cell>
          <cell r="L202">
            <v>1936</v>
          </cell>
          <cell r="M202">
            <v>0</v>
          </cell>
          <cell r="N202">
            <v>485</v>
          </cell>
          <cell r="O202">
            <v>0</v>
          </cell>
          <cell r="P202">
            <v>7.91</v>
          </cell>
          <cell r="Q202">
            <v>9.7100000000000009</v>
          </cell>
          <cell r="R202">
            <v>485</v>
          </cell>
          <cell r="S202">
            <v>1936</v>
          </cell>
          <cell r="X202">
            <v>0</v>
          </cell>
          <cell r="Y202">
            <v>1596</v>
          </cell>
          <cell r="Z202">
            <v>2597.4899999999998</v>
          </cell>
        </row>
        <row r="203">
          <cell r="B203" t="str">
            <v>CS1</v>
          </cell>
          <cell r="D203">
            <v>180</v>
          </cell>
          <cell r="E203">
            <v>34</v>
          </cell>
          <cell r="F203">
            <v>92</v>
          </cell>
          <cell r="G203">
            <v>11</v>
          </cell>
          <cell r="H203">
            <v>2.89</v>
          </cell>
          <cell r="I203">
            <v>0.23</v>
          </cell>
          <cell r="J203">
            <v>0.33</v>
          </cell>
          <cell r="K203">
            <v>0.68</v>
          </cell>
          <cell r="L203">
            <v>918</v>
          </cell>
          <cell r="M203">
            <v>0</v>
          </cell>
          <cell r="N203">
            <v>230</v>
          </cell>
          <cell r="O203">
            <v>0</v>
          </cell>
          <cell r="P203">
            <v>3.45</v>
          </cell>
          <cell r="Q203">
            <v>4.13</v>
          </cell>
          <cell r="R203">
            <v>230</v>
          </cell>
          <cell r="S203">
            <v>918</v>
          </cell>
          <cell r="X203">
            <v>0</v>
          </cell>
          <cell r="Y203">
            <v>720</v>
          </cell>
          <cell r="Z203">
            <v>1152</v>
          </cell>
        </row>
        <row r="204">
          <cell r="B204" t="str">
            <v>CS2</v>
          </cell>
          <cell r="D204">
            <v>19</v>
          </cell>
          <cell r="E204">
            <v>5</v>
          </cell>
          <cell r="F204">
            <v>11</v>
          </cell>
          <cell r="G204">
            <v>1</v>
          </cell>
          <cell r="H204">
            <v>0.43</v>
          </cell>
          <cell r="I204">
            <v>0.12</v>
          </cell>
          <cell r="J204">
            <v>0.06</v>
          </cell>
          <cell r="K204">
            <v>0.25</v>
          </cell>
          <cell r="L204">
            <v>115.6</v>
          </cell>
          <cell r="M204">
            <v>0</v>
          </cell>
          <cell r="N204">
            <v>29</v>
          </cell>
          <cell r="O204">
            <v>0</v>
          </cell>
          <cell r="P204">
            <v>0.61</v>
          </cell>
          <cell r="Q204">
            <v>0.86</v>
          </cell>
          <cell r="R204">
            <v>29</v>
          </cell>
          <cell r="S204">
            <v>115.6</v>
          </cell>
          <cell r="X204">
            <v>0</v>
          </cell>
          <cell r="Y204">
            <v>76</v>
          </cell>
          <cell r="Z204">
            <v>172.33</v>
          </cell>
        </row>
        <row r="205">
          <cell r="B205" t="str">
            <v>CS3</v>
          </cell>
          <cell r="D205">
            <v>150</v>
          </cell>
          <cell r="E205">
            <v>14</v>
          </cell>
          <cell r="F205">
            <v>80</v>
          </cell>
          <cell r="G205">
            <v>16</v>
          </cell>
          <cell r="H205">
            <v>4.25</v>
          </cell>
          <cell r="I205">
            <v>0.59</v>
          </cell>
          <cell r="J205">
            <v>0.5</v>
          </cell>
          <cell r="K205">
            <v>5.1100000000000003</v>
          </cell>
          <cell r="L205">
            <v>830</v>
          </cell>
          <cell r="M205">
            <v>0</v>
          </cell>
          <cell r="N205">
            <v>208</v>
          </cell>
          <cell r="O205">
            <v>0</v>
          </cell>
          <cell r="P205">
            <v>5.34</v>
          </cell>
          <cell r="Q205">
            <v>10.45</v>
          </cell>
          <cell r="R205">
            <v>208</v>
          </cell>
          <cell r="S205">
            <v>830</v>
          </cell>
          <cell r="X205">
            <v>0</v>
          </cell>
          <cell r="Y205">
            <v>600</v>
          </cell>
          <cell r="Z205">
            <v>1693.5</v>
          </cell>
        </row>
        <row r="206">
          <cell r="B206" t="str">
            <v>CS3</v>
          </cell>
          <cell r="D206">
            <v>17</v>
          </cell>
          <cell r="E206">
            <v>1</v>
          </cell>
          <cell r="F206">
            <v>8</v>
          </cell>
          <cell r="G206">
            <v>0</v>
          </cell>
          <cell r="H206">
            <v>0.56999999999999995</v>
          </cell>
          <cell r="I206">
            <v>0.04</v>
          </cell>
          <cell r="J206">
            <v>0.06</v>
          </cell>
          <cell r="K206">
            <v>0</v>
          </cell>
          <cell r="L206">
            <v>68</v>
          </cell>
          <cell r="M206">
            <v>0</v>
          </cell>
          <cell r="N206">
            <v>17</v>
          </cell>
          <cell r="O206">
            <v>0</v>
          </cell>
          <cell r="P206">
            <v>0.67</v>
          </cell>
          <cell r="Q206">
            <v>0.67</v>
          </cell>
          <cell r="R206">
            <v>17</v>
          </cell>
          <cell r="S206">
            <v>68</v>
          </cell>
          <cell r="X206">
            <v>0</v>
          </cell>
          <cell r="Y206">
            <v>68</v>
          </cell>
          <cell r="Z206">
            <v>228.14</v>
          </cell>
        </row>
        <row r="207">
          <cell r="B207" t="str">
            <v>CS5</v>
          </cell>
          <cell r="D207">
            <v>68</v>
          </cell>
          <cell r="E207">
            <v>39</v>
          </cell>
          <cell r="F207">
            <v>55</v>
          </cell>
          <cell r="G207">
            <v>9</v>
          </cell>
          <cell r="H207">
            <v>1.1000000000000001</v>
          </cell>
          <cell r="I207">
            <v>0.44</v>
          </cell>
          <cell r="J207">
            <v>0.2</v>
          </cell>
          <cell r="K207">
            <v>0.74</v>
          </cell>
          <cell r="L207">
            <v>606.79999999999995</v>
          </cell>
          <cell r="M207">
            <v>0</v>
          </cell>
          <cell r="N207">
            <v>152</v>
          </cell>
          <cell r="O207">
            <v>0</v>
          </cell>
          <cell r="P207">
            <v>1.74</v>
          </cell>
          <cell r="Q207">
            <v>2.48</v>
          </cell>
          <cell r="R207">
            <v>152</v>
          </cell>
          <cell r="S207">
            <v>606.79999999999995</v>
          </cell>
          <cell r="X207">
            <v>0</v>
          </cell>
          <cell r="Y207">
            <v>272</v>
          </cell>
          <cell r="Z207">
            <v>438.6</v>
          </cell>
        </row>
        <row r="208">
          <cell r="B208" t="str">
            <v>CS6</v>
          </cell>
          <cell r="D208">
            <v>237</v>
          </cell>
          <cell r="E208">
            <v>47</v>
          </cell>
          <cell r="F208">
            <v>36</v>
          </cell>
          <cell r="G208">
            <v>18</v>
          </cell>
          <cell r="H208">
            <v>4.7300000000000004</v>
          </cell>
          <cell r="I208">
            <v>0.33</v>
          </cell>
          <cell r="J208">
            <v>0.18</v>
          </cell>
          <cell r="K208">
            <v>0.7</v>
          </cell>
          <cell r="L208">
            <v>444</v>
          </cell>
          <cell r="M208">
            <v>0</v>
          </cell>
          <cell r="N208">
            <v>111</v>
          </cell>
          <cell r="O208">
            <v>0</v>
          </cell>
          <cell r="P208">
            <v>5.24</v>
          </cell>
          <cell r="Q208">
            <v>5.94</v>
          </cell>
          <cell r="R208">
            <v>111</v>
          </cell>
          <cell r="S208">
            <v>444</v>
          </cell>
          <cell r="X208">
            <v>0</v>
          </cell>
          <cell r="Y208">
            <v>948</v>
          </cell>
          <cell r="Z208">
            <v>1886.52</v>
          </cell>
        </row>
        <row r="209">
          <cell r="B209" t="str">
            <v>CS8</v>
          </cell>
          <cell r="D209">
            <v>80</v>
          </cell>
          <cell r="E209">
            <v>20</v>
          </cell>
          <cell r="F209">
            <v>40</v>
          </cell>
          <cell r="G209">
            <v>6</v>
          </cell>
          <cell r="H209">
            <v>1.29</v>
          </cell>
          <cell r="I209">
            <v>0.14000000000000001</v>
          </cell>
          <cell r="J209">
            <v>0.15</v>
          </cell>
          <cell r="K209">
            <v>0.34</v>
          </cell>
          <cell r="L209">
            <v>419.2</v>
          </cell>
          <cell r="M209">
            <v>0</v>
          </cell>
          <cell r="N209">
            <v>105</v>
          </cell>
          <cell r="O209">
            <v>0</v>
          </cell>
          <cell r="P209">
            <v>1.58</v>
          </cell>
          <cell r="Q209">
            <v>1.92</v>
          </cell>
          <cell r="R209">
            <v>105</v>
          </cell>
          <cell r="S209">
            <v>419.2</v>
          </cell>
          <cell r="X209">
            <v>0</v>
          </cell>
          <cell r="Y209">
            <v>320</v>
          </cell>
          <cell r="Z209">
            <v>512.79999999999995</v>
          </cell>
        </row>
        <row r="210">
          <cell r="B210" t="str">
            <v>CS9</v>
          </cell>
          <cell r="D210">
            <v>11</v>
          </cell>
          <cell r="E210">
            <v>1</v>
          </cell>
          <cell r="F210">
            <v>11</v>
          </cell>
          <cell r="G210">
            <v>4</v>
          </cell>
          <cell r="H210">
            <v>0.32</v>
          </cell>
          <cell r="I210">
            <v>0.04</v>
          </cell>
          <cell r="J210">
            <v>0.08</v>
          </cell>
          <cell r="K210">
            <v>0.65</v>
          </cell>
          <cell r="L210">
            <v>103.6</v>
          </cell>
          <cell r="M210">
            <v>0</v>
          </cell>
          <cell r="N210">
            <v>26</v>
          </cell>
          <cell r="O210">
            <v>0</v>
          </cell>
          <cell r="P210">
            <v>0.44</v>
          </cell>
          <cell r="Q210">
            <v>1.0900000000000001</v>
          </cell>
          <cell r="R210">
            <v>26</v>
          </cell>
          <cell r="S210">
            <v>103.6</v>
          </cell>
          <cell r="X210">
            <v>0</v>
          </cell>
          <cell r="Y210">
            <v>44</v>
          </cell>
          <cell r="Z210">
            <v>128.04</v>
          </cell>
        </row>
        <row r="211">
          <cell r="B211" t="str">
            <v>CSB</v>
          </cell>
          <cell r="D211">
            <v>57</v>
          </cell>
          <cell r="E211">
            <v>0</v>
          </cell>
          <cell r="F211">
            <v>16</v>
          </cell>
          <cell r="G211">
            <v>0</v>
          </cell>
          <cell r="H211">
            <v>0.92</v>
          </cell>
          <cell r="I211">
            <v>0</v>
          </cell>
          <cell r="J211">
            <v>0.06</v>
          </cell>
          <cell r="K211">
            <v>0</v>
          </cell>
          <cell r="L211">
            <v>147.6</v>
          </cell>
          <cell r="M211">
            <v>0</v>
          </cell>
          <cell r="N211">
            <v>37</v>
          </cell>
          <cell r="O211">
            <v>0</v>
          </cell>
          <cell r="P211">
            <v>0.98</v>
          </cell>
          <cell r="Q211">
            <v>0.98</v>
          </cell>
          <cell r="R211">
            <v>37</v>
          </cell>
          <cell r="S211">
            <v>147.6</v>
          </cell>
          <cell r="X211">
            <v>0</v>
          </cell>
          <cell r="Y211">
            <v>228</v>
          </cell>
          <cell r="Z211">
            <v>364.8</v>
          </cell>
        </row>
        <row r="212">
          <cell r="B212" t="str">
            <v>KC1</v>
          </cell>
          <cell r="D212">
            <v>0</v>
          </cell>
          <cell r="E212">
            <v>2</v>
          </cell>
          <cell r="F212">
            <v>0</v>
          </cell>
          <cell r="G212">
            <v>0</v>
          </cell>
          <cell r="H212">
            <v>0</v>
          </cell>
          <cell r="I212">
            <v>0.01</v>
          </cell>
          <cell r="J212">
            <v>0</v>
          </cell>
          <cell r="K212">
            <v>0</v>
          </cell>
          <cell r="L212">
            <v>8</v>
          </cell>
          <cell r="M212">
            <v>0</v>
          </cell>
          <cell r="N212">
            <v>2</v>
          </cell>
          <cell r="O212">
            <v>0</v>
          </cell>
          <cell r="P212">
            <v>0.01</v>
          </cell>
          <cell r="Q212">
            <v>0.01</v>
          </cell>
          <cell r="R212">
            <v>2</v>
          </cell>
          <cell r="S212">
            <v>8</v>
          </cell>
          <cell r="X212">
            <v>0</v>
          </cell>
          <cell r="Y212">
            <v>0</v>
          </cell>
          <cell r="Z212">
            <v>0</v>
          </cell>
        </row>
        <row r="213">
          <cell r="B213" t="str">
            <v>KC1</v>
          </cell>
          <cell r="D213">
            <v>80</v>
          </cell>
          <cell r="E213">
            <v>20</v>
          </cell>
          <cell r="F213">
            <v>25</v>
          </cell>
          <cell r="G213">
            <v>7</v>
          </cell>
          <cell r="H213">
            <v>1.28</v>
          </cell>
          <cell r="I213">
            <v>0.15</v>
          </cell>
          <cell r="J213">
            <v>0.09</v>
          </cell>
          <cell r="K213">
            <v>0.46</v>
          </cell>
          <cell r="L213">
            <v>287.60000000000002</v>
          </cell>
          <cell r="M213">
            <v>0</v>
          </cell>
          <cell r="N213">
            <v>72</v>
          </cell>
          <cell r="O213">
            <v>0</v>
          </cell>
          <cell r="P213">
            <v>1.52</v>
          </cell>
          <cell r="Q213">
            <v>1.98</v>
          </cell>
          <cell r="R213">
            <v>72</v>
          </cell>
          <cell r="S213">
            <v>287.60000000000002</v>
          </cell>
          <cell r="X213">
            <v>0</v>
          </cell>
          <cell r="Y213">
            <v>320</v>
          </cell>
          <cell r="Z213">
            <v>511.2</v>
          </cell>
        </row>
        <row r="214">
          <cell r="B214" t="str">
            <v>KC1</v>
          </cell>
          <cell r="D214">
            <v>171</v>
          </cell>
          <cell r="E214">
            <v>10</v>
          </cell>
          <cell r="F214">
            <v>76</v>
          </cell>
          <cell r="G214">
            <v>3</v>
          </cell>
          <cell r="H214">
            <v>2.75</v>
          </cell>
          <cell r="I214">
            <v>0.09</v>
          </cell>
          <cell r="J214">
            <v>0.28000000000000003</v>
          </cell>
          <cell r="K214">
            <v>0.25</v>
          </cell>
          <cell r="L214">
            <v>682.4</v>
          </cell>
          <cell r="M214">
            <v>0</v>
          </cell>
          <cell r="N214">
            <v>171</v>
          </cell>
          <cell r="O214">
            <v>0</v>
          </cell>
          <cell r="P214">
            <v>3.12</v>
          </cell>
          <cell r="Q214">
            <v>3.37</v>
          </cell>
          <cell r="R214">
            <v>171</v>
          </cell>
          <cell r="S214">
            <v>682.4</v>
          </cell>
          <cell r="X214">
            <v>0</v>
          </cell>
          <cell r="Y214">
            <v>684</v>
          </cell>
          <cell r="Z214">
            <v>1094.4000000000001</v>
          </cell>
        </row>
        <row r="215">
          <cell r="B215" t="str">
            <v>KC2</v>
          </cell>
          <cell r="D215">
            <v>2</v>
          </cell>
          <cell r="E215">
            <v>6</v>
          </cell>
          <cell r="F215">
            <v>0</v>
          </cell>
          <cell r="G215">
            <v>1</v>
          </cell>
          <cell r="H215">
            <v>0.04</v>
          </cell>
          <cell r="I215">
            <v>7.0000000000000007E-2</v>
          </cell>
          <cell r="J215">
            <v>0</v>
          </cell>
          <cell r="K215">
            <v>0.1</v>
          </cell>
          <cell r="L215">
            <v>24</v>
          </cell>
          <cell r="M215">
            <v>0</v>
          </cell>
          <cell r="N215">
            <v>6</v>
          </cell>
          <cell r="O215">
            <v>0</v>
          </cell>
          <cell r="P215">
            <v>0.11</v>
          </cell>
          <cell r="Q215">
            <v>0.21</v>
          </cell>
          <cell r="R215">
            <v>6</v>
          </cell>
          <cell r="S215">
            <v>24</v>
          </cell>
          <cell r="X215">
            <v>0</v>
          </cell>
          <cell r="Y215">
            <v>8</v>
          </cell>
          <cell r="Z215">
            <v>14.36</v>
          </cell>
        </row>
        <row r="216">
          <cell r="B216" t="str">
            <v>KC2</v>
          </cell>
          <cell r="D216">
            <v>154</v>
          </cell>
          <cell r="E216">
            <v>10</v>
          </cell>
          <cell r="F216">
            <v>26</v>
          </cell>
          <cell r="G216">
            <v>2</v>
          </cell>
          <cell r="H216">
            <v>2.4700000000000002</v>
          </cell>
          <cell r="I216">
            <v>0.08</v>
          </cell>
          <cell r="J216">
            <v>0.09</v>
          </cell>
          <cell r="K216">
            <v>0.12</v>
          </cell>
          <cell r="L216">
            <v>251.6</v>
          </cell>
          <cell r="M216">
            <v>0</v>
          </cell>
          <cell r="N216">
            <v>63</v>
          </cell>
          <cell r="O216">
            <v>0</v>
          </cell>
          <cell r="P216">
            <v>2.64</v>
          </cell>
          <cell r="Q216">
            <v>2.76</v>
          </cell>
          <cell r="R216">
            <v>63</v>
          </cell>
          <cell r="S216">
            <v>251.6</v>
          </cell>
          <cell r="X216">
            <v>0</v>
          </cell>
          <cell r="Y216">
            <v>616</v>
          </cell>
          <cell r="Z216">
            <v>985.6</v>
          </cell>
        </row>
        <row r="217">
          <cell r="B217" t="str">
            <v>KC2</v>
          </cell>
          <cell r="D217">
            <v>0</v>
          </cell>
          <cell r="E217">
            <v>8</v>
          </cell>
          <cell r="F217">
            <v>0</v>
          </cell>
          <cell r="G217">
            <v>3</v>
          </cell>
          <cell r="H217">
            <v>0</v>
          </cell>
          <cell r="I217">
            <v>0.09</v>
          </cell>
          <cell r="J217">
            <v>0</v>
          </cell>
          <cell r="K217">
            <v>0.28999999999999998</v>
          </cell>
          <cell r="L217">
            <v>32</v>
          </cell>
          <cell r="M217">
            <v>0</v>
          </cell>
          <cell r="N217">
            <v>8</v>
          </cell>
          <cell r="O217">
            <v>0</v>
          </cell>
          <cell r="P217">
            <v>0.09</v>
          </cell>
          <cell r="Q217">
            <v>0.38</v>
          </cell>
          <cell r="R217">
            <v>8</v>
          </cell>
          <cell r="S217">
            <v>32</v>
          </cell>
          <cell r="X217">
            <v>0</v>
          </cell>
          <cell r="Y217">
            <v>0</v>
          </cell>
          <cell r="Z217">
            <v>0</v>
          </cell>
        </row>
        <row r="218">
          <cell r="B218" t="str">
            <v>LA1</v>
          </cell>
          <cell r="D218">
            <v>19</v>
          </cell>
          <cell r="E218">
            <v>6</v>
          </cell>
          <cell r="F218">
            <v>13</v>
          </cell>
          <cell r="G218">
            <v>3</v>
          </cell>
          <cell r="H218">
            <v>0.31</v>
          </cell>
          <cell r="I218">
            <v>0.14000000000000001</v>
          </cell>
          <cell r="J218">
            <v>0.05</v>
          </cell>
          <cell r="K218">
            <v>0.39</v>
          </cell>
          <cell r="L218">
            <v>135.6</v>
          </cell>
          <cell r="M218">
            <v>0</v>
          </cell>
          <cell r="N218">
            <v>34</v>
          </cell>
          <cell r="O218">
            <v>0</v>
          </cell>
          <cell r="P218">
            <v>0.5</v>
          </cell>
          <cell r="Q218">
            <v>0.89</v>
          </cell>
          <cell r="R218">
            <v>34</v>
          </cell>
          <cell r="S218">
            <v>135.6</v>
          </cell>
          <cell r="X218">
            <v>0</v>
          </cell>
          <cell r="Y218">
            <v>76</v>
          </cell>
          <cell r="Z218">
            <v>124.07</v>
          </cell>
        </row>
        <row r="219">
          <cell r="B219" t="str">
            <v>LA5</v>
          </cell>
          <cell r="D219">
            <v>8</v>
          </cell>
          <cell r="E219">
            <v>2</v>
          </cell>
          <cell r="F219">
            <v>2</v>
          </cell>
          <cell r="G219">
            <v>2</v>
          </cell>
          <cell r="H219">
            <v>0.33</v>
          </cell>
          <cell r="I219">
            <v>0.15</v>
          </cell>
          <cell r="J219">
            <v>0.02</v>
          </cell>
          <cell r="K219">
            <v>0.85</v>
          </cell>
          <cell r="L219">
            <v>24</v>
          </cell>
          <cell r="M219">
            <v>0</v>
          </cell>
          <cell r="N219">
            <v>6</v>
          </cell>
          <cell r="O219">
            <v>0</v>
          </cell>
          <cell r="P219">
            <v>0.5</v>
          </cell>
          <cell r="Q219">
            <v>1.35</v>
          </cell>
          <cell r="R219">
            <v>6</v>
          </cell>
          <cell r="S219">
            <v>24</v>
          </cell>
          <cell r="X219">
            <v>0</v>
          </cell>
          <cell r="Y219">
            <v>32</v>
          </cell>
          <cell r="Z219">
            <v>130.4</v>
          </cell>
        </row>
        <row r="220">
          <cell r="B220" t="str">
            <v>SS1</v>
          </cell>
          <cell r="D220">
            <v>199</v>
          </cell>
          <cell r="E220">
            <v>53</v>
          </cell>
          <cell r="F220">
            <v>103</v>
          </cell>
          <cell r="G220">
            <v>19</v>
          </cell>
          <cell r="H220">
            <v>1.38</v>
          </cell>
          <cell r="I220">
            <v>0.86</v>
          </cell>
          <cell r="J220">
            <v>0.16</v>
          </cell>
          <cell r="K220">
            <v>2.04</v>
          </cell>
          <cell r="L220">
            <v>1025.5999999999999</v>
          </cell>
          <cell r="M220">
            <v>120</v>
          </cell>
          <cell r="N220">
            <v>257</v>
          </cell>
          <cell r="O220">
            <v>30</v>
          </cell>
          <cell r="P220">
            <v>2.4</v>
          </cell>
          <cell r="Q220">
            <v>4.4400000000000004</v>
          </cell>
          <cell r="R220">
            <v>287</v>
          </cell>
          <cell r="S220">
            <v>1145.5999999999999</v>
          </cell>
          <cell r="X220">
            <v>0</v>
          </cell>
          <cell r="Y220">
            <v>796</v>
          </cell>
          <cell r="Z220">
            <v>545.26</v>
          </cell>
        </row>
        <row r="221">
          <cell r="B221" t="str">
            <v>SS1</v>
          </cell>
          <cell r="D221">
            <v>57</v>
          </cell>
          <cell r="E221">
            <v>3</v>
          </cell>
          <cell r="F221">
            <v>16</v>
          </cell>
          <cell r="G221">
            <v>1</v>
          </cell>
          <cell r="H221">
            <v>0.33</v>
          </cell>
          <cell r="I221">
            <v>0.02</v>
          </cell>
          <cell r="J221">
            <v>0.02</v>
          </cell>
          <cell r="K221">
            <v>0.06</v>
          </cell>
          <cell r="L221">
            <v>143.6</v>
          </cell>
          <cell r="M221">
            <v>0</v>
          </cell>
          <cell r="N221">
            <v>36</v>
          </cell>
          <cell r="O221">
            <v>0</v>
          </cell>
          <cell r="P221">
            <v>0.37</v>
          </cell>
          <cell r="Q221">
            <v>0.43</v>
          </cell>
          <cell r="R221">
            <v>36</v>
          </cell>
          <cell r="S221">
            <v>143.6</v>
          </cell>
          <cell r="X221">
            <v>0</v>
          </cell>
          <cell r="Y221">
            <v>228</v>
          </cell>
          <cell r="Z221">
            <v>131.66999999999999</v>
          </cell>
        </row>
        <row r="222">
          <cell r="B222" t="str">
            <v>SS1</v>
          </cell>
          <cell r="D222">
            <v>40</v>
          </cell>
          <cell r="E222">
            <v>8</v>
          </cell>
          <cell r="F222">
            <v>18</v>
          </cell>
          <cell r="G222">
            <v>2</v>
          </cell>
          <cell r="H222">
            <v>0.23</v>
          </cell>
          <cell r="I222">
            <v>0.05</v>
          </cell>
          <cell r="J222">
            <v>0.03</v>
          </cell>
          <cell r="K222">
            <v>7.0000000000000007E-2</v>
          </cell>
          <cell r="L222">
            <v>187.6</v>
          </cell>
          <cell r="M222">
            <v>0</v>
          </cell>
          <cell r="N222">
            <v>47</v>
          </cell>
          <cell r="O222">
            <v>0</v>
          </cell>
          <cell r="P222">
            <v>0.31</v>
          </cell>
          <cell r="Q222">
            <v>0.38</v>
          </cell>
          <cell r="R222">
            <v>47</v>
          </cell>
          <cell r="S222">
            <v>187.6</v>
          </cell>
          <cell r="X222">
            <v>0</v>
          </cell>
          <cell r="Y222">
            <v>160</v>
          </cell>
          <cell r="Z222">
            <v>92.4</v>
          </cell>
        </row>
        <row r="223">
          <cell r="B223" t="str">
            <v>SS4</v>
          </cell>
          <cell r="D223">
            <v>243</v>
          </cell>
          <cell r="E223">
            <v>96</v>
          </cell>
          <cell r="F223">
            <v>147</v>
          </cell>
          <cell r="G223">
            <v>32</v>
          </cell>
          <cell r="H223">
            <v>2.0299999999999998</v>
          </cell>
          <cell r="I223">
            <v>0.65</v>
          </cell>
          <cell r="J223">
            <v>0.27</v>
          </cell>
          <cell r="K223">
            <v>1.7</v>
          </cell>
          <cell r="L223">
            <v>1640.8</v>
          </cell>
          <cell r="M223">
            <v>0</v>
          </cell>
          <cell r="N223">
            <v>411</v>
          </cell>
          <cell r="O223">
            <v>0</v>
          </cell>
          <cell r="P223">
            <v>2.95</v>
          </cell>
          <cell r="Q223">
            <v>4.6500000000000004</v>
          </cell>
          <cell r="R223">
            <v>411</v>
          </cell>
          <cell r="S223">
            <v>1640.8</v>
          </cell>
          <cell r="X223">
            <v>0</v>
          </cell>
          <cell r="Y223">
            <v>972</v>
          </cell>
          <cell r="Z223">
            <v>804.33</v>
          </cell>
        </row>
        <row r="224">
          <cell r="B224" t="str">
            <v>SS7</v>
          </cell>
          <cell r="D224">
            <v>40</v>
          </cell>
          <cell r="E224">
            <v>12</v>
          </cell>
          <cell r="F224">
            <v>24</v>
          </cell>
          <cell r="G224">
            <v>4</v>
          </cell>
          <cell r="H224">
            <v>0.38</v>
          </cell>
          <cell r="I224">
            <v>0.18</v>
          </cell>
          <cell r="J224">
            <v>7.0000000000000007E-2</v>
          </cell>
          <cell r="K224">
            <v>0.39</v>
          </cell>
          <cell r="L224">
            <v>267.60000000000002</v>
          </cell>
          <cell r="M224">
            <v>0</v>
          </cell>
          <cell r="N224">
            <v>67</v>
          </cell>
          <cell r="O224">
            <v>0</v>
          </cell>
          <cell r="P224">
            <v>0.63</v>
          </cell>
          <cell r="Q224">
            <v>1.02</v>
          </cell>
          <cell r="R224">
            <v>67</v>
          </cell>
          <cell r="S224">
            <v>267.60000000000002</v>
          </cell>
          <cell r="X224">
            <v>0</v>
          </cell>
          <cell r="Y224">
            <v>160</v>
          </cell>
          <cell r="Z224">
            <v>149.19999999999999</v>
          </cell>
        </row>
        <row r="225">
          <cell r="B225" t="str">
            <v>SS9</v>
          </cell>
          <cell r="D225">
            <v>34</v>
          </cell>
          <cell r="E225">
            <v>6</v>
          </cell>
          <cell r="F225">
            <v>10</v>
          </cell>
          <cell r="G225">
            <v>0</v>
          </cell>
          <cell r="H225">
            <v>0.95</v>
          </cell>
          <cell r="I225">
            <v>0.46</v>
          </cell>
          <cell r="J225">
            <v>0.06</v>
          </cell>
          <cell r="K225">
            <v>0</v>
          </cell>
          <cell r="L225">
            <v>107.6</v>
          </cell>
          <cell r="M225">
            <v>0</v>
          </cell>
          <cell r="N225">
            <v>27</v>
          </cell>
          <cell r="O225">
            <v>0</v>
          </cell>
          <cell r="P225">
            <v>1.47</v>
          </cell>
          <cell r="Q225">
            <v>1.47</v>
          </cell>
          <cell r="R225">
            <v>27</v>
          </cell>
          <cell r="S225">
            <v>107.6</v>
          </cell>
          <cell r="X225">
            <v>0</v>
          </cell>
          <cell r="Y225">
            <v>136</v>
          </cell>
          <cell r="Z225">
            <v>376.38</v>
          </cell>
        </row>
        <row r="226">
          <cell r="B226" t="str">
            <v>SSA</v>
          </cell>
          <cell r="D226">
            <v>0</v>
          </cell>
          <cell r="E226">
            <v>1</v>
          </cell>
          <cell r="F226">
            <v>0</v>
          </cell>
          <cell r="G226">
            <v>0</v>
          </cell>
          <cell r="H226">
            <v>0</v>
          </cell>
          <cell r="I226">
            <v>0.04</v>
          </cell>
          <cell r="J226">
            <v>0</v>
          </cell>
          <cell r="K226">
            <v>0</v>
          </cell>
          <cell r="L226">
            <v>4</v>
          </cell>
          <cell r="M226">
            <v>0</v>
          </cell>
          <cell r="N226">
            <v>1</v>
          </cell>
          <cell r="O226">
            <v>0</v>
          </cell>
          <cell r="P226">
            <v>0.04</v>
          </cell>
          <cell r="Q226">
            <v>0.04</v>
          </cell>
          <cell r="R226">
            <v>1</v>
          </cell>
          <cell r="S226">
            <v>4</v>
          </cell>
          <cell r="X226">
            <v>0</v>
          </cell>
          <cell r="Y226">
            <v>0</v>
          </cell>
          <cell r="Z226">
            <v>0</v>
          </cell>
        </row>
        <row r="227">
          <cell r="B227" t="str">
            <v>SSC</v>
          </cell>
          <cell r="D227">
            <v>91</v>
          </cell>
          <cell r="E227">
            <v>13</v>
          </cell>
          <cell r="F227">
            <v>21</v>
          </cell>
          <cell r="G227">
            <v>2</v>
          </cell>
          <cell r="H227">
            <v>0.76</v>
          </cell>
          <cell r="I227">
            <v>0.15</v>
          </cell>
          <cell r="J227">
            <v>0.04</v>
          </cell>
          <cell r="K227">
            <v>0.14000000000000001</v>
          </cell>
          <cell r="L227">
            <v>227.6</v>
          </cell>
          <cell r="M227">
            <v>0</v>
          </cell>
          <cell r="N227">
            <v>57</v>
          </cell>
          <cell r="O227">
            <v>0</v>
          </cell>
          <cell r="P227">
            <v>0.95</v>
          </cell>
          <cell r="Q227">
            <v>1.0900000000000001</v>
          </cell>
          <cell r="R227">
            <v>57</v>
          </cell>
          <cell r="S227">
            <v>227.6</v>
          </cell>
          <cell r="X227">
            <v>0</v>
          </cell>
          <cell r="Y227">
            <v>364</v>
          </cell>
          <cell r="Z227">
            <v>301.20999999999998</v>
          </cell>
        </row>
        <row r="228">
          <cell r="B228" t="str">
            <v>CS0</v>
          </cell>
          <cell r="D228">
            <v>74</v>
          </cell>
          <cell r="E228">
            <v>21</v>
          </cell>
          <cell r="F228">
            <v>45</v>
          </cell>
          <cell r="G228">
            <v>6</v>
          </cell>
          <cell r="H228">
            <v>5.86</v>
          </cell>
          <cell r="I228">
            <v>4.03</v>
          </cell>
          <cell r="J228">
            <v>1.1100000000000001</v>
          </cell>
          <cell r="K228">
            <v>7.27</v>
          </cell>
          <cell r="L228">
            <v>706.2</v>
          </cell>
          <cell r="M228">
            <v>0</v>
          </cell>
          <cell r="N228">
            <v>118</v>
          </cell>
          <cell r="O228">
            <v>0</v>
          </cell>
          <cell r="P228">
            <v>11</v>
          </cell>
          <cell r="Q228">
            <v>18.27</v>
          </cell>
          <cell r="R228">
            <v>118</v>
          </cell>
          <cell r="S228">
            <v>706.2</v>
          </cell>
          <cell r="X228">
            <v>0</v>
          </cell>
          <cell r="Y228">
            <v>444</v>
          </cell>
          <cell r="Z228">
            <v>1558.44</v>
          </cell>
        </row>
        <row r="229">
          <cell r="B229" t="str">
            <v>CS1</v>
          </cell>
          <cell r="D229">
            <v>1524</v>
          </cell>
          <cell r="E229">
            <v>226</v>
          </cell>
          <cell r="F229">
            <v>677</v>
          </cell>
          <cell r="G229">
            <v>58</v>
          </cell>
          <cell r="H229">
            <v>48.47</v>
          </cell>
          <cell r="I229">
            <v>4.92</v>
          </cell>
          <cell r="J229">
            <v>7.07</v>
          </cell>
          <cell r="K229">
            <v>9.9600000000000009</v>
          </cell>
          <cell r="L229">
            <v>9806.7000000000007</v>
          </cell>
          <cell r="M229">
            <v>0</v>
          </cell>
          <cell r="N229">
            <v>1638</v>
          </cell>
          <cell r="O229">
            <v>0</v>
          </cell>
          <cell r="P229">
            <v>60.46</v>
          </cell>
          <cell r="Q229">
            <v>70.42</v>
          </cell>
          <cell r="R229">
            <v>1638</v>
          </cell>
          <cell r="S229">
            <v>9806.7000000000007</v>
          </cell>
          <cell r="X229">
            <v>0</v>
          </cell>
          <cell r="Y229">
            <v>9144</v>
          </cell>
          <cell r="Z229">
            <v>12877.8</v>
          </cell>
        </row>
        <row r="230">
          <cell r="B230" t="str">
            <v>CS1</v>
          </cell>
          <cell r="D230">
            <v>57</v>
          </cell>
          <cell r="E230">
            <v>3</v>
          </cell>
          <cell r="F230">
            <v>24</v>
          </cell>
          <cell r="G230">
            <v>2</v>
          </cell>
          <cell r="H230">
            <v>1.61</v>
          </cell>
          <cell r="I230">
            <v>0.03</v>
          </cell>
          <cell r="J230">
            <v>0.23</v>
          </cell>
          <cell r="K230">
            <v>0.2</v>
          </cell>
          <cell r="L230">
            <v>311.39999999999998</v>
          </cell>
          <cell r="M230">
            <v>0</v>
          </cell>
          <cell r="N230">
            <v>52</v>
          </cell>
          <cell r="O230">
            <v>0</v>
          </cell>
          <cell r="P230">
            <v>1.87</v>
          </cell>
          <cell r="Q230">
            <v>2.0699999999999998</v>
          </cell>
          <cell r="R230">
            <v>52</v>
          </cell>
          <cell r="S230">
            <v>311.39999999999998</v>
          </cell>
          <cell r="X230">
            <v>0</v>
          </cell>
          <cell r="Y230">
            <v>342</v>
          </cell>
          <cell r="Z230">
            <v>428.07</v>
          </cell>
        </row>
        <row r="231">
          <cell r="B231" t="str">
            <v>CS1</v>
          </cell>
          <cell r="D231">
            <v>284</v>
          </cell>
          <cell r="E231">
            <v>115</v>
          </cell>
          <cell r="F231">
            <v>168</v>
          </cell>
          <cell r="G231">
            <v>29</v>
          </cell>
          <cell r="H231">
            <v>8.01</v>
          </cell>
          <cell r="I231">
            <v>1.46</v>
          </cell>
          <cell r="J231">
            <v>1.56</v>
          </cell>
          <cell r="K231">
            <v>3.54</v>
          </cell>
          <cell r="L231">
            <v>2796.7</v>
          </cell>
          <cell r="M231">
            <v>0</v>
          </cell>
          <cell r="N231">
            <v>467</v>
          </cell>
          <cell r="O231">
            <v>0</v>
          </cell>
          <cell r="P231">
            <v>11.03</v>
          </cell>
          <cell r="Q231">
            <v>14.57</v>
          </cell>
          <cell r="R231">
            <v>467</v>
          </cell>
          <cell r="S231">
            <v>2796.7</v>
          </cell>
          <cell r="X231">
            <v>0</v>
          </cell>
          <cell r="Y231">
            <v>1704</v>
          </cell>
          <cell r="Z231">
            <v>2127.16</v>
          </cell>
        </row>
        <row r="232">
          <cell r="B232" t="str">
            <v>CS1</v>
          </cell>
          <cell r="D232">
            <v>140</v>
          </cell>
          <cell r="E232">
            <v>22</v>
          </cell>
          <cell r="F232">
            <v>75</v>
          </cell>
          <cell r="G232">
            <v>4</v>
          </cell>
          <cell r="H232">
            <v>3.95</v>
          </cell>
          <cell r="I232">
            <v>0.32</v>
          </cell>
          <cell r="J232">
            <v>0.72</v>
          </cell>
          <cell r="K232">
            <v>0.64</v>
          </cell>
          <cell r="L232">
            <v>1107.5999999999999</v>
          </cell>
          <cell r="M232">
            <v>0</v>
          </cell>
          <cell r="N232">
            <v>185</v>
          </cell>
          <cell r="O232">
            <v>0</v>
          </cell>
          <cell r="P232">
            <v>4.99</v>
          </cell>
          <cell r="Q232">
            <v>5.63</v>
          </cell>
          <cell r="R232">
            <v>185</v>
          </cell>
          <cell r="S232">
            <v>1107.5999999999999</v>
          </cell>
          <cell r="X232">
            <v>0</v>
          </cell>
          <cell r="Y232">
            <v>840</v>
          </cell>
          <cell r="Z232">
            <v>1051.4000000000001</v>
          </cell>
        </row>
        <row r="233">
          <cell r="B233" t="str">
            <v>CS3</v>
          </cell>
          <cell r="D233">
            <v>70</v>
          </cell>
          <cell r="E233">
            <v>10</v>
          </cell>
          <cell r="F233">
            <v>48</v>
          </cell>
          <cell r="G233">
            <v>7</v>
          </cell>
          <cell r="H233">
            <v>4.4000000000000004</v>
          </cell>
          <cell r="I233">
            <v>0.96</v>
          </cell>
          <cell r="J233">
            <v>1.03</v>
          </cell>
          <cell r="K233">
            <v>5.37</v>
          </cell>
          <cell r="L233">
            <v>676.2</v>
          </cell>
          <cell r="M233">
            <v>0</v>
          </cell>
          <cell r="N233">
            <v>113</v>
          </cell>
          <cell r="O233">
            <v>0</v>
          </cell>
          <cell r="P233">
            <v>6.39</v>
          </cell>
          <cell r="Q233">
            <v>11.76</v>
          </cell>
          <cell r="R233">
            <v>113</v>
          </cell>
          <cell r="S233">
            <v>676.2</v>
          </cell>
          <cell r="X233">
            <v>0</v>
          </cell>
          <cell r="Y233">
            <v>420</v>
          </cell>
          <cell r="Z233">
            <v>1169.7</v>
          </cell>
        </row>
        <row r="234">
          <cell r="B234" t="str">
            <v>CS3</v>
          </cell>
          <cell r="D234">
            <v>11</v>
          </cell>
          <cell r="E234">
            <v>4</v>
          </cell>
          <cell r="F234">
            <v>5</v>
          </cell>
          <cell r="G234">
            <v>1</v>
          </cell>
          <cell r="H234">
            <v>0.77</v>
          </cell>
          <cell r="I234">
            <v>0.34</v>
          </cell>
          <cell r="J234">
            <v>0.09</v>
          </cell>
          <cell r="K234">
            <v>1.03</v>
          </cell>
          <cell r="L234">
            <v>84</v>
          </cell>
          <cell r="M234">
            <v>0</v>
          </cell>
          <cell r="N234">
            <v>14</v>
          </cell>
          <cell r="O234">
            <v>0</v>
          </cell>
          <cell r="P234">
            <v>1.2</v>
          </cell>
          <cell r="Q234">
            <v>2.23</v>
          </cell>
          <cell r="R234">
            <v>14</v>
          </cell>
          <cell r="S234">
            <v>84</v>
          </cell>
          <cell r="X234">
            <v>0</v>
          </cell>
          <cell r="Y234">
            <v>66</v>
          </cell>
          <cell r="Z234">
            <v>204.16</v>
          </cell>
        </row>
        <row r="235">
          <cell r="B235" t="str">
            <v>CS5</v>
          </cell>
          <cell r="D235">
            <v>106</v>
          </cell>
          <cell r="E235">
            <v>28</v>
          </cell>
          <cell r="F235">
            <v>69</v>
          </cell>
          <cell r="G235">
            <v>10</v>
          </cell>
          <cell r="H235">
            <v>2.99</v>
          </cell>
          <cell r="I235">
            <v>0.55000000000000004</v>
          </cell>
          <cell r="J235">
            <v>0.64</v>
          </cell>
          <cell r="K235">
            <v>1.63</v>
          </cell>
          <cell r="L235">
            <v>1041.5999999999999</v>
          </cell>
          <cell r="M235">
            <v>0</v>
          </cell>
          <cell r="N235">
            <v>174</v>
          </cell>
          <cell r="O235">
            <v>0</v>
          </cell>
          <cell r="P235">
            <v>4.18</v>
          </cell>
          <cell r="Q235">
            <v>5.81</v>
          </cell>
          <cell r="R235">
            <v>174</v>
          </cell>
          <cell r="S235">
            <v>1041.5999999999999</v>
          </cell>
          <cell r="X235">
            <v>0</v>
          </cell>
          <cell r="Y235">
            <v>636</v>
          </cell>
          <cell r="Z235">
            <v>796.06</v>
          </cell>
        </row>
        <row r="236">
          <cell r="B236" t="str">
            <v>CS8</v>
          </cell>
          <cell r="D236">
            <v>20</v>
          </cell>
          <cell r="E236">
            <v>2</v>
          </cell>
          <cell r="F236">
            <v>10</v>
          </cell>
          <cell r="G236">
            <v>0</v>
          </cell>
          <cell r="H236">
            <v>0.56000000000000005</v>
          </cell>
          <cell r="I236">
            <v>0.02</v>
          </cell>
          <cell r="J236">
            <v>0.09</v>
          </cell>
          <cell r="K236">
            <v>0</v>
          </cell>
          <cell r="L236">
            <v>143.4</v>
          </cell>
          <cell r="M236">
            <v>0</v>
          </cell>
          <cell r="N236">
            <v>24</v>
          </cell>
          <cell r="O236">
            <v>0</v>
          </cell>
          <cell r="P236">
            <v>0.67</v>
          </cell>
          <cell r="Q236">
            <v>0.67</v>
          </cell>
          <cell r="R236">
            <v>24</v>
          </cell>
          <cell r="S236">
            <v>143.4</v>
          </cell>
          <cell r="X236">
            <v>0</v>
          </cell>
          <cell r="Y236">
            <v>120</v>
          </cell>
          <cell r="Z236">
            <v>150.19999999999999</v>
          </cell>
        </row>
        <row r="237">
          <cell r="B237" t="str">
            <v>CSB</v>
          </cell>
          <cell r="D237">
            <v>91</v>
          </cell>
          <cell r="E237">
            <v>0</v>
          </cell>
          <cell r="F237">
            <v>21</v>
          </cell>
          <cell r="G237">
            <v>0</v>
          </cell>
          <cell r="H237">
            <v>2.57</v>
          </cell>
          <cell r="I237">
            <v>0</v>
          </cell>
          <cell r="J237">
            <v>0.2</v>
          </cell>
          <cell r="K237">
            <v>0</v>
          </cell>
          <cell r="L237">
            <v>263.39999999999998</v>
          </cell>
          <cell r="M237">
            <v>0</v>
          </cell>
          <cell r="N237">
            <v>44</v>
          </cell>
          <cell r="O237">
            <v>0</v>
          </cell>
          <cell r="P237">
            <v>2.77</v>
          </cell>
          <cell r="Q237">
            <v>2.77</v>
          </cell>
          <cell r="R237">
            <v>44</v>
          </cell>
          <cell r="S237">
            <v>263.39999999999998</v>
          </cell>
          <cell r="X237">
            <v>0</v>
          </cell>
          <cell r="Y237">
            <v>546</v>
          </cell>
          <cell r="Z237">
            <v>684.32</v>
          </cell>
        </row>
        <row r="238">
          <cell r="B238" t="str">
            <v>KC1</v>
          </cell>
          <cell r="D238">
            <v>0</v>
          </cell>
          <cell r="E238">
            <v>6</v>
          </cell>
          <cell r="F238">
            <v>0</v>
          </cell>
          <cell r="G238">
            <v>0</v>
          </cell>
          <cell r="H238">
            <v>0</v>
          </cell>
          <cell r="I238">
            <v>7.0000000000000007E-2</v>
          </cell>
          <cell r="J238">
            <v>0</v>
          </cell>
          <cell r="K238">
            <v>0</v>
          </cell>
          <cell r="L238">
            <v>36</v>
          </cell>
          <cell r="M238">
            <v>0</v>
          </cell>
          <cell r="N238">
            <v>6</v>
          </cell>
          <cell r="O238">
            <v>0</v>
          </cell>
          <cell r="P238">
            <v>7.0000000000000007E-2</v>
          </cell>
          <cell r="Q238">
            <v>7.0000000000000007E-2</v>
          </cell>
          <cell r="R238">
            <v>6</v>
          </cell>
          <cell r="S238">
            <v>36</v>
          </cell>
          <cell r="X238">
            <v>0</v>
          </cell>
          <cell r="Y238">
            <v>0</v>
          </cell>
          <cell r="Z238">
            <v>0</v>
          </cell>
        </row>
        <row r="239">
          <cell r="B239" t="str">
            <v>KC1</v>
          </cell>
          <cell r="D239">
            <v>29</v>
          </cell>
          <cell r="E239">
            <v>10</v>
          </cell>
          <cell r="F239">
            <v>8</v>
          </cell>
          <cell r="G239">
            <v>3</v>
          </cell>
          <cell r="H239">
            <v>0.8</v>
          </cell>
          <cell r="I239">
            <v>0.11</v>
          </cell>
          <cell r="J239">
            <v>7.0000000000000007E-2</v>
          </cell>
          <cell r="K239">
            <v>0.31</v>
          </cell>
          <cell r="L239">
            <v>156</v>
          </cell>
          <cell r="M239">
            <v>0</v>
          </cell>
          <cell r="N239">
            <v>26</v>
          </cell>
          <cell r="O239">
            <v>0</v>
          </cell>
          <cell r="P239">
            <v>0.98</v>
          </cell>
          <cell r="Q239">
            <v>1.29</v>
          </cell>
          <cell r="R239">
            <v>26</v>
          </cell>
          <cell r="S239">
            <v>156</v>
          </cell>
          <cell r="X239">
            <v>0</v>
          </cell>
          <cell r="Y239">
            <v>174</v>
          </cell>
          <cell r="Z239">
            <v>213.73</v>
          </cell>
        </row>
        <row r="240">
          <cell r="B240" t="str">
            <v>KC1</v>
          </cell>
          <cell r="D240">
            <v>239</v>
          </cell>
          <cell r="E240">
            <v>18</v>
          </cell>
          <cell r="F240">
            <v>102</v>
          </cell>
          <cell r="G240">
            <v>5</v>
          </cell>
          <cell r="H240">
            <v>6.76</v>
          </cell>
          <cell r="I240">
            <v>0.27</v>
          </cell>
          <cell r="J240">
            <v>0.96</v>
          </cell>
          <cell r="K240">
            <v>0.71</v>
          </cell>
          <cell r="L240">
            <v>1359</v>
          </cell>
          <cell r="M240">
            <v>0</v>
          </cell>
          <cell r="N240">
            <v>227</v>
          </cell>
          <cell r="O240">
            <v>0</v>
          </cell>
          <cell r="P240">
            <v>7.99</v>
          </cell>
          <cell r="Q240">
            <v>8.6999999999999993</v>
          </cell>
          <cell r="R240">
            <v>227</v>
          </cell>
          <cell r="S240">
            <v>1359</v>
          </cell>
          <cell r="X240">
            <v>0</v>
          </cell>
          <cell r="Y240">
            <v>1434</v>
          </cell>
          <cell r="Z240">
            <v>1797.28</v>
          </cell>
        </row>
        <row r="241">
          <cell r="B241" t="str">
            <v>KC2</v>
          </cell>
          <cell r="D241">
            <v>32</v>
          </cell>
          <cell r="E241">
            <v>19</v>
          </cell>
          <cell r="F241">
            <v>25</v>
          </cell>
          <cell r="G241">
            <v>8</v>
          </cell>
          <cell r="H241">
            <v>0.9</v>
          </cell>
          <cell r="I241">
            <v>0.37</v>
          </cell>
          <cell r="J241">
            <v>0.24</v>
          </cell>
          <cell r="K241">
            <v>1.1100000000000001</v>
          </cell>
          <cell r="L241">
            <v>425.4</v>
          </cell>
          <cell r="M241">
            <v>0</v>
          </cell>
          <cell r="N241">
            <v>71</v>
          </cell>
          <cell r="O241">
            <v>0</v>
          </cell>
          <cell r="P241">
            <v>1.51</v>
          </cell>
          <cell r="Q241">
            <v>2.62</v>
          </cell>
          <cell r="R241">
            <v>71</v>
          </cell>
          <cell r="S241">
            <v>425.4</v>
          </cell>
          <cell r="X241">
            <v>0</v>
          </cell>
          <cell r="Y241">
            <v>192</v>
          </cell>
          <cell r="Z241">
            <v>239.68</v>
          </cell>
        </row>
        <row r="242">
          <cell r="B242" t="str">
            <v>KC2</v>
          </cell>
          <cell r="D242">
            <v>120</v>
          </cell>
          <cell r="E242">
            <v>14</v>
          </cell>
          <cell r="F242">
            <v>29</v>
          </cell>
          <cell r="G242">
            <v>6</v>
          </cell>
          <cell r="H242">
            <v>3.38</v>
          </cell>
          <cell r="I242">
            <v>0.27</v>
          </cell>
          <cell r="J242">
            <v>0.27</v>
          </cell>
          <cell r="K242">
            <v>1</v>
          </cell>
          <cell r="L242">
            <v>448.8</v>
          </cell>
          <cell r="M242">
            <v>0</v>
          </cell>
          <cell r="N242">
            <v>75</v>
          </cell>
          <cell r="O242">
            <v>0</v>
          </cell>
          <cell r="P242">
            <v>3.92</v>
          </cell>
          <cell r="Q242">
            <v>4.92</v>
          </cell>
          <cell r="R242">
            <v>75</v>
          </cell>
          <cell r="S242">
            <v>448.8</v>
          </cell>
          <cell r="X242">
            <v>0</v>
          </cell>
          <cell r="Y242">
            <v>720</v>
          </cell>
          <cell r="Z242">
            <v>898.8</v>
          </cell>
        </row>
        <row r="243">
          <cell r="B243" t="str">
            <v>KC2</v>
          </cell>
          <cell r="D243">
            <v>63</v>
          </cell>
          <cell r="E243">
            <v>20</v>
          </cell>
          <cell r="F243">
            <v>47</v>
          </cell>
          <cell r="G243">
            <v>6</v>
          </cell>
          <cell r="H243">
            <v>1.77</v>
          </cell>
          <cell r="I243">
            <v>0.39</v>
          </cell>
          <cell r="J243">
            <v>0.45</v>
          </cell>
          <cell r="K243">
            <v>1.27</v>
          </cell>
          <cell r="L243">
            <v>730.2</v>
          </cell>
          <cell r="M243">
            <v>0</v>
          </cell>
          <cell r="N243">
            <v>122</v>
          </cell>
          <cell r="O243">
            <v>0</v>
          </cell>
          <cell r="P243">
            <v>2.61</v>
          </cell>
          <cell r="Q243">
            <v>3.88</v>
          </cell>
          <cell r="R243">
            <v>122</v>
          </cell>
          <cell r="S243">
            <v>730.2</v>
          </cell>
          <cell r="X243">
            <v>0</v>
          </cell>
          <cell r="Y243">
            <v>378</v>
          </cell>
          <cell r="Z243">
            <v>470.61</v>
          </cell>
        </row>
        <row r="244">
          <cell r="B244" t="str">
            <v>LA1</v>
          </cell>
          <cell r="D244">
            <v>9</v>
          </cell>
          <cell r="E244">
            <v>2</v>
          </cell>
          <cell r="F244">
            <v>7</v>
          </cell>
          <cell r="G244">
            <v>0</v>
          </cell>
          <cell r="H244">
            <v>0.26</v>
          </cell>
          <cell r="I244">
            <v>7.0000000000000007E-2</v>
          </cell>
          <cell r="J244">
            <v>0.06</v>
          </cell>
          <cell r="K244">
            <v>0</v>
          </cell>
          <cell r="L244">
            <v>96</v>
          </cell>
          <cell r="M244">
            <v>0</v>
          </cell>
          <cell r="N244">
            <v>16</v>
          </cell>
          <cell r="O244">
            <v>0</v>
          </cell>
          <cell r="P244">
            <v>0.39</v>
          </cell>
          <cell r="Q244">
            <v>0.39</v>
          </cell>
          <cell r="R244">
            <v>16</v>
          </cell>
          <cell r="S244">
            <v>96</v>
          </cell>
          <cell r="X244">
            <v>0</v>
          </cell>
          <cell r="Y244">
            <v>54</v>
          </cell>
          <cell r="Z244">
            <v>68.58</v>
          </cell>
        </row>
        <row r="245">
          <cell r="B245" t="str">
            <v>LA2</v>
          </cell>
          <cell r="D245">
            <v>3</v>
          </cell>
          <cell r="E245">
            <v>5</v>
          </cell>
          <cell r="F245">
            <v>1</v>
          </cell>
          <cell r="G245">
            <v>1</v>
          </cell>
          <cell r="H245">
            <v>0.1</v>
          </cell>
          <cell r="I245">
            <v>0.1</v>
          </cell>
          <cell r="J245">
            <v>0.02</v>
          </cell>
          <cell r="K245">
            <v>0.18</v>
          </cell>
          <cell r="L245">
            <v>48</v>
          </cell>
          <cell r="M245">
            <v>0</v>
          </cell>
          <cell r="N245">
            <v>8</v>
          </cell>
          <cell r="O245">
            <v>0</v>
          </cell>
          <cell r="P245">
            <v>0.22</v>
          </cell>
          <cell r="Q245">
            <v>0.4</v>
          </cell>
          <cell r="R245">
            <v>8</v>
          </cell>
          <cell r="S245">
            <v>48</v>
          </cell>
          <cell r="X245">
            <v>0</v>
          </cell>
          <cell r="Y245">
            <v>18</v>
          </cell>
          <cell r="Z245">
            <v>25.8</v>
          </cell>
        </row>
        <row r="246">
          <cell r="B246" t="str">
            <v>LA5</v>
          </cell>
          <cell r="D246">
            <v>33</v>
          </cell>
          <cell r="E246">
            <v>1</v>
          </cell>
          <cell r="F246">
            <v>16</v>
          </cell>
          <cell r="G246">
            <v>6</v>
          </cell>
          <cell r="H246">
            <v>2.77</v>
          </cell>
          <cell r="I246">
            <v>0.19</v>
          </cell>
          <cell r="J246">
            <v>0.44</v>
          </cell>
          <cell r="K246">
            <v>7.12</v>
          </cell>
          <cell r="L246">
            <v>203.4</v>
          </cell>
          <cell r="M246">
            <v>0</v>
          </cell>
          <cell r="N246">
            <v>34</v>
          </cell>
          <cell r="O246">
            <v>0</v>
          </cell>
          <cell r="P246">
            <v>3.4</v>
          </cell>
          <cell r="Q246">
            <v>10.52</v>
          </cell>
          <cell r="R246">
            <v>34</v>
          </cell>
          <cell r="S246">
            <v>203.4</v>
          </cell>
          <cell r="X246">
            <v>0</v>
          </cell>
          <cell r="Y246">
            <v>198</v>
          </cell>
          <cell r="Z246">
            <v>735.24</v>
          </cell>
        </row>
        <row r="247">
          <cell r="B247" t="str">
            <v>SS0</v>
          </cell>
          <cell r="D247">
            <v>6</v>
          </cell>
          <cell r="E247">
            <v>2</v>
          </cell>
          <cell r="F247">
            <v>2</v>
          </cell>
          <cell r="G247">
            <v>1</v>
          </cell>
          <cell r="H247">
            <v>0.48</v>
          </cell>
          <cell r="I247">
            <v>0.38</v>
          </cell>
          <cell r="J247">
            <v>7.0000000000000007E-2</v>
          </cell>
          <cell r="K247">
            <v>1.01</v>
          </cell>
          <cell r="L247">
            <v>36</v>
          </cell>
          <cell r="M247">
            <v>0</v>
          </cell>
          <cell r="N247">
            <v>6</v>
          </cell>
          <cell r="O247">
            <v>0</v>
          </cell>
          <cell r="P247">
            <v>0.93</v>
          </cell>
          <cell r="Q247">
            <v>1.94</v>
          </cell>
          <cell r="R247">
            <v>6</v>
          </cell>
          <cell r="S247">
            <v>36</v>
          </cell>
          <cell r="X247">
            <v>0</v>
          </cell>
          <cell r="Y247">
            <v>36</v>
          </cell>
          <cell r="Z247">
            <v>125.34</v>
          </cell>
        </row>
        <row r="248">
          <cell r="B248" t="str">
            <v>SS1</v>
          </cell>
          <cell r="D248">
            <v>74</v>
          </cell>
          <cell r="E248">
            <v>25</v>
          </cell>
          <cell r="F248">
            <v>39</v>
          </cell>
          <cell r="G248">
            <v>5</v>
          </cell>
          <cell r="H248">
            <v>0.88</v>
          </cell>
          <cell r="I248">
            <v>0.4</v>
          </cell>
          <cell r="J248">
            <v>0.16</v>
          </cell>
          <cell r="K248">
            <v>0.8</v>
          </cell>
          <cell r="L248">
            <v>514.20000000000005</v>
          </cell>
          <cell r="M248">
            <v>252</v>
          </cell>
          <cell r="N248">
            <v>86</v>
          </cell>
          <cell r="O248">
            <v>42</v>
          </cell>
          <cell r="P248">
            <v>1.44</v>
          </cell>
          <cell r="Q248">
            <v>2.2400000000000002</v>
          </cell>
          <cell r="R248">
            <v>128</v>
          </cell>
          <cell r="S248">
            <v>766.2</v>
          </cell>
          <cell r="X248">
            <v>0</v>
          </cell>
          <cell r="Y248">
            <v>444</v>
          </cell>
          <cell r="Z248">
            <v>233.1</v>
          </cell>
        </row>
        <row r="249">
          <cell r="B249" t="str">
            <v>SS1</v>
          </cell>
          <cell r="D249">
            <v>40</v>
          </cell>
          <cell r="E249">
            <v>6</v>
          </cell>
          <cell r="F249">
            <v>20</v>
          </cell>
          <cell r="G249">
            <v>1</v>
          </cell>
          <cell r="H249">
            <v>0.45</v>
          </cell>
          <cell r="I249">
            <v>7.0000000000000007E-2</v>
          </cell>
          <cell r="J249">
            <v>7.0000000000000007E-2</v>
          </cell>
          <cell r="K249">
            <v>0.04</v>
          </cell>
          <cell r="L249">
            <v>293.39999999999998</v>
          </cell>
          <cell r="M249">
            <v>0</v>
          </cell>
          <cell r="N249">
            <v>49</v>
          </cell>
          <cell r="O249">
            <v>0</v>
          </cell>
          <cell r="P249">
            <v>0.59</v>
          </cell>
          <cell r="Q249">
            <v>0.63</v>
          </cell>
          <cell r="R249">
            <v>49</v>
          </cell>
          <cell r="S249">
            <v>293.39999999999998</v>
          </cell>
          <cell r="X249">
            <v>0</v>
          </cell>
          <cell r="Y249">
            <v>240</v>
          </cell>
          <cell r="Z249">
            <v>119.2</v>
          </cell>
        </row>
        <row r="250">
          <cell r="B250" t="str">
            <v>SS4</v>
          </cell>
          <cell r="D250">
            <v>0</v>
          </cell>
          <cell r="E250">
            <v>2</v>
          </cell>
          <cell r="F250">
            <v>0</v>
          </cell>
          <cell r="G250">
            <v>0</v>
          </cell>
          <cell r="H250">
            <v>0</v>
          </cell>
          <cell r="I250">
            <v>0.02</v>
          </cell>
          <cell r="J250">
            <v>0</v>
          </cell>
          <cell r="K250">
            <v>0</v>
          </cell>
          <cell r="L250">
            <v>0</v>
          </cell>
          <cell r="M250">
            <v>24</v>
          </cell>
          <cell r="N250">
            <v>0</v>
          </cell>
          <cell r="O250">
            <v>4</v>
          </cell>
          <cell r="P250">
            <v>0.02</v>
          </cell>
          <cell r="Q250">
            <v>0.02</v>
          </cell>
          <cell r="R250">
            <v>4</v>
          </cell>
          <cell r="S250">
            <v>24</v>
          </cell>
          <cell r="X250">
            <v>0</v>
          </cell>
          <cell r="Y250">
            <v>0</v>
          </cell>
          <cell r="Z250">
            <v>0</v>
          </cell>
        </row>
        <row r="251">
          <cell r="B251" t="str">
            <v>SS4</v>
          </cell>
          <cell r="D251">
            <v>396</v>
          </cell>
          <cell r="E251">
            <v>96</v>
          </cell>
          <cell r="F251">
            <v>184</v>
          </cell>
          <cell r="G251">
            <v>27</v>
          </cell>
          <cell r="H251">
            <v>5.47</v>
          </cell>
          <cell r="I251">
            <v>1.26</v>
          </cell>
          <cell r="J251">
            <v>0.83</v>
          </cell>
          <cell r="K251">
            <v>3.49</v>
          </cell>
          <cell r="L251">
            <v>2873.5</v>
          </cell>
          <cell r="M251">
            <v>0</v>
          </cell>
          <cell r="N251">
            <v>480</v>
          </cell>
          <cell r="O251">
            <v>0</v>
          </cell>
          <cell r="P251">
            <v>7.56</v>
          </cell>
          <cell r="Q251">
            <v>11.05</v>
          </cell>
          <cell r="R251">
            <v>480</v>
          </cell>
          <cell r="S251">
            <v>2873.5</v>
          </cell>
          <cell r="X251">
            <v>0</v>
          </cell>
          <cell r="Y251">
            <v>2376</v>
          </cell>
          <cell r="Z251">
            <v>1441.44</v>
          </cell>
        </row>
        <row r="252">
          <cell r="B252" t="str">
            <v>SS7</v>
          </cell>
          <cell r="D252">
            <v>57</v>
          </cell>
          <cell r="E252">
            <v>24</v>
          </cell>
          <cell r="F252">
            <v>40</v>
          </cell>
          <cell r="G252">
            <v>7</v>
          </cell>
          <cell r="H252">
            <v>1.44</v>
          </cell>
          <cell r="I252">
            <v>0.9</v>
          </cell>
          <cell r="J252">
            <v>0.36</v>
          </cell>
          <cell r="K252">
            <v>1.92</v>
          </cell>
          <cell r="L252">
            <v>640.79999999999995</v>
          </cell>
          <cell r="M252">
            <v>0</v>
          </cell>
          <cell r="N252">
            <v>107</v>
          </cell>
          <cell r="O252">
            <v>0</v>
          </cell>
          <cell r="P252">
            <v>2.7</v>
          </cell>
          <cell r="Q252">
            <v>4.62</v>
          </cell>
          <cell r="R252">
            <v>107</v>
          </cell>
          <cell r="S252">
            <v>640.79999999999995</v>
          </cell>
          <cell r="X252">
            <v>0</v>
          </cell>
          <cell r="Y252">
            <v>342</v>
          </cell>
          <cell r="Z252">
            <v>380.76</v>
          </cell>
        </row>
        <row r="253">
          <cell r="B253" t="str">
            <v>SS9</v>
          </cell>
          <cell r="D253">
            <v>57</v>
          </cell>
          <cell r="E253">
            <v>24</v>
          </cell>
          <cell r="F253">
            <v>34</v>
          </cell>
          <cell r="G253">
            <v>3</v>
          </cell>
          <cell r="H253">
            <v>3.46</v>
          </cell>
          <cell r="I253">
            <v>4.6100000000000003</v>
          </cell>
          <cell r="J253">
            <v>0.67</v>
          </cell>
          <cell r="K253">
            <v>3.03</v>
          </cell>
          <cell r="L253">
            <v>586.79999999999995</v>
          </cell>
          <cell r="M253">
            <v>0</v>
          </cell>
          <cell r="N253">
            <v>98</v>
          </cell>
          <cell r="O253">
            <v>0</v>
          </cell>
          <cell r="P253">
            <v>8.74</v>
          </cell>
          <cell r="Q253">
            <v>11.77</v>
          </cell>
          <cell r="R253">
            <v>98</v>
          </cell>
          <cell r="S253">
            <v>586.79999999999995</v>
          </cell>
          <cell r="X253">
            <v>0</v>
          </cell>
          <cell r="Y253">
            <v>342</v>
          </cell>
          <cell r="Z253">
            <v>912</v>
          </cell>
        </row>
        <row r="254">
          <cell r="B254" t="str">
            <v>SSC</v>
          </cell>
          <cell r="D254">
            <v>46</v>
          </cell>
          <cell r="E254">
            <v>2</v>
          </cell>
          <cell r="F254">
            <v>10</v>
          </cell>
          <cell r="G254">
            <v>0</v>
          </cell>
          <cell r="H254">
            <v>0.63</v>
          </cell>
          <cell r="I254">
            <v>0.02</v>
          </cell>
          <cell r="J254">
            <v>0.04</v>
          </cell>
          <cell r="K254">
            <v>0</v>
          </cell>
          <cell r="L254">
            <v>137.4</v>
          </cell>
          <cell r="M254">
            <v>0</v>
          </cell>
          <cell r="N254">
            <v>23</v>
          </cell>
          <cell r="O254">
            <v>0</v>
          </cell>
          <cell r="P254">
            <v>0.69</v>
          </cell>
          <cell r="Q254">
            <v>0.69</v>
          </cell>
          <cell r="R254">
            <v>23</v>
          </cell>
          <cell r="S254">
            <v>137.4</v>
          </cell>
          <cell r="X254">
            <v>0</v>
          </cell>
          <cell r="Y254">
            <v>276</v>
          </cell>
          <cell r="Z254">
            <v>166.06</v>
          </cell>
        </row>
        <row r="255">
          <cell r="B255" t="str">
            <v>CS1</v>
          </cell>
          <cell r="D255">
            <v>574</v>
          </cell>
          <cell r="E255">
            <v>107</v>
          </cell>
          <cell r="F255">
            <v>295</v>
          </cell>
          <cell r="G255">
            <v>27</v>
          </cell>
          <cell r="H255">
            <v>23.24</v>
          </cell>
          <cell r="I255">
            <v>4.6100000000000003</v>
          </cell>
          <cell r="J255">
            <v>4.93</v>
          </cell>
          <cell r="K255">
            <v>10.63</v>
          </cell>
          <cell r="L255">
            <v>5780</v>
          </cell>
          <cell r="M255">
            <v>0</v>
          </cell>
          <cell r="N255">
            <v>724</v>
          </cell>
          <cell r="O255">
            <v>0</v>
          </cell>
          <cell r="P255">
            <v>32.78</v>
          </cell>
          <cell r="Q255">
            <v>43.41</v>
          </cell>
          <cell r="R255">
            <v>724</v>
          </cell>
          <cell r="S255">
            <v>5780</v>
          </cell>
          <cell r="X255">
            <v>0</v>
          </cell>
          <cell r="Y255">
            <v>4592</v>
          </cell>
          <cell r="Z255">
            <v>4632.18</v>
          </cell>
        </row>
        <row r="256">
          <cell r="B256" t="str">
            <v>CS1</v>
          </cell>
          <cell r="D256">
            <v>34</v>
          </cell>
          <cell r="E256">
            <v>12</v>
          </cell>
          <cell r="F256">
            <v>15</v>
          </cell>
          <cell r="G256">
            <v>4</v>
          </cell>
          <cell r="H256">
            <v>1.81</v>
          </cell>
          <cell r="I256">
            <v>0.81</v>
          </cell>
          <cell r="J256">
            <v>0.35</v>
          </cell>
          <cell r="K256">
            <v>2.33</v>
          </cell>
          <cell r="L256">
            <v>367.2</v>
          </cell>
          <cell r="M256">
            <v>0</v>
          </cell>
          <cell r="N256">
            <v>46</v>
          </cell>
          <cell r="O256">
            <v>0</v>
          </cell>
          <cell r="P256">
            <v>2.97</v>
          </cell>
          <cell r="Q256">
            <v>5.3</v>
          </cell>
          <cell r="R256">
            <v>46</v>
          </cell>
          <cell r="S256">
            <v>367.2</v>
          </cell>
          <cell r="X256">
            <v>0</v>
          </cell>
          <cell r="Y256">
            <v>272</v>
          </cell>
          <cell r="Z256">
            <v>361.76</v>
          </cell>
        </row>
        <row r="257">
          <cell r="B257" t="str">
            <v>CS1</v>
          </cell>
          <cell r="D257">
            <v>408</v>
          </cell>
          <cell r="E257">
            <v>38</v>
          </cell>
          <cell r="F257">
            <v>130</v>
          </cell>
          <cell r="G257">
            <v>11</v>
          </cell>
          <cell r="H257">
            <v>13.81</v>
          </cell>
          <cell r="I257">
            <v>0.8</v>
          </cell>
          <cell r="J257">
            <v>1.6</v>
          </cell>
          <cell r="K257">
            <v>2.21</v>
          </cell>
          <cell r="L257">
            <v>2427.1999999999998</v>
          </cell>
          <cell r="M257">
            <v>0</v>
          </cell>
          <cell r="N257">
            <v>304</v>
          </cell>
          <cell r="O257">
            <v>0</v>
          </cell>
          <cell r="P257">
            <v>16.21</v>
          </cell>
          <cell r="Q257">
            <v>18.420000000000002</v>
          </cell>
          <cell r="R257">
            <v>304</v>
          </cell>
          <cell r="S257">
            <v>2427.1999999999998</v>
          </cell>
          <cell r="X257">
            <v>0</v>
          </cell>
          <cell r="Y257">
            <v>3264</v>
          </cell>
          <cell r="Z257">
            <v>2754</v>
          </cell>
        </row>
        <row r="258">
          <cell r="B258" t="str">
            <v>CS1</v>
          </cell>
          <cell r="D258">
            <v>120</v>
          </cell>
          <cell r="E258">
            <v>38</v>
          </cell>
          <cell r="F258">
            <v>59</v>
          </cell>
          <cell r="G258">
            <v>13</v>
          </cell>
          <cell r="H258">
            <v>4.13</v>
          </cell>
          <cell r="I258">
            <v>0.8</v>
          </cell>
          <cell r="J258">
            <v>0.78</v>
          </cell>
          <cell r="K258">
            <v>1.78</v>
          </cell>
          <cell r="L258">
            <v>1317.6</v>
          </cell>
          <cell r="M258">
            <v>0</v>
          </cell>
          <cell r="N258">
            <v>165</v>
          </cell>
          <cell r="O258">
            <v>0</v>
          </cell>
          <cell r="P258">
            <v>5.71</v>
          </cell>
          <cell r="Q258">
            <v>7.49</v>
          </cell>
          <cell r="R258">
            <v>165</v>
          </cell>
          <cell r="S258">
            <v>1317.6</v>
          </cell>
          <cell r="X258">
            <v>0</v>
          </cell>
          <cell r="Y258">
            <v>960</v>
          </cell>
          <cell r="Z258">
            <v>823.2</v>
          </cell>
        </row>
        <row r="259">
          <cell r="B259" t="str">
            <v>CS3</v>
          </cell>
          <cell r="D259">
            <v>217</v>
          </cell>
          <cell r="E259">
            <v>10</v>
          </cell>
          <cell r="F259">
            <v>92</v>
          </cell>
          <cell r="G259">
            <v>3</v>
          </cell>
          <cell r="H259">
            <v>21.28</v>
          </cell>
          <cell r="I259">
            <v>1.4</v>
          </cell>
          <cell r="J259">
            <v>3.63</v>
          </cell>
          <cell r="K259">
            <v>2.0699999999999998</v>
          </cell>
          <cell r="L259">
            <v>1659.2</v>
          </cell>
          <cell r="M259">
            <v>0</v>
          </cell>
          <cell r="N259">
            <v>208</v>
          </cell>
          <cell r="O259">
            <v>0</v>
          </cell>
          <cell r="P259">
            <v>26.31</v>
          </cell>
          <cell r="Q259">
            <v>28.38</v>
          </cell>
          <cell r="R259">
            <v>208</v>
          </cell>
          <cell r="S259">
            <v>1659.2</v>
          </cell>
          <cell r="X259">
            <v>0</v>
          </cell>
          <cell r="Y259">
            <v>1736</v>
          </cell>
          <cell r="Z259">
            <v>4242.3500000000004</v>
          </cell>
        </row>
        <row r="260">
          <cell r="B260" t="str">
            <v>CS3</v>
          </cell>
          <cell r="D260">
            <v>51</v>
          </cell>
          <cell r="E260">
            <v>4</v>
          </cell>
          <cell r="F260">
            <v>24</v>
          </cell>
          <cell r="G260">
            <v>2</v>
          </cell>
          <cell r="H260">
            <v>3.31</v>
          </cell>
          <cell r="I260">
            <v>0.56000000000000005</v>
          </cell>
          <cell r="J260">
            <v>0.62</v>
          </cell>
          <cell r="K260">
            <v>1.4</v>
          </cell>
          <cell r="L260">
            <v>423.2</v>
          </cell>
          <cell r="M260">
            <v>0</v>
          </cell>
          <cell r="N260">
            <v>53</v>
          </cell>
          <cell r="O260">
            <v>0</v>
          </cell>
          <cell r="P260">
            <v>4.49</v>
          </cell>
          <cell r="Q260">
            <v>5.89</v>
          </cell>
          <cell r="R260">
            <v>53</v>
          </cell>
          <cell r="S260">
            <v>423.2</v>
          </cell>
          <cell r="X260">
            <v>0</v>
          </cell>
          <cell r="Y260">
            <v>408</v>
          </cell>
          <cell r="Z260">
            <v>660.45</v>
          </cell>
        </row>
        <row r="261">
          <cell r="B261" t="str">
            <v>CS5</v>
          </cell>
          <cell r="D261">
            <v>42</v>
          </cell>
          <cell r="E261">
            <v>8</v>
          </cell>
          <cell r="F261">
            <v>18</v>
          </cell>
          <cell r="G261">
            <v>2</v>
          </cell>
          <cell r="H261">
            <v>1.4</v>
          </cell>
          <cell r="I261">
            <v>0.25</v>
          </cell>
          <cell r="J261">
            <v>0.2</v>
          </cell>
          <cell r="K261">
            <v>0.43</v>
          </cell>
          <cell r="L261">
            <v>359.2</v>
          </cell>
          <cell r="M261">
            <v>0</v>
          </cell>
          <cell r="N261">
            <v>45</v>
          </cell>
          <cell r="O261">
            <v>0</v>
          </cell>
          <cell r="P261">
            <v>1.85</v>
          </cell>
          <cell r="Q261">
            <v>2.2799999999999998</v>
          </cell>
          <cell r="R261">
            <v>45</v>
          </cell>
          <cell r="S261">
            <v>359.2</v>
          </cell>
          <cell r="X261">
            <v>0</v>
          </cell>
          <cell r="Y261">
            <v>336</v>
          </cell>
          <cell r="Z261">
            <v>279.72000000000003</v>
          </cell>
        </row>
        <row r="262">
          <cell r="B262" t="str">
            <v>CS6</v>
          </cell>
          <cell r="D262">
            <v>11</v>
          </cell>
          <cell r="E262">
            <v>4</v>
          </cell>
          <cell r="F262">
            <v>4</v>
          </cell>
          <cell r="G262">
            <v>1</v>
          </cell>
          <cell r="H262">
            <v>0.49</v>
          </cell>
          <cell r="I262">
            <v>7.0000000000000007E-2</v>
          </cell>
          <cell r="J262">
            <v>7.0000000000000007E-2</v>
          </cell>
          <cell r="K262">
            <v>7.0000000000000007E-2</v>
          </cell>
          <cell r="L262">
            <v>96</v>
          </cell>
          <cell r="M262">
            <v>0</v>
          </cell>
          <cell r="N262">
            <v>12</v>
          </cell>
          <cell r="O262">
            <v>0</v>
          </cell>
          <cell r="P262">
            <v>0.63</v>
          </cell>
          <cell r="Q262">
            <v>0.7</v>
          </cell>
          <cell r="R262">
            <v>12</v>
          </cell>
          <cell r="S262">
            <v>96</v>
          </cell>
          <cell r="X262">
            <v>0</v>
          </cell>
          <cell r="Y262">
            <v>88</v>
          </cell>
          <cell r="Z262">
            <v>98.12</v>
          </cell>
        </row>
        <row r="263">
          <cell r="B263" t="str">
            <v>CS6</v>
          </cell>
          <cell r="D263">
            <v>23</v>
          </cell>
          <cell r="E263">
            <v>2</v>
          </cell>
          <cell r="F263">
            <v>8</v>
          </cell>
          <cell r="G263">
            <v>0</v>
          </cell>
          <cell r="H263">
            <v>0.98</v>
          </cell>
          <cell r="I263">
            <v>0.04</v>
          </cell>
          <cell r="J263">
            <v>0.17</v>
          </cell>
          <cell r="K263">
            <v>0</v>
          </cell>
          <cell r="L263">
            <v>144</v>
          </cell>
          <cell r="M263">
            <v>0</v>
          </cell>
          <cell r="N263">
            <v>18</v>
          </cell>
          <cell r="O263">
            <v>0</v>
          </cell>
          <cell r="P263">
            <v>1.19</v>
          </cell>
          <cell r="Q263">
            <v>1.19</v>
          </cell>
          <cell r="R263">
            <v>18</v>
          </cell>
          <cell r="S263">
            <v>144</v>
          </cell>
          <cell r="X263">
            <v>0</v>
          </cell>
          <cell r="Y263">
            <v>184</v>
          </cell>
          <cell r="Z263">
            <v>196.19</v>
          </cell>
        </row>
        <row r="264">
          <cell r="B264" t="str">
            <v>CSB</v>
          </cell>
          <cell r="D264">
            <v>46</v>
          </cell>
          <cell r="E264">
            <v>0</v>
          </cell>
          <cell r="F264">
            <v>10</v>
          </cell>
          <cell r="G264">
            <v>0</v>
          </cell>
          <cell r="H264">
            <v>1.52</v>
          </cell>
          <cell r="I264">
            <v>0</v>
          </cell>
          <cell r="J264">
            <v>0.11</v>
          </cell>
          <cell r="K264">
            <v>0</v>
          </cell>
          <cell r="L264">
            <v>167.2</v>
          </cell>
          <cell r="M264">
            <v>0</v>
          </cell>
          <cell r="N264">
            <v>21</v>
          </cell>
          <cell r="O264">
            <v>0</v>
          </cell>
          <cell r="P264">
            <v>1.63</v>
          </cell>
          <cell r="Q264">
            <v>1.63</v>
          </cell>
          <cell r="R264">
            <v>21</v>
          </cell>
          <cell r="S264">
            <v>167.2</v>
          </cell>
          <cell r="X264">
            <v>0</v>
          </cell>
          <cell r="Y264">
            <v>368</v>
          </cell>
          <cell r="Z264">
            <v>302.68</v>
          </cell>
        </row>
        <row r="265">
          <cell r="B265" t="str">
            <v>KC1</v>
          </cell>
          <cell r="D265">
            <v>47</v>
          </cell>
          <cell r="E265">
            <v>14</v>
          </cell>
          <cell r="F265">
            <v>33</v>
          </cell>
          <cell r="G265">
            <v>9</v>
          </cell>
          <cell r="H265">
            <v>1.56</v>
          </cell>
          <cell r="I265">
            <v>0.3</v>
          </cell>
          <cell r="J265">
            <v>0.4</v>
          </cell>
          <cell r="K265">
            <v>1.63</v>
          </cell>
          <cell r="L265">
            <v>694.4</v>
          </cell>
          <cell r="M265">
            <v>0</v>
          </cell>
          <cell r="N265">
            <v>87</v>
          </cell>
          <cell r="O265">
            <v>0</v>
          </cell>
          <cell r="P265">
            <v>2.2599999999999998</v>
          </cell>
          <cell r="Q265">
            <v>3.89</v>
          </cell>
          <cell r="R265">
            <v>87</v>
          </cell>
          <cell r="S265">
            <v>694.4</v>
          </cell>
          <cell r="X265">
            <v>0</v>
          </cell>
          <cell r="Y265">
            <v>376</v>
          </cell>
          <cell r="Z265">
            <v>310.2</v>
          </cell>
        </row>
        <row r="266">
          <cell r="B266" t="str">
            <v>KC1</v>
          </cell>
          <cell r="D266">
            <v>165</v>
          </cell>
          <cell r="E266">
            <v>10</v>
          </cell>
          <cell r="F266">
            <v>27</v>
          </cell>
          <cell r="G266">
            <v>3</v>
          </cell>
          <cell r="H266">
            <v>5.5</v>
          </cell>
          <cell r="I266">
            <v>0.18</v>
          </cell>
          <cell r="J266">
            <v>0.31</v>
          </cell>
          <cell r="K266">
            <v>0.51</v>
          </cell>
          <cell r="L266">
            <v>519.20000000000005</v>
          </cell>
          <cell r="M266">
            <v>0</v>
          </cell>
          <cell r="N266">
            <v>65</v>
          </cell>
          <cell r="O266">
            <v>0</v>
          </cell>
          <cell r="P266">
            <v>5.99</v>
          </cell>
          <cell r="Q266">
            <v>6.5</v>
          </cell>
          <cell r="R266">
            <v>65</v>
          </cell>
          <cell r="S266">
            <v>519.20000000000005</v>
          </cell>
          <cell r="X266">
            <v>0</v>
          </cell>
          <cell r="Y266">
            <v>1320</v>
          </cell>
          <cell r="Z266">
            <v>1095.5999999999999</v>
          </cell>
        </row>
        <row r="267">
          <cell r="B267" t="str">
            <v>KC2</v>
          </cell>
          <cell r="D267">
            <v>14</v>
          </cell>
          <cell r="E267">
            <v>5</v>
          </cell>
          <cell r="F267">
            <v>11</v>
          </cell>
          <cell r="G267">
            <v>2</v>
          </cell>
          <cell r="H267">
            <v>0.46</v>
          </cell>
          <cell r="I267">
            <v>0.16</v>
          </cell>
          <cell r="J267">
            <v>0.13</v>
          </cell>
          <cell r="K267">
            <v>0.43</v>
          </cell>
          <cell r="L267">
            <v>231.2</v>
          </cell>
          <cell r="M267">
            <v>0</v>
          </cell>
          <cell r="N267">
            <v>29</v>
          </cell>
          <cell r="O267">
            <v>0</v>
          </cell>
          <cell r="P267">
            <v>0.75</v>
          </cell>
          <cell r="Q267">
            <v>1.18</v>
          </cell>
          <cell r="R267">
            <v>29</v>
          </cell>
          <cell r="S267">
            <v>231.2</v>
          </cell>
          <cell r="X267">
            <v>0</v>
          </cell>
          <cell r="Y267">
            <v>112</v>
          </cell>
          <cell r="Z267">
            <v>90.72</v>
          </cell>
        </row>
        <row r="268">
          <cell r="B268" t="str">
            <v>KC2</v>
          </cell>
          <cell r="D268">
            <v>13</v>
          </cell>
          <cell r="E268">
            <v>11</v>
          </cell>
          <cell r="F268">
            <v>7</v>
          </cell>
          <cell r="G268">
            <v>2</v>
          </cell>
          <cell r="H268">
            <v>0.42</v>
          </cell>
          <cell r="I268">
            <v>0.21</v>
          </cell>
          <cell r="J268">
            <v>7.0000000000000007E-2</v>
          </cell>
          <cell r="K268">
            <v>0.34</v>
          </cell>
          <cell r="L268">
            <v>200</v>
          </cell>
          <cell r="M268">
            <v>0</v>
          </cell>
          <cell r="N268">
            <v>25</v>
          </cell>
          <cell r="O268">
            <v>0</v>
          </cell>
          <cell r="P268">
            <v>0.7</v>
          </cell>
          <cell r="Q268">
            <v>1.04</v>
          </cell>
          <cell r="R268">
            <v>25</v>
          </cell>
          <cell r="S268">
            <v>200</v>
          </cell>
          <cell r="X268">
            <v>0</v>
          </cell>
          <cell r="Y268">
            <v>104</v>
          </cell>
          <cell r="Z268">
            <v>83.2</v>
          </cell>
        </row>
        <row r="269">
          <cell r="B269" t="str">
            <v>KC2</v>
          </cell>
          <cell r="D269">
            <v>63</v>
          </cell>
          <cell r="E269">
            <v>28</v>
          </cell>
          <cell r="F269">
            <v>34</v>
          </cell>
          <cell r="G269">
            <v>8</v>
          </cell>
          <cell r="H269">
            <v>2.09</v>
          </cell>
          <cell r="I269">
            <v>0.92</v>
          </cell>
          <cell r="J269">
            <v>0.41</v>
          </cell>
          <cell r="K269">
            <v>2.41</v>
          </cell>
          <cell r="L269">
            <v>830.4</v>
          </cell>
          <cell r="M269">
            <v>0</v>
          </cell>
          <cell r="N269">
            <v>104</v>
          </cell>
          <cell r="O269">
            <v>0</v>
          </cell>
          <cell r="P269">
            <v>3.42</v>
          </cell>
          <cell r="Q269">
            <v>5.83</v>
          </cell>
          <cell r="R269">
            <v>104</v>
          </cell>
          <cell r="S269">
            <v>830.4</v>
          </cell>
          <cell r="X269">
            <v>0</v>
          </cell>
          <cell r="Y269">
            <v>504</v>
          </cell>
          <cell r="Z269">
            <v>415.8</v>
          </cell>
        </row>
        <row r="270">
          <cell r="B270" t="str">
            <v>LA1</v>
          </cell>
          <cell r="D270">
            <v>107</v>
          </cell>
          <cell r="E270">
            <v>18</v>
          </cell>
          <cell r="F270">
            <v>48</v>
          </cell>
          <cell r="G270">
            <v>6</v>
          </cell>
          <cell r="H270">
            <v>4.55</v>
          </cell>
          <cell r="I270">
            <v>0.98</v>
          </cell>
          <cell r="J270">
            <v>0.86</v>
          </cell>
          <cell r="K270">
            <v>3.3</v>
          </cell>
          <cell r="L270">
            <v>941.6</v>
          </cell>
          <cell r="M270">
            <v>0</v>
          </cell>
          <cell r="N270">
            <v>118</v>
          </cell>
          <cell r="O270">
            <v>0</v>
          </cell>
          <cell r="P270">
            <v>6.39</v>
          </cell>
          <cell r="Q270">
            <v>9.69</v>
          </cell>
          <cell r="R270">
            <v>118</v>
          </cell>
          <cell r="S270">
            <v>941.6</v>
          </cell>
          <cell r="X270">
            <v>0</v>
          </cell>
          <cell r="Y270">
            <v>856</v>
          </cell>
          <cell r="Z270">
            <v>907.36</v>
          </cell>
        </row>
        <row r="271">
          <cell r="B271" t="str">
            <v>LA2</v>
          </cell>
          <cell r="D271">
            <v>91</v>
          </cell>
          <cell r="E271">
            <v>7</v>
          </cell>
          <cell r="F271">
            <v>33</v>
          </cell>
          <cell r="G271">
            <v>0</v>
          </cell>
          <cell r="H271">
            <v>3.21</v>
          </cell>
          <cell r="I271">
            <v>0.31</v>
          </cell>
          <cell r="J271">
            <v>0.47</v>
          </cell>
          <cell r="K271">
            <v>0</v>
          </cell>
          <cell r="L271">
            <v>598.4</v>
          </cell>
          <cell r="M271">
            <v>0</v>
          </cell>
          <cell r="N271">
            <v>75</v>
          </cell>
          <cell r="O271">
            <v>0</v>
          </cell>
          <cell r="P271">
            <v>3.99</v>
          </cell>
          <cell r="Q271">
            <v>3.99</v>
          </cell>
          <cell r="R271">
            <v>75</v>
          </cell>
          <cell r="S271">
            <v>598.4</v>
          </cell>
          <cell r="X271">
            <v>0</v>
          </cell>
          <cell r="Y271">
            <v>728</v>
          </cell>
          <cell r="Z271">
            <v>639.73</v>
          </cell>
        </row>
        <row r="272">
          <cell r="B272" t="str">
            <v>LA5</v>
          </cell>
          <cell r="D272">
            <v>15</v>
          </cell>
          <cell r="E272">
            <v>0</v>
          </cell>
          <cell r="F272">
            <v>5</v>
          </cell>
          <cell r="G272">
            <v>1</v>
          </cell>
          <cell r="H272">
            <v>2.12</v>
          </cell>
          <cell r="I272">
            <v>0</v>
          </cell>
          <cell r="J272">
            <v>0.26</v>
          </cell>
          <cell r="K272">
            <v>1.58</v>
          </cell>
          <cell r="L272">
            <v>80</v>
          </cell>
          <cell r="M272">
            <v>0</v>
          </cell>
          <cell r="N272">
            <v>10</v>
          </cell>
          <cell r="O272">
            <v>0</v>
          </cell>
          <cell r="P272">
            <v>2.38</v>
          </cell>
          <cell r="Q272">
            <v>3.96</v>
          </cell>
          <cell r="R272">
            <v>10</v>
          </cell>
          <cell r="S272">
            <v>80</v>
          </cell>
          <cell r="X272">
            <v>0</v>
          </cell>
          <cell r="Y272">
            <v>120</v>
          </cell>
          <cell r="Z272">
            <v>421.8</v>
          </cell>
        </row>
        <row r="273">
          <cell r="B273" t="str">
            <v>SS1</v>
          </cell>
          <cell r="D273">
            <v>166</v>
          </cell>
          <cell r="E273">
            <v>19</v>
          </cell>
          <cell r="F273">
            <v>93</v>
          </cell>
          <cell r="G273">
            <v>3</v>
          </cell>
          <cell r="H273">
            <v>3.66</v>
          </cell>
          <cell r="I273">
            <v>0.64</v>
          </cell>
          <cell r="J273">
            <v>0.96</v>
          </cell>
          <cell r="K273">
            <v>0.3</v>
          </cell>
          <cell r="L273">
            <v>1611.2</v>
          </cell>
          <cell r="M273">
            <v>160</v>
          </cell>
          <cell r="N273">
            <v>202</v>
          </cell>
          <cell r="O273">
            <v>20</v>
          </cell>
          <cell r="P273">
            <v>5.26</v>
          </cell>
          <cell r="Q273">
            <v>5.56</v>
          </cell>
          <cell r="R273">
            <v>222</v>
          </cell>
          <cell r="S273">
            <v>1771.2</v>
          </cell>
          <cell r="X273">
            <v>0</v>
          </cell>
          <cell r="Y273">
            <v>1328</v>
          </cell>
          <cell r="Z273">
            <v>723.76</v>
          </cell>
        </row>
        <row r="274">
          <cell r="B274" t="str">
            <v>SS4</v>
          </cell>
          <cell r="D274">
            <v>197</v>
          </cell>
          <cell r="E274">
            <v>48</v>
          </cell>
          <cell r="F274">
            <v>119</v>
          </cell>
          <cell r="G274">
            <v>7</v>
          </cell>
          <cell r="H274">
            <v>4.16</v>
          </cell>
          <cell r="I274">
            <v>1</v>
          </cell>
          <cell r="J274">
            <v>1.03</v>
          </cell>
          <cell r="K274">
            <v>1.22</v>
          </cell>
          <cell r="L274">
            <v>2433.6999999999998</v>
          </cell>
          <cell r="M274">
            <v>0</v>
          </cell>
          <cell r="N274">
            <v>305</v>
          </cell>
          <cell r="O274">
            <v>0</v>
          </cell>
          <cell r="P274">
            <v>6.19</v>
          </cell>
          <cell r="Q274">
            <v>7.41</v>
          </cell>
          <cell r="R274">
            <v>305</v>
          </cell>
          <cell r="S274">
            <v>2433.6999999999998</v>
          </cell>
          <cell r="X274">
            <v>0</v>
          </cell>
          <cell r="Y274">
            <v>1576</v>
          </cell>
          <cell r="Z274">
            <v>823.46</v>
          </cell>
        </row>
        <row r="275">
          <cell r="B275" t="str">
            <v>SS7</v>
          </cell>
          <cell r="D275">
            <v>23</v>
          </cell>
          <cell r="E275">
            <v>17</v>
          </cell>
          <cell r="F275">
            <v>20</v>
          </cell>
          <cell r="G275">
            <v>3</v>
          </cell>
          <cell r="H275">
            <v>0.68</v>
          </cell>
          <cell r="I275">
            <v>0.5</v>
          </cell>
          <cell r="J275">
            <v>0.21</v>
          </cell>
          <cell r="K275">
            <v>0.64</v>
          </cell>
          <cell r="L275">
            <v>471.2</v>
          </cell>
          <cell r="M275">
            <v>0</v>
          </cell>
          <cell r="N275">
            <v>59</v>
          </cell>
          <cell r="O275">
            <v>0</v>
          </cell>
          <cell r="P275">
            <v>1.39</v>
          </cell>
          <cell r="Q275">
            <v>2.0299999999999998</v>
          </cell>
          <cell r="R275">
            <v>59</v>
          </cell>
          <cell r="S275">
            <v>471.2</v>
          </cell>
          <cell r="X275">
            <v>0</v>
          </cell>
          <cell r="Y275">
            <v>184</v>
          </cell>
          <cell r="Z275">
            <v>135.24</v>
          </cell>
        </row>
        <row r="276">
          <cell r="B276" t="str">
            <v>SS9</v>
          </cell>
          <cell r="D276">
            <v>182</v>
          </cell>
          <cell r="E276">
            <v>20</v>
          </cell>
          <cell r="F276">
            <v>66</v>
          </cell>
          <cell r="G276">
            <v>2</v>
          </cell>
          <cell r="H276">
            <v>19.36</v>
          </cell>
          <cell r="I276">
            <v>5.81</v>
          </cell>
          <cell r="J276">
            <v>2.8</v>
          </cell>
          <cell r="K276">
            <v>3.64</v>
          </cell>
          <cell r="L276">
            <v>1244.8</v>
          </cell>
          <cell r="M276">
            <v>0</v>
          </cell>
          <cell r="N276">
            <v>156</v>
          </cell>
          <cell r="O276">
            <v>0</v>
          </cell>
          <cell r="P276">
            <v>27.97</v>
          </cell>
          <cell r="Q276">
            <v>31.61</v>
          </cell>
          <cell r="R276">
            <v>156</v>
          </cell>
          <cell r="S276">
            <v>1244.8</v>
          </cell>
          <cell r="X276">
            <v>0</v>
          </cell>
          <cell r="Y276">
            <v>1456</v>
          </cell>
          <cell r="Z276">
            <v>3831.1</v>
          </cell>
        </row>
        <row r="277">
          <cell r="B277" t="str">
            <v>SSA</v>
          </cell>
          <cell r="D277">
            <v>34</v>
          </cell>
          <cell r="E277">
            <v>4</v>
          </cell>
          <cell r="F277">
            <v>14</v>
          </cell>
          <cell r="G277">
            <v>0</v>
          </cell>
          <cell r="H277">
            <v>2.59</v>
          </cell>
          <cell r="I277">
            <v>0.56000000000000005</v>
          </cell>
          <cell r="J277">
            <v>0.43</v>
          </cell>
          <cell r="K277">
            <v>0</v>
          </cell>
          <cell r="L277">
            <v>263.2</v>
          </cell>
          <cell r="M277">
            <v>0</v>
          </cell>
          <cell r="N277">
            <v>33</v>
          </cell>
          <cell r="O277">
            <v>0</v>
          </cell>
          <cell r="P277">
            <v>3.58</v>
          </cell>
          <cell r="Q277">
            <v>3.58</v>
          </cell>
          <cell r="R277">
            <v>33</v>
          </cell>
          <cell r="S277">
            <v>263.2</v>
          </cell>
          <cell r="X277">
            <v>0</v>
          </cell>
          <cell r="Y277">
            <v>272</v>
          </cell>
          <cell r="Z277">
            <v>512.04</v>
          </cell>
        </row>
        <row r="278">
          <cell r="B278" t="str">
            <v>SSB</v>
          </cell>
          <cell r="D278">
            <v>17</v>
          </cell>
          <cell r="E278">
            <v>2</v>
          </cell>
          <cell r="F278">
            <v>14</v>
          </cell>
          <cell r="G278">
            <v>0</v>
          </cell>
          <cell r="H278">
            <v>1.82</v>
          </cell>
          <cell r="I278">
            <v>0.57999999999999996</v>
          </cell>
          <cell r="J278">
            <v>0.59</v>
          </cell>
          <cell r="K278">
            <v>0</v>
          </cell>
          <cell r="L278">
            <v>247.2</v>
          </cell>
          <cell r="M278">
            <v>0</v>
          </cell>
          <cell r="N278">
            <v>31</v>
          </cell>
          <cell r="O278">
            <v>0</v>
          </cell>
          <cell r="P278">
            <v>2.99</v>
          </cell>
          <cell r="Q278">
            <v>2.99</v>
          </cell>
          <cell r="R278">
            <v>31</v>
          </cell>
          <cell r="S278">
            <v>247.2</v>
          </cell>
          <cell r="X278">
            <v>0</v>
          </cell>
          <cell r="Y278">
            <v>136</v>
          </cell>
          <cell r="Z278">
            <v>359.21</v>
          </cell>
        </row>
        <row r="279">
          <cell r="B279" t="str">
            <v>CS1</v>
          </cell>
          <cell r="D279">
            <v>526</v>
          </cell>
          <cell r="E279">
            <v>117</v>
          </cell>
          <cell r="F279">
            <v>239</v>
          </cell>
          <cell r="G279">
            <v>20</v>
          </cell>
          <cell r="H279">
            <v>28.37</v>
          </cell>
          <cell r="I279">
            <v>5.05</v>
          </cell>
          <cell r="J279">
            <v>6.59</v>
          </cell>
          <cell r="K279">
            <v>6.04</v>
          </cell>
          <cell r="L279">
            <v>6152.1</v>
          </cell>
          <cell r="M279">
            <v>0</v>
          </cell>
          <cell r="N279">
            <v>617</v>
          </cell>
          <cell r="O279">
            <v>0</v>
          </cell>
          <cell r="P279">
            <v>40.01</v>
          </cell>
          <cell r="Q279">
            <v>46.05</v>
          </cell>
          <cell r="R279">
            <v>617</v>
          </cell>
          <cell r="S279">
            <v>6152.1</v>
          </cell>
          <cell r="X279">
            <v>0</v>
          </cell>
          <cell r="Y279">
            <v>5260</v>
          </cell>
          <cell r="Z279">
            <v>4523.6000000000004</v>
          </cell>
        </row>
        <row r="280">
          <cell r="B280" t="str">
            <v>CS1</v>
          </cell>
          <cell r="D280">
            <v>196</v>
          </cell>
          <cell r="E280">
            <v>39</v>
          </cell>
          <cell r="F280">
            <v>75</v>
          </cell>
          <cell r="G280">
            <v>7</v>
          </cell>
          <cell r="H280">
            <v>8.9</v>
          </cell>
          <cell r="I280">
            <v>1.41</v>
          </cell>
          <cell r="J280">
            <v>1.85</v>
          </cell>
          <cell r="K280">
            <v>1.86</v>
          </cell>
          <cell r="L280">
            <v>1974.1</v>
          </cell>
          <cell r="M280">
            <v>0</v>
          </cell>
          <cell r="N280">
            <v>198</v>
          </cell>
          <cell r="O280">
            <v>0</v>
          </cell>
          <cell r="P280">
            <v>12.16</v>
          </cell>
          <cell r="Q280">
            <v>14.02</v>
          </cell>
          <cell r="R280">
            <v>198</v>
          </cell>
          <cell r="S280">
            <v>1974.1</v>
          </cell>
          <cell r="X280">
            <v>0</v>
          </cell>
          <cell r="Y280">
            <v>1960</v>
          </cell>
          <cell r="Z280">
            <v>1421</v>
          </cell>
        </row>
        <row r="281">
          <cell r="B281" t="str">
            <v>CS1</v>
          </cell>
          <cell r="D281">
            <v>80</v>
          </cell>
          <cell r="E281">
            <v>24</v>
          </cell>
          <cell r="F281">
            <v>40</v>
          </cell>
          <cell r="G281">
            <v>8</v>
          </cell>
          <cell r="H281">
            <v>3.71</v>
          </cell>
          <cell r="I281">
            <v>0.64</v>
          </cell>
          <cell r="J281">
            <v>1</v>
          </cell>
          <cell r="K281">
            <v>1.03</v>
          </cell>
          <cell r="L281">
            <v>1097</v>
          </cell>
          <cell r="M281">
            <v>0</v>
          </cell>
          <cell r="N281">
            <v>110</v>
          </cell>
          <cell r="O281">
            <v>0</v>
          </cell>
          <cell r="P281">
            <v>5.35</v>
          </cell>
          <cell r="Q281">
            <v>6.38</v>
          </cell>
          <cell r="R281">
            <v>110</v>
          </cell>
          <cell r="S281">
            <v>1097</v>
          </cell>
          <cell r="X281">
            <v>0</v>
          </cell>
          <cell r="Y281">
            <v>800</v>
          </cell>
          <cell r="Z281">
            <v>591.20000000000005</v>
          </cell>
        </row>
        <row r="282">
          <cell r="B282" t="str">
            <v>CS3</v>
          </cell>
          <cell r="D282">
            <v>156</v>
          </cell>
          <cell r="E282">
            <v>8</v>
          </cell>
          <cell r="F282">
            <v>89</v>
          </cell>
          <cell r="G282">
            <v>5</v>
          </cell>
          <cell r="H282">
            <v>18.940000000000001</v>
          </cell>
          <cell r="I282">
            <v>1.84</v>
          </cell>
          <cell r="J282">
            <v>5.84</v>
          </cell>
          <cell r="K282">
            <v>9.3800000000000008</v>
          </cell>
          <cell r="L282">
            <v>1993.1</v>
          </cell>
          <cell r="M282">
            <v>0</v>
          </cell>
          <cell r="N282">
            <v>200</v>
          </cell>
          <cell r="O282">
            <v>0</v>
          </cell>
          <cell r="P282">
            <v>26.62</v>
          </cell>
          <cell r="Q282">
            <v>36</v>
          </cell>
          <cell r="R282">
            <v>200</v>
          </cell>
          <cell r="S282">
            <v>1993.1</v>
          </cell>
          <cell r="X282">
            <v>0</v>
          </cell>
          <cell r="Y282">
            <v>1560</v>
          </cell>
          <cell r="Z282">
            <v>3021.72</v>
          </cell>
        </row>
        <row r="283">
          <cell r="B283" t="str">
            <v>CS5</v>
          </cell>
          <cell r="D283">
            <v>9</v>
          </cell>
          <cell r="E283">
            <v>3</v>
          </cell>
          <cell r="F283">
            <v>8</v>
          </cell>
          <cell r="G283">
            <v>1</v>
          </cell>
          <cell r="H283">
            <v>0.38</v>
          </cell>
          <cell r="I283">
            <v>0.13</v>
          </cell>
          <cell r="J283">
            <v>0.15</v>
          </cell>
          <cell r="K283">
            <v>0.34</v>
          </cell>
          <cell r="L283">
            <v>199</v>
          </cell>
          <cell r="M283">
            <v>0</v>
          </cell>
          <cell r="N283">
            <v>20</v>
          </cell>
          <cell r="O283">
            <v>0</v>
          </cell>
          <cell r="P283">
            <v>0.66</v>
          </cell>
          <cell r="Q283">
            <v>1</v>
          </cell>
          <cell r="R283">
            <v>20</v>
          </cell>
          <cell r="S283">
            <v>199</v>
          </cell>
          <cell r="X283">
            <v>0</v>
          </cell>
          <cell r="Y283">
            <v>90</v>
          </cell>
          <cell r="Z283">
            <v>60.75</v>
          </cell>
        </row>
        <row r="284">
          <cell r="B284" t="str">
            <v>CSB</v>
          </cell>
          <cell r="D284">
            <v>17</v>
          </cell>
          <cell r="E284">
            <v>0</v>
          </cell>
          <cell r="F284">
            <v>13</v>
          </cell>
          <cell r="G284">
            <v>0</v>
          </cell>
          <cell r="H284">
            <v>0.71</v>
          </cell>
          <cell r="I284">
            <v>0</v>
          </cell>
          <cell r="J284">
            <v>0.3</v>
          </cell>
          <cell r="K284">
            <v>0</v>
          </cell>
          <cell r="L284">
            <v>269</v>
          </cell>
          <cell r="M284">
            <v>0</v>
          </cell>
          <cell r="N284">
            <v>27</v>
          </cell>
          <cell r="O284">
            <v>0</v>
          </cell>
          <cell r="P284">
            <v>1.01</v>
          </cell>
          <cell r="Q284">
            <v>1.01</v>
          </cell>
          <cell r="R284">
            <v>27</v>
          </cell>
          <cell r="S284">
            <v>269</v>
          </cell>
          <cell r="X284">
            <v>0</v>
          </cell>
          <cell r="Y284">
            <v>170</v>
          </cell>
          <cell r="Z284">
            <v>113.9</v>
          </cell>
        </row>
        <row r="285">
          <cell r="B285" t="str">
            <v>KC1</v>
          </cell>
          <cell r="D285">
            <v>0</v>
          </cell>
          <cell r="E285">
            <v>1</v>
          </cell>
          <cell r="F285">
            <v>0</v>
          </cell>
          <cell r="G285">
            <v>0</v>
          </cell>
          <cell r="H285">
            <v>0</v>
          </cell>
          <cell r="I285">
            <v>0.02</v>
          </cell>
          <cell r="J285">
            <v>0</v>
          </cell>
          <cell r="K285">
            <v>0</v>
          </cell>
          <cell r="L285">
            <v>10</v>
          </cell>
          <cell r="M285">
            <v>0</v>
          </cell>
          <cell r="N285">
            <v>1</v>
          </cell>
          <cell r="O285">
            <v>0</v>
          </cell>
          <cell r="P285">
            <v>0.02</v>
          </cell>
          <cell r="Q285">
            <v>0.02</v>
          </cell>
          <cell r="R285">
            <v>1</v>
          </cell>
          <cell r="S285">
            <v>10</v>
          </cell>
          <cell r="X285">
            <v>0</v>
          </cell>
          <cell r="Y285">
            <v>0</v>
          </cell>
          <cell r="Z285">
            <v>0</v>
          </cell>
        </row>
        <row r="286">
          <cell r="B286" t="str">
            <v>KC1</v>
          </cell>
          <cell r="D286">
            <v>285</v>
          </cell>
          <cell r="E286">
            <v>1</v>
          </cell>
          <cell r="F286">
            <v>10</v>
          </cell>
          <cell r="G286">
            <v>0</v>
          </cell>
          <cell r="H286">
            <v>11.89</v>
          </cell>
          <cell r="I286">
            <v>0.02</v>
          </cell>
          <cell r="J286">
            <v>0.23</v>
          </cell>
          <cell r="K286">
            <v>0</v>
          </cell>
          <cell r="L286">
            <v>219</v>
          </cell>
          <cell r="M286">
            <v>0</v>
          </cell>
          <cell r="N286">
            <v>22</v>
          </cell>
          <cell r="O286">
            <v>0</v>
          </cell>
          <cell r="P286">
            <v>12.14</v>
          </cell>
          <cell r="Q286">
            <v>12.14</v>
          </cell>
          <cell r="R286">
            <v>22</v>
          </cell>
          <cell r="S286">
            <v>219</v>
          </cell>
          <cell r="X286">
            <v>0</v>
          </cell>
          <cell r="Y286">
            <v>2850</v>
          </cell>
          <cell r="Z286">
            <v>1898.1</v>
          </cell>
        </row>
        <row r="287">
          <cell r="B287" t="str">
            <v>LA2</v>
          </cell>
          <cell r="D287">
            <v>23</v>
          </cell>
          <cell r="E287">
            <v>3</v>
          </cell>
          <cell r="F287">
            <v>10</v>
          </cell>
          <cell r="G287">
            <v>1</v>
          </cell>
          <cell r="H287">
            <v>1.1599999999999999</v>
          </cell>
          <cell r="I287">
            <v>0.13</v>
          </cell>
          <cell r="J287">
            <v>0.28000000000000003</v>
          </cell>
          <cell r="K287">
            <v>0.4</v>
          </cell>
          <cell r="L287">
            <v>239</v>
          </cell>
          <cell r="M287">
            <v>0</v>
          </cell>
          <cell r="N287">
            <v>24</v>
          </cell>
          <cell r="O287">
            <v>0</v>
          </cell>
          <cell r="P287">
            <v>1.57</v>
          </cell>
          <cell r="Q287">
            <v>1.97</v>
          </cell>
          <cell r="R287">
            <v>24</v>
          </cell>
          <cell r="S287">
            <v>239</v>
          </cell>
          <cell r="X287">
            <v>0</v>
          </cell>
          <cell r="Y287">
            <v>230</v>
          </cell>
          <cell r="Z287">
            <v>185.38</v>
          </cell>
        </row>
        <row r="288">
          <cell r="B288" t="str">
            <v>LA3</v>
          </cell>
          <cell r="D288">
            <v>23</v>
          </cell>
          <cell r="E288">
            <v>0</v>
          </cell>
          <cell r="F288">
            <v>11</v>
          </cell>
          <cell r="G288">
            <v>1</v>
          </cell>
          <cell r="H288">
            <v>3.53</v>
          </cell>
          <cell r="I288">
            <v>0</v>
          </cell>
          <cell r="J288">
            <v>0.84</v>
          </cell>
          <cell r="K288">
            <v>2.4500000000000002</v>
          </cell>
          <cell r="L288">
            <v>229</v>
          </cell>
          <cell r="M288">
            <v>0</v>
          </cell>
          <cell r="N288">
            <v>23</v>
          </cell>
          <cell r="O288">
            <v>0</v>
          </cell>
          <cell r="P288">
            <v>4.37</v>
          </cell>
          <cell r="Q288">
            <v>6.82</v>
          </cell>
          <cell r="R288">
            <v>23</v>
          </cell>
          <cell r="S288">
            <v>229</v>
          </cell>
          <cell r="X288">
            <v>0</v>
          </cell>
          <cell r="Y288">
            <v>230</v>
          </cell>
          <cell r="Z288">
            <v>563.5</v>
          </cell>
        </row>
        <row r="289">
          <cell r="B289" t="str">
            <v>LA6</v>
          </cell>
          <cell r="D289">
            <v>17</v>
          </cell>
          <cell r="E289">
            <v>0</v>
          </cell>
          <cell r="F289">
            <v>9</v>
          </cell>
          <cell r="G289">
            <v>0</v>
          </cell>
          <cell r="H289">
            <v>2.65</v>
          </cell>
          <cell r="I289">
            <v>0</v>
          </cell>
          <cell r="J289">
            <v>0.7</v>
          </cell>
          <cell r="K289">
            <v>0</v>
          </cell>
          <cell r="L289">
            <v>189</v>
          </cell>
          <cell r="M289">
            <v>0</v>
          </cell>
          <cell r="N289">
            <v>19</v>
          </cell>
          <cell r="O289">
            <v>0</v>
          </cell>
          <cell r="P289">
            <v>3.35</v>
          </cell>
          <cell r="Q289">
            <v>3.35</v>
          </cell>
          <cell r="R289">
            <v>19</v>
          </cell>
          <cell r="S289">
            <v>189</v>
          </cell>
          <cell r="X289">
            <v>0</v>
          </cell>
          <cell r="Y289">
            <v>170</v>
          </cell>
          <cell r="Z289">
            <v>422.62</v>
          </cell>
        </row>
        <row r="290">
          <cell r="B290" t="str">
            <v>SS1</v>
          </cell>
          <cell r="D290">
            <v>73</v>
          </cell>
          <cell r="E290">
            <v>32</v>
          </cell>
          <cell r="F290">
            <v>42</v>
          </cell>
          <cell r="G290">
            <v>3</v>
          </cell>
          <cell r="H290">
            <v>1.65</v>
          </cell>
          <cell r="I290">
            <v>0.73</v>
          </cell>
          <cell r="J290">
            <v>0.48</v>
          </cell>
          <cell r="K290">
            <v>0.77</v>
          </cell>
          <cell r="L290">
            <v>887</v>
          </cell>
          <cell r="M290">
            <v>620</v>
          </cell>
          <cell r="N290">
            <v>89</v>
          </cell>
          <cell r="O290">
            <v>62</v>
          </cell>
          <cell r="P290">
            <v>2.86</v>
          </cell>
          <cell r="Q290">
            <v>3.63</v>
          </cell>
          <cell r="R290">
            <v>151</v>
          </cell>
          <cell r="S290">
            <v>1507</v>
          </cell>
          <cell r="X290">
            <v>0</v>
          </cell>
          <cell r="Y290">
            <v>730</v>
          </cell>
          <cell r="Z290">
            <v>260.61</v>
          </cell>
        </row>
        <row r="291">
          <cell r="B291" t="str">
            <v>SS1</v>
          </cell>
          <cell r="D291">
            <v>140</v>
          </cell>
          <cell r="E291">
            <v>38</v>
          </cell>
          <cell r="F291">
            <v>72</v>
          </cell>
          <cell r="G291">
            <v>12</v>
          </cell>
          <cell r="H291">
            <v>3.16</v>
          </cell>
          <cell r="I291">
            <v>0.9</v>
          </cell>
          <cell r="J291">
            <v>0.84</v>
          </cell>
          <cell r="K291">
            <v>1.75</v>
          </cell>
          <cell r="L291">
            <v>1925.1</v>
          </cell>
          <cell r="M291">
            <v>0</v>
          </cell>
          <cell r="N291">
            <v>193</v>
          </cell>
          <cell r="O291">
            <v>0</v>
          </cell>
          <cell r="P291">
            <v>4.9000000000000004</v>
          </cell>
          <cell r="Q291">
            <v>6.65</v>
          </cell>
          <cell r="R291">
            <v>193</v>
          </cell>
          <cell r="S291">
            <v>1925.1</v>
          </cell>
          <cell r="X291">
            <v>0</v>
          </cell>
          <cell r="Y291">
            <v>1400</v>
          </cell>
          <cell r="Z291">
            <v>499.8</v>
          </cell>
        </row>
        <row r="292">
          <cell r="B292" t="str">
            <v>SS4</v>
          </cell>
          <cell r="D292">
            <v>5</v>
          </cell>
          <cell r="E292">
            <v>0</v>
          </cell>
          <cell r="F292">
            <v>0</v>
          </cell>
          <cell r="G292">
            <v>0</v>
          </cell>
          <cell r="H292">
            <v>0.1</v>
          </cell>
          <cell r="I292">
            <v>0</v>
          </cell>
          <cell r="J292">
            <v>0</v>
          </cell>
          <cell r="K292">
            <v>0</v>
          </cell>
          <cell r="L292">
            <v>0</v>
          </cell>
          <cell r="M292">
            <v>0</v>
          </cell>
          <cell r="N292">
            <v>0</v>
          </cell>
          <cell r="O292">
            <v>0</v>
          </cell>
          <cell r="P292">
            <v>0.1</v>
          </cell>
          <cell r="Q292">
            <v>0.1</v>
          </cell>
          <cell r="R292">
            <v>0</v>
          </cell>
          <cell r="S292">
            <v>0</v>
          </cell>
          <cell r="X292">
            <v>0</v>
          </cell>
          <cell r="Y292">
            <v>50</v>
          </cell>
          <cell r="Z292">
            <v>16.3</v>
          </cell>
        </row>
        <row r="293">
          <cell r="B293" t="str">
            <v>SS4</v>
          </cell>
          <cell r="D293">
            <v>217</v>
          </cell>
          <cell r="E293">
            <v>16</v>
          </cell>
          <cell r="F293">
            <v>56</v>
          </cell>
          <cell r="G293">
            <v>2</v>
          </cell>
          <cell r="H293">
            <v>6.58</v>
          </cell>
          <cell r="I293">
            <v>0.42</v>
          </cell>
          <cell r="J293">
            <v>0.95</v>
          </cell>
          <cell r="K293">
            <v>0.66</v>
          </cell>
          <cell r="L293">
            <v>1305</v>
          </cell>
          <cell r="M293">
            <v>0</v>
          </cell>
          <cell r="N293">
            <v>131</v>
          </cell>
          <cell r="O293">
            <v>0</v>
          </cell>
          <cell r="P293">
            <v>7.95</v>
          </cell>
          <cell r="Q293">
            <v>8.61</v>
          </cell>
          <cell r="R293">
            <v>131</v>
          </cell>
          <cell r="S293">
            <v>1305</v>
          </cell>
          <cell r="X293">
            <v>0</v>
          </cell>
          <cell r="Y293">
            <v>2170</v>
          </cell>
          <cell r="Z293">
            <v>1041.5999999999999</v>
          </cell>
        </row>
        <row r="294">
          <cell r="B294" t="str">
            <v>SS7</v>
          </cell>
          <cell r="D294">
            <v>6</v>
          </cell>
          <cell r="E294">
            <v>4</v>
          </cell>
          <cell r="F294">
            <v>5</v>
          </cell>
          <cell r="G294">
            <v>1</v>
          </cell>
          <cell r="H294">
            <v>0.24</v>
          </cell>
          <cell r="I294">
            <v>0.17</v>
          </cell>
          <cell r="J294">
            <v>0.1</v>
          </cell>
          <cell r="K294">
            <v>0.34</v>
          </cell>
          <cell r="L294">
            <v>140</v>
          </cell>
          <cell r="M294">
            <v>0</v>
          </cell>
          <cell r="N294">
            <v>14</v>
          </cell>
          <cell r="O294">
            <v>0</v>
          </cell>
          <cell r="P294">
            <v>0.51</v>
          </cell>
          <cell r="Q294">
            <v>0.85</v>
          </cell>
          <cell r="R294">
            <v>14</v>
          </cell>
          <cell r="S294">
            <v>140</v>
          </cell>
          <cell r="X294">
            <v>0</v>
          </cell>
          <cell r="Y294">
            <v>60</v>
          </cell>
          <cell r="Z294">
            <v>37.68</v>
          </cell>
        </row>
        <row r="295">
          <cell r="B295" t="str">
            <v>SS9</v>
          </cell>
          <cell r="D295">
            <v>15</v>
          </cell>
          <cell r="E295">
            <v>4</v>
          </cell>
          <cell r="F295">
            <v>11</v>
          </cell>
          <cell r="G295">
            <v>0</v>
          </cell>
          <cell r="H295">
            <v>2.4300000000000002</v>
          </cell>
          <cell r="I295">
            <v>2.15</v>
          </cell>
          <cell r="J295">
            <v>0.87</v>
          </cell>
          <cell r="K295">
            <v>0</v>
          </cell>
          <cell r="L295">
            <v>269</v>
          </cell>
          <cell r="M295">
            <v>0</v>
          </cell>
          <cell r="N295">
            <v>27</v>
          </cell>
          <cell r="O295">
            <v>0</v>
          </cell>
          <cell r="P295">
            <v>5.45</v>
          </cell>
          <cell r="Q295">
            <v>5.45</v>
          </cell>
          <cell r="R295">
            <v>27</v>
          </cell>
          <cell r="S295">
            <v>269</v>
          </cell>
          <cell r="X295">
            <v>0</v>
          </cell>
          <cell r="Y295">
            <v>150</v>
          </cell>
          <cell r="Z295">
            <v>385.35</v>
          </cell>
        </row>
        <row r="296">
          <cell r="B296" t="str">
            <v>SSB</v>
          </cell>
          <cell r="D296">
            <v>6</v>
          </cell>
          <cell r="E296">
            <v>1</v>
          </cell>
          <cell r="F296">
            <v>1</v>
          </cell>
          <cell r="G296">
            <v>0</v>
          </cell>
          <cell r="H296">
            <v>0.94</v>
          </cell>
          <cell r="I296">
            <v>0.54</v>
          </cell>
          <cell r="J296">
            <v>0.12</v>
          </cell>
          <cell r="K296">
            <v>0</v>
          </cell>
          <cell r="L296">
            <v>30</v>
          </cell>
          <cell r="M296">
            <v>0</v>
          </cell>
          <cell r="N296">
            <v>3</v>
          </cell>
          <cell r="O296">
            <v>0</v>
          </cell>
          <cell r="P296">
            <v>1.6</v>
          </cell>
          <cell r="Q296">
            <v>1.6</v>
          </cell>
          <cell r="R296">
            <v>3</v>
          </cell>
          <cell r="S296">
            <v>30</v>
          </cell>
          <cell r="X296">
            <v>0</v>
          </cell>
          <cell r="Y296">
            <v>60</v>
          </cell>
          <cell r="Z296">
            <v>148.19999999999999</v>
          </cell>
        </row>
        <row r="297">
          <cell r="B297" t="str">
            <v>SSC</v>
          </cell>
          <cell r="D297">
            <v>11</v>
          </cell>
          <cell r="E297">
            <v>11</v>
          </cell>
          <cell r="F297">
            <v>9</v>
          </cell>
          <cell r="G297">
            <v>2</v>
          </cell>
          <cell r="H297">
            <v>0.32</v>
          </cell>
          <cell r="I297">
            <v>0.27</v>
          </cell>
          <cell r="J297">
            <v>0.12</v>
          </cell>
          <cell r="K297">
            <v>0.56000000000000005</v>
          </cell>
          <cell r="L297">
            <v>309</v>
          </cell>
          <cell r="M297">
            <v>0</v>
          </cell>
          <cell r="N297">
            <v>31</v>
          </cell>
          <cell r="O297">
            <v>0</v>
          </cell>
          <cell r="P297">
            <v>0.71</v>
          </cell>
          <cell r="Q297">
            <v>1.27</v>
          </cell>
          <cell r="R297">
            <v>31</v>
          </cell>
          <cell r="S297">
            <v>309</v>
          </cell>
          <cell r="X297">
            <v>0</v>
          </cell>
          <cell r="Y297">
            <v>110</v>
          </cell>
          <cell r="Z297">
            <v>50.16</v>
          </cell>
        </row>
        <row r="298">
          <cell r="B298" t="str">
            <v>CS1</v>
          </cell>
          <cell r="D298">
            <v>667</v>
          </cell>
          <cell r="E298">
            <v>65</v>
          </cell>
          <cell r="F298">
            <v>300</v>
          </cell>
          <cell r="G298">
            <v>19</v>
          </cell>
          <cell r="H298">
            <v>42.6</v>
          </cell>
          <cell r="I298">
            <v>3.21</v>
          </cell>
          <cell r="J298">
            <v>11.64</v>
          </cell>
          <cell r="K298">
            <v>7.72</v>
          </cell>
          <cell r="L298">
            <v>8301.7999999999993</v>
          </cell>
          <cell r="M298">
            <v>0</v>
          </cell>
          <cell r="N298">
            <v>694</v>
          </cell>
          <cell r="O298">
            <v>0</v>
          </cell>
          <cell r="P298">
            <v>57.45</v>
          </cell>
          <cell r="Q298">
            <v>65.17</v>
          </cell>
          <cell r="R298">
            <v>694</v>
          </cell>
          <cell r="S298">
            <v>8301.7999999999993</v>
          </cell>
          <cell r="X298">
            <v>0</v>
          </cell>
          <cell r="Y298">
            <v>8004</v>
          </cell>
          <cell r="Z298">
            <v>5662.83</v>
          </cell>
        </row>
        <row r="299">
          <cell r="B299" t="str">
            <v>CS1</v>
          </cell>
          <cell r="D299">
            <v>57</v>
          </cell>
          <cell r="E299">
            <v>0</v>
          </cell>
          <cell r="F299">
            <v>5</v>
          </cell>
          <cell r="G299">
            <v>0</v>
          </cell>
          <cell r="H299">
            <v>6.21</v>
          </cell>
          <cell r="I299">
            <v>0</v>
          </cell>
          <cell r="J299">
            <v>0.3</v>
          </cell>
          <cell r="K299">
            <v>0</v>
          </cell>
          <cell r="L299">
            <v>120</v>
          </cell>
          <cell r="M299">
            <v>0</v>
          </cell>
          <cell r="N299">
            <v>10</v>
          </cell>
          <cell r="O299">
            <v>0</v>
          </cell>
          <cell r="P299">
            <v>6.51</v>
          </cell>
          <cell r="Q299">
            <v>6.51</v>
          </cell>
          <cell r="R299">
            <v>10</v>
          </cell>
          <cell r="S299">
            <v>120</v>
          </cell>
          <cell r="X299">
            <v>0</v>
          </cell>
          <cell r="Y299">
            <v>684</v>
          </cell>
          <cell r="Z299">
            <v>825.36</v>
          </cell>
        </row>
        <row r="300">
          <cell r="B300" t="str">
            <v>CS1</v>
          </cell>
          <cell r="D300">
            <v>259</v>
          </cell>
          <cell r="E300">
            <v>54</v>
          </cell>
          <cell r="F300">
            <v>97</v>
          </cell>
          <cell r="G300">
            <v>16</v>
          </cell>
          <cell r="H300">
            <v>17.690000000000001</v>
          </cell>
          <cell r="I300">
            <v>3.86</v>
          </cell>
          <cell r="J300">
            <v>4.1399999999999997</v>
          </cell>
          <cell r="K300">
            <v>11.48</v>
          </cell>
          <cell r="L300">
            <v>3099.6</v>
          </cell>
          <cell r="M300">
            <v>0</v>
          </cell>
          <cell r="N300">
            <v>259</v>
          </cell>
          <cell r="O300">
            <v>0</v>
          </cell>
          <cell r="P300">
            <v>25.69</v>
          </cell>
          <cell r="Q300">
            <v>37.17</v>
          </cell>
          <cell r="R300">
            <v>259</v>
          </cell>
          <cell r="S300">
            <v>3099.6</v>
          </cell>
          <cell r="X300">
            <v>0</v>
          </cell>
          <cell r="Y300">
            <v>3108</v>
          </cell>
          <cell r="Z300">
            <v>2351.7199999999998</v>
          </cell>
        </row>
        <row r="301">
          <cell r="B301" t="str">
            <v>CS1</v>
          </cell>
          <cell r="D301">
            <v>40</v>
          </cell>
          <cell r="E301">
            <v>6</v>
          </cell>
          <cell r="F301">
            <v>21</v>
          </cell>
          <cell r="G301">
            <v>1</v>
          </cell>
          <cell r="H301">
            <v>1.99</v>
          </cell>
          <cell r="I301">
            <v>0.22</v>
          </cell>
          <cell r="J301">
            <v>0.67</v>
          </cell>
          <cell r="K301">
            <v>0.12</v>
          </cell>
          <cell r="L301">
            <v>621.6</v>
          </cell>
          <cell r="M301">
            <v>0</v>
          </cell>
          <cell r="N301">
            <v>52</v>
          </cell>
          <cell r="O301">
            <v>0</v>
          </cell>
          <cell r="P301">
            <v>2.88</v>
          </cell>
          <cell r="Q301">
            <v>3</v>
          </cell>
          <cell r="R301">
            <v>52</v>
          </cell>
          <cell r="S301">
            <v>621.6</v>
          </cell>
          <cell r="X301">
            <v>0</v>
          </cell>
          <cell r="Y301">
            <v>480</v>
          </cell>
          <cell r="Z301">
            <v>264</v>
          </cell>
        </row>
        <row r="302">
          <cell r="B302" t="str">
            <v>CS3</v>
          </cell>
          <cell r="D302">
            <v>0</v>
          </cell>
          <cell r="E302">
            <v>1</v>
          </cell>
          <cell r="F302">
            <v>0</v>
          </cell>
          <cell r="G302">
            <v>0</v>
          </cell>
          <cell r="H302">
            <v>0</v>
          </cell>
          <cell r="I302">
            <v>0.35</v>
          </cell>
          <cell r="J302">
            <v>0</v>
          </cell>
          <cell r="K302">
            <v>0</v>
          </cell>
          <cell r="L302">
            <v>12</v>
          </cell>
          <cell r="M302">
            <v>0</v>
          </cell>
          <cell r="N302">
            <v>1</v>
          </cell>
          <cell r="O302">
            <v>0</v>
          </cell>
          <cell r="P302">
            <v>0.35</v>
          </cell>
          <cell r="Q302">
            <v>0.35</v>
          </cell>
          <cell r="R302">
            <v>1</v>
          </cell>
          <cell r="S302">
            <v>12</v>
          </cell>
          <cell r="X302">
            <v>0</v>
          </cell>
          <cell r="Y302">
            <v>0</v>
          </cell>
          <cell r="Z302">
            <v>0</v>
          </cell>
        </row>
        <row r="303">
          <cell r="B303" t="str">
            <v>CS5</v>
          </cell>
          <cell r="D303">
            <v>31</v>
          </cell>
          <cell r="E303">
            <v>12</v>
          </cell>
          <cell r="F303">
            <v>23</v>
          </cell>
          <cell r="G303">
            <v>4</v>
          </cell>
          <cell r="H303">
            <v>1.53</v>
          </cell>
          <cell r="I303">
            <v>0.45</v>
          </cell>
          <cell r="J303">
            <v>0.74</v>
          </cell>
          <cell r="K303">
            <v>1.37</v>
          </cell>
          <cell r="L303">
            <v>741.6</v>
          </cell>
          <cell r="M303">
            <v>0</v>
          </cell>
          <cell r="N303">
            <v>62</v>
          </cell>
          <cell r="O303">
            <v>0</v>
          </cell>
          <cell r="P303">
            <v>2.72</v>
          </cell>
          <cell r="Q303">
            <v>4.09</v>
          </cell>
          <cell r="R303">
            <v>62</v>
          </cell>
          <cell r="S303">
            <v>741.6</v>
          </cell>
          <cell r="X303">
            <v>0</v>
          </cell>
          <cell r="Y303">
            <v>372</v>
          </cell>
          <cell r="Z303">
            <v>203.36</v>
          </cell>
        </row>
        <row r="304">
          <cell r="B304" t="str">
            <v>CS6</v>
          </cell>
          <cell r="D304">
            <v>11</v>
          </cell>
          <cell r="E304">
            <v>8</v>
          </cell>
          <cell r="F304">
            <v>5</v>
          </cell>
          <cell r="G304">
            <v>2</v>
          </cell>
          <cell r="H304">
            <v>0.73</v>
          </cell>
          <cell r="I304">
            <v>0.3</v>
          </cell>
          <cell r="J304">
            <v>0.22</v>
          </cell>
          <cell r="K304">
            <v>0.1</v>
          </cell>
          <cell r="L304">
            <v>216</v>
          </cell>
          <cell r="M304">
            <v>0</v>
          </cell>
          <cell r="N304">
            <v>18</v>
          </cell>
          <cell r="O304">
            <v>0</v>
          </cell>
          <cell r="P304">
            <v>1.25</v>
          </cell>
          <cell r="Q304">
            <v>1.35</v>
          </cell>
          <cell r="R304">
            <v>18</v>
          </cell>
          <cell r="S304">
            <v>216</v>
          </cell>
          <cell r="X304">
            <v>0</v>
          </cell>
          <cell r="Y304">
            <v>132</v>
          </cell>
          <cell r="Z304">
            <v>97.57</v>
          </cell>
        </row>
        <row r="305">
          <cell r="B305" t="str">
            <v>CSB</v>
          </cell>
          <cell r="D305">
            <v>17</v>
          </cell>
          <cell r="E305">
            <v>0</v>
          </cell>
          <cell r="F305">
            <v>12</v>
          </cell>
          <cell r="G305">
            <v>0</v>
          </cell>
          <cell r="H305">
            <v>0.85</v>
          </cell>
          <cell r="I305">
            <v>0</v>
          </cell>
          <cell r="J305">
            <v>0.4</v>
          </cell>
          <cell r="K305">
            <v>0</v>
          </cell>
          <cell r="L305">
            <v>310.8</v>
          </cell>
          <cell r="M305">
            <v>0</v>
          </cell>
          <cell r="N305">
            <v>26</v>
          </cell>
          <cell r="O305">
            <v>0</v>
          </cell>
          <cell r="P305">
            <v>1.25</v>
          </cell>
          <cell r="Q305">
            <v>1.25</v>
          </cell>
          <cell r="R305">
            <v>26</v>
          </cell>
          <cell r="S305">
            <v>310.8</v>
          </cell>
          <cell r="X305">
            <v>0</v>
          </cell>
          <cell r="Y305">
            <v>204</v>
          </cell>
          <cell r="Z305">
            <v>112.88</v>
          </cell>
        </row>
        <row r="306">
          <cell r="B306" t="str">
            <v>KC1</v>
          </cell>
          <cell r="D306">
            <v>91</v>
          </cell>
          <cell r="E306">
            <v>8</v>
          </cell>
          <cell r="F306">
            <v>40</v>
          </cell>
          <cell r="G306">
            <v>0</v>
          </cell>
          <cell r="H306">
            <v>4.53</v>
          </cell>
          <cell r="I306">
            <v>0.38</v>
          </cell>
          <cell r="J306">
            <v>1.26</v>
          </cell>
          <cell r="K306">
            <v>0</v>
          </cell>
          <cell r="L306">
            <v>1100.4000000000001</v>
          </cell>
          <cell r="M306">
            <v>0</v>
          </cell>
          <cell r="N306">
            <v>92</v>
          </cell>
          <cell r="O306">
            <v>0</v>
          </cell>
          <cell r="P306">
            <v>6.17</v>
          </cell>
          <cell r="Q306">
            <v>6.17</v>
          </cell>
          <cell r="R306">
            <v>92</v>
          </cell>
          <cell r="S306">
            <v>1100.4000000000001</v>
          </cell>
          <cell r="X306">
            <v>0</v>
          </cell>
          <cell r="Y306">
            <v>1092</v>
          </cell>
          <cell r="Z306">
            <v>602.41999999999996</v>
          </cell>
        </row>
        <row r="307">
          <cell r="B307" t="str">
            <v>KC2</v>
          </cell>
          <cell r="D307">
            <v>80</v>
          </cell>
          <cell r="E307">
            <v>5</v>
          </cell>
          <cell r="F307">
            <v>12</v>
          </cell>
          <cell r="G307">
            <v>1</v>
          </cell>
          <cell r="H307">
            <v>3.96</v>
          </cell>
          <cell r="I307">
            <v>0.19</v>
          </cell>
          <cell r="J307">
            <v>0.4</v>
          </cell>
          <cell r="K307">
            <v>0.34</v>
          </cell>
          <cell r="L307">
            <v>358.8</v>
          </cell>
          <cell r="M307">
            <v>0</v>
          </cell>
          <cell r="N307">
            <v>30</v>
          </cell>
          <cell r="O307">
            <v>0</v>
          </cell>
          <cell r="P307">
            <v>4.55</v>
          </cell>
          <cell r="Q307">
            <v>4.8899999999999997</v>
          </cell>
          <cell r="R307">
            <v>30</v>
          </cell>
          <cell r="S307">
            <v>358.8</v>
          </cell>
          <cell r="X307">
            <v>0</v>
          </cell>
          <cell r="Y307">
            <v>960</v>
          </cell>
          <cell r="Z307">
            <v>527.20000000000005</v>
          </cell>
        </row>
        <row r="308">
          <cell r="B308" t="str">
            <v>KC2</v>
          </cell>
          <cell r="D308">
            <v>17</v>
          </cell>
          <cell r="E308">
            <v>13</v>
          </cell>
          <cell r="F308">
            <v>9</v>
          </cell>
          <cell r="G308">
            <v>2</v>
          </cell>
          <cell r="H308">
            <v>0.85</v>
          </cell>
          <cell r="I308">
            <v>0.83</v>
          </cell>
          <cell r="J308">
            <v>0.28000000000000003</v>
          </cell>
          <cell r="K308">
            <v>1.31</v>
          </cell>
          <cell r="L308">
            <v>394.8</v>
          </cell>
          <cell r="M308">
            <v>0</v>
          </cell>
          <cell r="N308">
            <v>33</v>
          </cell>
          <cell r="O308">
            <v>0</v>
          </cell>
          <cell r="P308">
            <v>1.96</v>
          </cell>
          <cell r="Q308">
            <v>3.27</v>
          </cell>
          <cell r="R308">
            <v>33</v>
          </cell>
          <cell r="S308">
            <v>394.8</v>
          </cell>
          <cell r="X308">
            <v>0</v>
          </cell>
          <cell r="Y308">
            <v>204</v>
          </cell>
          <cell r="Z308">
            <v>112.88</v>
          </cell>
        </row>
        <row r="309">
          <cell r="B309" t="str">
            <v>LA2</v>
          </cell>
          <cell r="D309">
            <v>46</v>
          </cell>
          <cell r="E309">
            <v>8</v>
          </cell>
          <cell r="F309">
            <v>33</v>
          </cell>
          <cell r="G309">
            <v>1</v>
          </cell>
          <cell r="H309">
            <v>2.97</v>
          </cell>
          <cell r="I309">
            <v>0.51</v>
          </cell>
          <cell r="J309">
            <v>1.37</v>
          </cell>
          <cell r="K309">
            <v>0.21</v>
          </cell>
          <cell r="L309">
            <v>921.6</v>
          </cell>
          <cell r="M309">
            <v>0</v>
          </cell>
          <cell r="N309">
            <v>77</v>
          </cell>
          <cell r="O309">
            <v>0</v>
          </cell>
          <cell r="P309">
            <v>4.8499999999999996</v>
          </cell>
          <cell r="Q309">
            <v>5.0599999999999996</v>
          </cell>
          <cell r="R309">
            <v>77</v>
          </cell>
          <cell r="S309">
            <v>921.6</v>
          </cell>
          <cell r="X309">
            <v>0</v>
          </cell>
          <cell r="Y309">
            <v>552</v>
          </cell>
          <cell r="Z309">
            <v>394.68</v>
          </cell>
        </row>
        <row r="310">
          <cell r="B310" t="str">
            <v>LA3</v>
          </cell>
          <cell r="D310">
            <v>10</v>
          </cell>
          <cell r="E310">
            <v>4</v>
          </cell>
          <cell r="F310">
            <v>5</v>
          </cell>
          <cell r="G310">
            <v>0</v>
          </cell>
          <cell r="H310">
            <v>2.13</v>
          </cell>
          <cell r="I310">
            <v>1.41</v>
          </cell>
          <cell r="J310">
            <v>0.57999999999999996</v>
          </cell>
          <cell r="K310">
            <v>0</v>
          </cell>
          <cell r="L310">
            <v>168</v>
          </cell>
          <cell r="M310">
            <v>0</v>
          </cell>
          <cell r="N310">
            <v>14</v>
          </cell>
          <cell r="O310">
            <v>0</v>
          </cell>
          <cell r="P310">
            <v>4.12</v>
          </cell>
          <cell r="Q310">
            <v>4.12</v>
          </cell>
          <cell r="R310">
            <v>14</v>
          </cell>
          <cell r="S310">
            <v>168</v>
          </cell>
          <cell r="X310">
            <v>0</v>
          </cell>
          <cell r="Y310">
            <v>120</v>
          </cell>
          <cell r="Z310">
            <v>283.5</v>
          </cell>
        </row>
        <row r="311">
          <cell r="B311" t="str">
            <v>LA4</v>
          </cell>
          <cell r="D311">
            <v>54</v>
          </cell>
          <cell r="E311">
            <v>0</v>
          </cell>
          <cell r="F311">
            <v>11</v>
          </cell>
          <cell r="G311">
            <v>0</v>
          </cell>
          <cell r="H311">
            <v>7.68</v>
          </cell>
          <cell r="I311">
            <v>0</v>
          </cell>
          <cell r="J311">
            <v>0.91</v>
          </cell>
          <cell r="K311">
            <v>0</v>
          </cell>
          <cell r="L311">
            <v>274.8</v>
          </cell>
          <cell r="M311">
            <v>0</v>
          </cell>
          <cell r="N311">
            <v>23</v>
          </cell>
          <cell r="O311">
            <v>0</v>
          </cell>
          <cell r="P311">
            <v>8.59</v>
          </cell>
          <cell r="Q311">
            <v>8.59</v>
          </cell>
          <cell r="R311">
            <v>23</v>
          </cell>
          <cell r="S311">
            <v>274.8</v>
          </cell>
          <cell r="X311">
            <v>0</v>
          </cell>
          <cell r="Y311">
            <v>648</v>
          </cell>
          <cell r="Z311">
            <v>1020.6</v>
          </cell>
        </row>
        <row r="312">
          <cell r="B312" t="str">
            <v>SS1</v>
          </cell>
          <cell r="D312">
            <v>19</v>
          </cell>
          <cell r="E312">
            <v>7</v>
          </cell>
          <cell r="F312">
            <v>11</v>
          </cell>
          <cell r="G312">
            <v>0</v>
          </cell>
          <cell r="H312">
            <v>0.56000000000000005</v>
          </cell>
          <cell r="I312">
            <v>0.23</v>
          </cell>
          <cell r="J312">
            <v>0.2</v>
          </cell>
          <cell r="K312">
            <v>0</v>
          </cell>
          <cell r="L312">
            <v>274.8</v>
          </cell>
          <cell r="M312">
            <v>168</v>
          </cell>
          <cell r="N312">
            <v>23</v>
          </cell>
          <cell r="O312">
            <v>14</v>
          </cell>
          <cell r="P312">
            <v>0.99</v>
          </cell>
          <cell r="Q312">
            <v>0.99</v>
          </cell>
          <cell r="R312">
            <v>37</v>
          </cell>
          <cell r="S312">
            <v>442.8</v>
          </cell>
          <cell r="X312">
            <v>0</v>
          </cell>
          <cell r="Y312">
            <v>228</v>
          </cell>
          <cell r="Z312">
            <v>74.48</v>
          </cell>
        </row>
        <row r="313">
          <cell r="B313" t="str">
            <v>SS1</v>
          </cell>
          <cell r="D313">
            <v>80</v>
          </cell>
          <cell r="E313">
            <v>18</v>
          </cell>
          <cell r="F313">
            <v>43</v>
          </cell>
          <cell r="G313">
            <v>5</v>
          </cell>
          <cell r="H313">
            <v>2.33</v>
          </cell>
          <cell r="I313">
            <v>0.65</v>
          </cell>
          <cell r="J313">
            <v>0.79</v>
          </cell>
          <cell r="K313">
            <v>0.57999999999999996</v>
          </cell>
          <cell r="L313">
            <v>1316.4</v>
          </cell>
          <cell r="M313">
            <v>0</v>
          </cell>
          <cell r="N313">
            <v>110</v>
          </cell>
          <cell r="O313">
            <v>0</v>
          </cell>
          <cell r="P313">
            <v>3.77</v>
          </cell>
          <cell r="Q313">
            <v>4.3499999999999996</v>
          </cell>
          <cell r="R313">
            <v>110</v>
          </cell>
          <cell r="S313">
            <v>1316.4</v>
          </cell>
          <cell r="X313">
            <v>0</v>
          </cell>
          <cell r="Y313">
            <v>960</v>
          </cell>
          <cell r="Z313">
            <v>307.2</v>
          </cell>
        </row>
        <row r="314">
          <cell r="B314" t="str">
            <v>SS3</v>
          </cell>
          <cell r="D314">
            <v>91</v>
          </cell>
          <cell r="E314">
            <v>2</v>
          </cell>
          <cell r="F314">
            <v>17</v>
          </cell>
          <cell r="G314">
            <v>1</v>
          </cell>
          <cell r="H314">
            <v>6.73</v>
          </cell>
          <cell r="I314">
            <v>0.21</v>
          </cell>
          <cell r="J314">
            <v>0.8</v>
          </cell>
          <cell r="K314">
            <v>0.76</v>
          </cell>
          <cell r="L314">
            <v>442.8</v>
          </cell>
          <cell r="M314">
            <v>0</v>
          </cell>
          <cell r="N314">
            <v>37</v>
          </cell>
          <cell r="O314">
            <v>0</v>
          </cell>
          <cell r="P314">
            <v>7.74</v>
          </cell>
          <cell r="Q314">
            <v>8.5</v>
          </cell>
          <cell r="R314">
            <v>37</v>
          </cell>
          <cell r="S314">
            <v>442.8</v>
          </cell>
          <cell r="X314">
            <v>0</v>
          </cell>
          <cell r="Y314">
            <v>1092</v>
          </cell>
          <cell r="Z314">
            <v>887.25</v>
          </cell>
        </row>
        <row r="315">
          <cell r="B315" t="str">
            <v>SS4</v>
          </cell>
          <cell r="D315">
            <v>130</v>
          </cell>
          <cell r="E315">
            <v>20</v>
          </cell>
          <cell r="F315">
            <v>61</v>
          </cell>
          <cell r="G315">
            <v>5</v>
          </cell>
          <cell r="H315">
            <v>5.26</v>
          </cell>
          <cell r="I315">
            <v>1.1599999999999999</v>
          </cell>
          <cell r="J315">
            <v>1.55</v>
          </cell>
          <cell r="K315">
            <v>2.23</v>
          </cell>
          <cell r="L315">
            <v>1807.2</v>
          </cell>
          <cell r="M315">
            <v>0</v>
          </cell>
          <cell r="N315">
            <v>151</v>
          </cell>
          <cell r="O315">
            <v>0</v>
          </cell>
          <cell r="P315">
            <v>7.97</v>
          </cell>
          <cell r="Q315">
            <v>10.199999999999999</v>
          </cell>
          <cell r="R315">
            <v>151</v>
          </cell>
          <cell r="S315">
            <v>1807.2</v>
          </cell>
          <cell r="X315">
            <v>0</v>
          </cell>
          <cell r="Y315">
            <v>1560</v>
          </cell>
          <cell r="Z315">
            <v>692.9</v>
          </cell>
        </row>
        <row r="316">
          <cell r="B316" t="str">
            <v>SS7</v>
          </cell>
          <cell r="D316">
            <v>80</v>
          </cell>
          <cell r="E316">
            <v>6</v>
          </cell>
          <cell r="F316">
            <v>46</v>
          </cell>
          <cell r="G316">
            <v>0</v>
          </cell>
          <cell r="H316">
            <v>3.57</v>
          </cell>
          <cell r="I316">
            <v>0.28999999999999998</v>
          </cell>
          <cell r="J316">
            <v>1.29</v>
          </cell>
          <cell r="K316">
            <v>0</v>
          </cell>
          <cell r="L316">
            <v>1292.4000000000001</v>
          </cell>
          <cell r="M316">
            <v>0</v>
          </cell>
          <cell r="N316">
            <v>108</v>
          </cell>
          <cell r="O316">
            <v>0</v>
          </cell>
          <cell r="P316">
            <v>5.15</v>
          </cell>
          <cell r="Q316">
            <v>5.15</v>
          </cell>
          <cell r="R316">
            <v>108</v>
          </cell>
          <cell r="S316">
            <v>1292.4000000000001</v>
          </cell>
          <cell r="X316">
            <v>0</v>
          </cell>
          <cell r="Y316">
            <v>960</v>
          </cell>
          <cell r="Z316">
            <v>471.2</v>
          </cell>
        </row>
        <row r="317">
          <cell r="B317" t="str">
            <v>CS1</v>
          </cell>
          <cell r="D317">
            <v>514</v>
          </cell>
          <cell r="E317">
            <v>81</v>
          </cell>
          <cell r="F317">
            <v>263</v>
          </cell>
          <cell r="G317">
            <v>20</v>
          </cell>
          <cell r="H317">
            <v>42.35</v>
          </cell>
          <cell r="I317">
            <v>7.1</v>
          </cell>
          <cell r="J317">
            <v>15.57</v>
          </cell>
          <cell r="K317">
            <v>18</v>
          </cell>
          <cell r="L317">
            <v>8624</v>
          </cell>
          <cell r="M317">
            <v>0</v>
          </cell>
          <cell r="N317">
            <v>616</v>
          </cell>
          <cell r="O317">
            <v>0</v>
          </cell>
          <cell r="P317">
            <v>65.02</v>
          </cell>
          <cell r="Q317">
            <v>83.02</v>
          </cell>
          <cell r="R317">
            <v>616</v>
          </cell>
          <cell r="S317">
            <v>8624</v>
          </cell>
          <cell r="X317">
            <v>0</v>
          </cell>
          <cell r="Y317">
            <v>7196</v>
          </cell>
          <cell r="Z317">
            <v>4826.46</v>
          </cell>
        </row>
        <row r="318">
          <cell r="B318" t="str">
            <v>CS1</v>
          </cell>
          <cell r="D318">
            <v>34</v>
          </cell>
          <cell r="E318">
            <v>6</v>
          </cell>
          <cell r="F318">
            <v>12</v>
          </cell>
          <cell r="G318">
            <v>2</v>
          </cell>
          <cell r="H318">
            <v>1.84</v>
          </cell>
          <cell r="I318">
            <v>0.28000000000000003</v>
          </cell>
          <cell r="J318">
            <v>0.55000000000000004</v>
          </cell>
          <cell r="K318">
            <v>1.1399999999999999</v>
          </cell>
          <cell r="L318">
            <v>420</v>
          </cell>
          <cell r="M318">
            <v>0</v>
          </cell>
          <cell r="N318">
            <v>30</v>
          </cell>
          <cell r="O318">
            <v>0</v>
          </cell>
          <cell r="P318">
            <v>2.67</v>
          </cell>
          <cell r="Q318">
            <v>3.81</v>
          </cell>
          <cell r="R318">
            <v>30</v>
          </cell>
          <cell r="S318">
            <v>420</v>
          </cell>
          <cell r="X318">
            <v>0</v>
          </cell>
          <cell r="Y318">
            <v>476</v>
          </cell>
          <cell r="Z318">
            <v>209.1</v>
          </cell>
        </row>
        <row r="319">
          <cell r="B319" t="str">
            <v>CS1</v>
          </cell>
          <cell r="D319">
            <v>204</v>
          </cell>
          <cell r="E319">
            <v>31</v>
          </cell>
          <cell r="F319">
            <v>72</v>
          </cell>
          <cell r="G319">
            <v>10</v>
          </cell>
          <cell r="H319">
            <v>13.44</v>
          </cell>
          <cell r="I319">
            <v>1.77</v>
          </cell>
          <cell r="J319">
            <v>3.28</v>
          </cell>
          <cell r="K319">
            <v>1.74</v>
          </cell>
          <cell r="L319">
            <v>2436</v>
          </cell>
          <cell r="M319">
            <v>0</v>
          </cell>
          <cell r="N319">
            <v>174</v>
          </cell>
          <cell r="O319">
            <v>0</v>
          </cell>
          <cell r="P319">
            <v>18.489999999999998</v>
          </cell>
          <cell r="Q319">
            <v>20.23</v>
          </cell>
          <cell r="R319">
            <v>174</v>
          </cell>
          <cell r="S319">
            <v>2436</v>
          </cell>
          <cell r="X319">
            <v>0</v>
          </cell>
          <cell r="Y319">
            <v>2856</v>
          </cell>
          <cell r="Z319">
            <v>1532.04</v>
          </cell>
        </row>
        <row r="320">
          <cell r="B320" t="str">
            <v>CS3</v>
          </cell>
          <cell r="D320">
            <v>63</v>
          </cell>
          <cell r="E320">
            <v>0</v>
          </cell>
          <cell r="F320">
            <v>43</v>
          </cell>
          <cell r="G320">
            <v>2</v>
          </cell>
          <cell r="H320">
            <v>12.2</v>
          </cell>
          <cell r="I320">
            <v>0</v>
          </cell>
          <cell r="J320">
            <v>6.06</v>
          </cell>
          <cell r="K320">
            <v>5.45</v>
          </cell>
          <cell r="L320">
            <v>1246</v>
          </cell>
          <cell r="M320">
            <v>0</v>
          </cell>
          <cell r="N320">
            <v>89</v>
          </cell>
          <cell r="O320">
            <v>0</v>
          </cell>
          <cell r="P320">
            <v>18.260000000000002</v>
          </cell>
          <cell r="Q320">
            <v>23.71</v>
          </cell>
          <cell r="R320">
            <v>89</v>
          </cell>
          <cell r="S320">
            <v>1246</v>
          </cell>
          <cell r="X320">
            <v>0</v>
          </cell>
          <cell r="Y320">
            <v>882</v>
          </cell>
          <cell r="Z320">
            <v>1389.78</v>
          </cell>
        </row>
        <row r="321">
          <cell r="B321" t="str">
            <v>CS5</v>
          </cell>
          <cell r="D321">
            <v>20</v>
          </cell>
          <cell r="E321">
            <v>2</v>
          </cell>
          <cell r="F321">
            <v>9</v>
          </cell>
          <cell r="G321">
            <v>0</v>
          </cell>
          <cell r="H321">
            <v>1.1000000000000001</v>
          </cell>
          <cell r="I321">
            <v>0.09</v>
          </cell>
          <cell r="J321">
            <v>0.33</v>
          </cell>
          <cell r="K321">
            <v>0</v>
          </cell>
          <cell r="L321">
            <v>280</v>
          </cell>
          <cell r="M321">
            <v>0</v>
          </cell>
          <cell r="N321">
            <v>20</v>
          </cell>
          <cell r="O321">
            <v>0</v>
          </cell>
          <cell r="P321">
            <v>1.52</v>
          </cell>
          <cell r="Q321">
            <v>1.52</v>
          </cell>
          <cell r="R321">
            <v>20</v>
          </cell>
          <cell r="S321">
            <v>280</v>
          </cell>
          <cell r="X321">
            <v>0</v>
          </cell>
          <cell r="Y321">
            <v>280</v>
          </cell>
          <cell r="Z321">
            <v>125.4</v>
          </cell>
        </row>
        <row r="322">
          <cell r="B322" t="str">
            <v>KC2</v>
          </cell>
          <cell r="D322">
            <v>40</v>
          </cell>
          <cell r="E322">
            <v>4</v>
          </cell>
          <cell r="F322">
            <v>9</v>
          </cell>
          <cell r="G322">
            <v>1</v>
          </cell>
          <cell r="H322">
            <v>2.74</v>
          </cell>
          <cell r="I322">
            <v>0.3</v>
          </cell>
          <cell r="J322">
            <v>0.41</v>
          </cell>
          <cell r="K322">
            <v>0.66</v>
          </cell>
          <cell r="L322">
            <v>308</v>
          </cell>
          <cell r="M322">
            <v>0</v>
          </cell>
          <cell r="N322">
            <v>22</v>
          </cell>
          <cell r="O322">
            <v>0</v>
          </cell>
          <cell r="P322">
            <v>3.45</v>
          </cell>
          <cell r="Q322">
            <v>4.1100000000000003</v>
          </cell>
          <cell r="R322">
            <v>22</v>
          </cell>
          <cell r="S322">
            <v>308</v>
          </cell>
          <cell r="X322">
            <v>0</v>
          </cell>
          <cell r="Y322">
            <v>560</v>
          </cell>
          <cell r="Z322">
            <v>312.39999999999998</v>
          </cell>
        </row>
        <row r="323">
          <cell r="B323" t="str">
            <v>LA1</v>
          </cell>
          <cell r="D323">
            <v>4</v>
          </cell>
          <cell r="E323">
            <v>3</v>
          </cell>
          <cell r="F323">
            <v>4</v>
          </cell>
          <cell r="G323">
            <v>2</v>
          </cell>
          <cell r="H323">
            <v>0.47</v>
          </cell>
          <cell r="I323">
            <v>0.47</v>
          </cell>
          <cell r="J323">
            <v>0.24</v>
          </cell>
          <cell r="K323">
            <v>2.96</v>
          </cell>
          <cell r="L323">
            <v>154</v>
          </cell>
          <cell r="M323">
            <v>0</v>
          </cell>
          <cell r="N323">
            <v>11</v>
          </cell>
          <cell r="O323">
            <v>0</v>
          </cell>
          <cell r="P323">
            <v>1.18</v>
          </cell>
          <cell r="Q323">
            <v>4.1399999999999997</v>
          </cell>
          <cell r="R323">
            <v>11</v>
          </cell>
          <cell r="S323">
            <v>154</v>
          </cell>
          <cell r="X323">
            <v>0</v>
          </cell>
          <cell r="Y323">
            <v>56</v>
          </cell>
          <cell r="Z323">
            <v>53.32</v>
          </cell>
        </row>
        <row r="324">
          <cell r="B324" t="str">
            <v>LA2</v>
          </cell>
          <cell r="D324">
            <v>2</v>
          </cell>
          <cell r="E324">
            <v>2</v>
          </cell>
          <cell r="F324">
            <v>7</v>
          </cell>
          <cell r="G324">
            <v>0</v>
          </cell>
          <cell r="H324">
            <v>0.18</v>
          </cell>
          <cell r="I324">
            <v>0.17</v>
          </cell>
          <cell r="J324">
            <v>0.38</v>
          </cell>
          <cell r="K324">
            <v>0</v>
          </cell>
          <cell r="L324">
            <v>224</v>
          </cell>
          <cell r="M324">
            <v>0</v>
          </cell>
          <cell r="N324">
            <v>16</v>
          </cell>
          <cell r="O324">
            <v>0</v>
          </cell>
          <cell r="P324">
            <v>0.73</v>
          </cell>
          <cell r="Q324">
            <v>0.73</v>
          </cell>
          <cell r="R324">
            <v>16</v>
          </cell>
          <cell r="S324">
            <v>224</v>
          </cell>
          <cell r="X324">
            <v>0</v>
          </cell>
          <cell r="Y324">
            <v>28</v>
          </cell>
          <cell r="Z324">
            <v>20.62</v>
          </cell>
        </row>
        <row r="325">
          <cell r="B325" t="str">
            <v>LA3</v>
          </cell>
          <cell r="D325">
            <v>16</v>
          </cell>
          <cell r="E325">
            <v>0</v>
          </cell>
          <cell r="F325">
            <v>13</v>
          </cell>
          <cell r="G325">
            <v>0</v>
          </cell>
          <cell r="H325">
            <v>3.97</v>
          </cell>
          <cell r="I325">
            <v>0</v>
          </cell>
          <cell r="J325">
            <v>2.39</v>
          </cell>
          <cell r="K325">
            <v>0</v>
          </cell>
          <cell r="L325">
            <v>364</v>
          </cell>
          <cell r="M325">
            <v>0</v>
          </cell>
          <cell r="N325">
            <v>26</v>
          </cell>
          <cell r="O325">
            <v>0</v>
          </cell>
          <cell r="P325">
            <v>6.36</v>
          </cell>
          <cell r="Q325">
            <v>6.36</v>
          </cell>
          <cell r="R325">
            <v>26</v>
          </cell>
          <cell r="S325">
            <v>364</v>
          </cell>
          <cell r="X325">
            <v>0</v>
          </cell>
          <cell r="Y325">
            <v>224</v>
          </cell>
          <cell r="Z325">
            <v>452.64</v>
          </cell>
        </row>
        <row r="326">
          <cell r="B326" t="str">
            <v>SS7</v>
          </cell>
          <cell r="D326">
            <v>17</v>
          </cell>
          <cell r="E326">
            <v>4</v>
          </cell>
          <cell r="F326">
            <v>10</v>
          </cell>
          <cell r="G326">
            <v>0</v>
          </cell>
          <cell r="H326">
            <v>1.1399999999999999</v>
          </cell>
          <cell r="I326">
            <v>0.36</v>
          </cell>
          <cell r="J326">
            <v>0.49</v>
          </cell>
          <cell r="K326">
            <v>0</v>
          </cell>
          <cell r="L326">
            <v>350</v>
          </cell>
          <cell r="M326">
            <v>0</v>
          </cell>
          <cell r="N326">
            <v>25</v>
          </cell>
          <cell r="O326">
            <v>0</v>
          </cell>
          <cell r="P326">
            <v>1.99</v>
          </cell>
          <cell r="Q326">
            <v>1.99</v>
          </cell>
          <cell r="R326">
            <v>25</v>
          </cell>
          <cell r="S326">
            <v>350</v>
          </cell>
          <cell r="X326">
            <v>0</v>
          </cell>
          <cell r="Y326">
            <v>238</v>
          </cell>
          <cell r="Z326">
            <v>129.19999999999999</v>
          </cell>
        </row>
        <row r="327">
          <cell r="B327" t="str">
            <v>CS1</v>
          </cell>
          <cell r="D327">
            <v>671</v>
          </cell>
          <cell r="E327">
            <v>50</v>
          </cell>
          <cell r="F327">
            <v>241</v>
          </cell>
          <cell r="G327">
            <v>9</v>
          </cell>
          <cell r="H327">
            <v>64.25</v>
          </cell>
          <cell r="I327">
            <v>4.9800000000000004</v>
          </cell>
          <cell r="J327">
            <v>17.95</v>
          </cell>
          <cell r="K327">
            <v>7.21</v>
          </cell>
          <cell r="L327">
            <v>8656</v>
          </cell>
          <cell r="M327">
            <v>0</v>
          </cell>
          <cell r="N327">
            <v>541</v>
          </cell>
          <cell r="O327">
            <v>0</v>
          </cell>
          <cell r="P327">
            <v>87.18</v>
          </cell>
          <cell r="Q327">
            <v>94.39</v>
          </cell>
          <cell r="R327">
            <v>541</v>
          </cell>
          <cell r="S327">
            <v>8656</v>
          </cell>
          <cell r="X327">
            <v>0</v>
          </cell>
          <cell r="Y327">
            <v>10736</v>
          </cell>
          <cell r="Z327">
            <v>6408.05</v>
          </cell>
        </row>
        <row r="328">
          <cell r="B328" t="str">
            <v>CS1</v>
          </cell>
          <cell r="D328">
            <v>28</v>
          </cell>
          <cell r="E328">
            <v>3</v>
          </cell>
          <cell r="F328">
            <v>15</v>
          </cell>
          <cell r="G328">
            <v>1</v>
          </cell>
          <cell r="H328">
            <v>1.75</v>
          </cell>
          <cell r="I328">
            <v>0.38</v>
          </cell>
          <cell r="J328">
            <v>0.94</v>
          </cell>
          <cell r="K328">
            <v>0.22</v>
          </cell>
          <cell r="L328">
            <v>544</v>
          </cell>
          <cell r="M328">
            <v>0</v>
          </cell>
          <cell r="N328">
            <v>34</v>
          </cell>
          <cell r="O328">
            <v>0</v>
          </cell>
          <cell r="P328">
            <v>3.07</v>
          </cell>
          <cell r="Q328">
            <v>3.29</v>
          </cell>
          <cell r="R328">
            <v>34</v>
          </cell>
          <cell r="S328">
            <v>544</v>
          </cell>
          <cell r="X328">
            <v>0</v>
          </cell>
          <cell r="Y328">
            <v>448</v>
          </cell>
          <cell r="Z328">
            <v>174.72</v>
          </cell>
        </row>
        <row r="329">
          <cell r="B329" t="str">
            <v>CS1</v>
          </cell>
          <cell r="D329">
            <v>67</v>
          </cell>
          <cell r="E329">
            <v>16</v>
          </cell>
          <cell r="F329">
            <v>31</v>
          </cell>
          <cell r="G329">
            <v>3</v>
          </cell>
          <cell r="H329">
            <v>7.26</v>
          </cell>
          <cell r="I329">
            <v>1.73</v>
          </cell>
          <cell r="J329">
            <v>2.72</v>
          </cell>
          <cell r="K329">
            <v>3.27</v>
          </cell>
          <cell r="L329">
            <v>1232</v>
          </cell>
          <cell r="M329">
            <v>0</v>
          </cell>
          <cell r="N329">
            <v>77</v>
          </cell>
          <cell r="O329">
            <v>0</v>
          </cell>
          <cell r="P329">
            <v>11.71</v>
          </cell>
          <cell r="Q329">
            <v>14.98</v>
          </cell>
          <cell r="R329">
            <v>77</v>
          </cell>
          <cell r="S329">
            <v>1232</v>
          </cell>
          <cell r="X329">
            <v>0</v>
          </cell>
          <cell r="Y329">
            <v>1072</v>
          </cell>
          <cell r="Z329">
            <v>723.6</v>
          </cell>
        </row>
        <row r="330">
          <cell r="B330" t="str">
            <v>CS3</v>
          </cell>
          <cell r="D330">
            <v>39</v>
          </cell>
          <cell r="E330">
            <v>2</v>
          </cell>
          <cell r="F330">
            <v>21</v>
          </cell>
          <cell r="G330">
            <v>0</v>
          </cell>
          <cell r="H330">
            <v>14.3</v>
          </cell>
          <cell r="I330">
            <v>1.25</v>
          </cell>
          <cell r="J330">
            <v>6.02</v>
          </cell>
          <cell r="K330">
            <v>0</v>
          </cell>
          <cell r="L330">
            <v>688</v>
          </cell>
          <cell r="M330">
            <v>0</v>
          </cell>
          <cell r="N330">
            <v>43</v>
          </cell>
          <cell r="O330">
            <v>0</v>
          </cell>
          <cell r="P330">
            <v>21.57</v>
          </cell>
          <cell r="Q330">
            <v>21.57</v>
          </cell>
          <cell r="R330">
            <v>43</v>
          </cell>
          <cell r="S330">
            <v>688</v>
          </cell>
          <cell r="X330">
            <v>0</v>
          </cell>
          <cell r="Y330">
            <v>624</v>
          </cell>
          <cell r="Z330">
            <v>1425.84</v>
          </cell>
        </row>
        <row r="331">
          <cell r="B331" t="str">
            <v>CS5</v>
          </cell>
          <cell r="D331">
            <v>18</v>
          </cell>
          <cell r="E331">
            <v>2</v>
          </cell>
          <cell r="F331">
            <v>9</v>
          </cell>
          <cell r="G331">
            <v>0</v>
          </cell>
          <cell r="H331">
            <v>1.1200000000000001</v>
          </cell>
          <cell r="I331">
            <v>0.12</v>
          </cell>
          <cell r="J331">
            <v>0.43</v>
          </cell>
          <cell r="K331">
            <v>0</v>
          </cell>
          <cell r="L331">
            <v>320</v>
          </cell>
          <cell r="M331">
            <v>0</v>
          </cell>
          <cell r="N331">
            <v>20</v>
          </cell>
          <cell r="O331">
            <v>0</v>
          </cell>
          <cell r="P331">
            <v>1.67</v>
          </cell>
          <cell r="Q331">
            <v>1.67</v>
          </cell>
          <cell r="R331">
            <v>20</v>
          </cell>
          <cell r="S331">
            <v>320</v>
          </cell>
          <cell r="X331">
            <v>0</v>
          </cell>
          <cell r="Y331">
            <v>288</v>
          </cell>
          <cell r="Z331">
            <v>111.78</v>
          </cell>
        </row>
        <row r="332">
          <cell r="B332" t="str">
            <v>LA1</v>
          </cell>
          <cell r="D332">
            <v>65</v>
          </cell>
          <cell r="E332">
            <v>0</v>
          </cell>
          <cell r="F332">
            <v>14</v>
          </cell>
          <cell r="G332">
            <v>0</v>
          </cell>
          <cell r="H332">
            <v>9.32</v>
          </cell>
          <cell r="I332">
            <v>0</v>
          </cell>
          <cell r="J332">
            <v>1.55</v>
          </cell>
          <cell r="K332">
            <v>0</v>
          </cell>
          <cell r="L332">
            <v>432</v>
          </cell>
          <cell r="M332">
            <v>0</v>
          </cell>
          <cell r="N332">
            <v>27</v>
          </cell>
          <cell r="O332">
            <v>0</v>
          </cell>
          <cell r="P332">
            <v>10.87</v>
          </cell>
          <cell r="Q332">
            <v>10.87</v>
          </cell>
          <cell r="R332">
            <v>27</v>
          </cell>
          <cell r="S332">
            <v>432</v>
          </cell>
          <cell r="X332">
            <v>0</v>
          </cell>
          <cell r="Y332">
            <v>1040</v>
          </cell>
          <cell r="Z332">
            <v>929.5</v>
          </cell>
        </row>
        <row r="333">
          <cell r="B333" t="str">
            <v>LA4</v>
          </cell>
          <cell r="D333">
            <v>9</v>
          </cell>
          <cell r="E333">
            <v>0</v>
          </cell>
          <cell r="F333">
            <v>5</v>
          </cell>
          <cell r="G333">
            <v>0</v>
          </cell>
          <cell r="H333">
            <v>2.14</v>
          </cell>
          <cell r="I333">
            <v>0</v>
          </cell>
          <cell r="J333">
            <v>0.92</v>
          </cell>
          <cell r="K333">
            <v>0</v>
          </cell>
          <cell r="L333">
            <v>176</v>
          </cell>
          <cell r="M333">
            <v>0</v>
          </cell>
          <cell r="N333">
            <v>11</v>
          </cell>
          <cell r="O333">
            <v>0</v>
          </cell>
          <cell r="P333">
            <v>3.06</v>
          </cell>
          <cell r="Q333">
            <v>3.06</v>
          </cell>
          <cell r="R333">
            <v>11</v>
          </cell>
          <cell r="S333">
            <v>176</v>
          </cell>
          <cell r="X333">
            <v>0</v>
          </cell>
          <cell r="Y333">
            <v>144</v>
          </cell>
          <cell r="Z333">
            <v>213.48</v>
          </cell>
        </row>
        <row r="334">
          <cell r="B334" t="str">
            <v>LA5</v>
          </cell>
          <cell r="D334">
            <v>90</v>
          </cell>
          <cell r="E334">
            <v>1</v>
          </cell>
          <cell r="F334">
            <v>36</v>
          </cell>
          <cell r="G334">
            <v>0</v>
          </cell>
          <cell r="H334">
            <v>45.74</v>
          </cell>
          <cell r="I334">
            <v>1.5</v>
          </cell>
          <cell r="J334">
            <v>13.09</v>
          </cell>
          <cell r="K334">
            <v>0</v>
          </cell>
          <cell r="L334">
            <v>1136</v>
          </cell>
          <cell r="M334">
            <v>0</v>
          </cell>
          <cell r="N334">
            <v>71</v>
          </cell>
          <cell r="O334">
            <v>0</v>
          </cell>
          <cell r="P334">
            <v>60.33</v>
          </cell>
          <cell r="Q334">
            <v>60.33</v>
          </cell>
          <cell r="R334">
            <v>71</v>
          </cell>
          <cell r="S334">
            <v>1136</v>
          </cell>
          <cell r="X334">
            <v>0</v>
          </cell>
          <cell r="Y334">
            <v>1440</v>
          </cell>
          <cell r="Z334">
            <v>4560.3</v>
          </cell>
        </row>
        <row r="335">
          <cell r="B335" t="str">
            <v>SS1</v>
          </cell>
          <cell r="D335">
            <v>59</v>
          </cell>
          <cell r="E335">
            <v>6</v>
          </cell>
          <cell r="F335">
            <v>21</v>
          </cell>
          <cell r="G335">
            <v>0</v>
          </cell>
          <cell r="H335">
            <v>3.34</v>
          </cell>
          <cell r="I335">
            <v>0.95</v>
          </cell>
          <cell r="J335">
            <v>0.98</v>
          </cell>
          <cell r="K335">
            <v>0</v>
          </cell>
          <cell r="L335">
            <v>704</v>
          </cell>
          <cell r="M335">
            <v>96</v>
          </cell>
          <cell r="N335">
            <v>44</v>
          </cell>
          <cell r="O335">
            <v>6</v>
          </cell>
          <cell r="P335">
            <v>5.27</v>
          </cell>
          <cell r="Q335">
            <v>5.27</v>
          </cell>
          <cell r="R335">
            <v>50</v>
          </cell>
          <cell r="S335">
            <v>800</v>
          </cell>
          <cell r="X335">
            <v>0</v>
          </cell>
          <cell r="Y335">
            <v>944</v>
          </cell>
          <cell r="Z335">
            <v>330.4</v>
          </cell>
        </row>
        <row r="336">
          <cell r="B336" t="str">
            <v>SS3</v>
          </cell>
          <cell r="D336">
            <v>1</v>
          </cell>
          <cell r="E336">
            <v>0</v>
          </cell>
          <cell r="F336">
            <v>0</v>
          </cell>
          <cell r="G336">
            <v>0</v>
          </cell>
          <cell r="H336">
            <v>0.14000000000000001</v>
          </cell>
          <cell r="I336">
            <v>0</v>
          </cell>
          <cell r="J336">
            <v>0</v>
          </cell>
          <cell r="K336">
            <v>0</v>
          </cell>
          <cell r="L336">
            <v>0</v>
          </cell>
          <cell r="M336">
            <v>0</v>
          </cell>
          <cell r="N336">
            <v>0</v>
          </cell>
          <cell r="O336">
            <v>0</v>
          </cell>
          <cell r="P336">
            <v>0.14000000000000001</v>
          </cell>
          <cell r="Q336">
            <v>0.14000000000000001</v>
          </cell>
          <cell r="R336">
            <v>0</v>
          </cell>
          <cell r="S336">
            <v>0</v>
          </cell>
          <cell r="X336">
            <v>0</v>
          </cell>
          <cell r="Y336">
            <v>16</v>
          </cell>
          <cell r="Z336">
            <v>13.65</v>
          </cell>
        </row>
        <row r="337">
          <cell r="B337" t="str">
            <v>SS4</v>
          </cell>
          <cell r="D337">
            <v>0</v>
          </cell>
          <cell r="E337">
            <v>1</v>
          </cell>
          <cell r="F337">
            <v>0</v>
          </cell>
          <cell r="G337">
            <v>0</v>
          </cell>
          <cell r="H337">
            <v>0</v>
          </cell>
          <cell r="I337">
            <v>0.06</v>
          </cell>
          <cell r="J337">
            <v>0</v>
          </cell>
          <cell r="K337">
            <v>0</v>
          </cell>
          <cell r="L337">
            <v>16</v>
          </cell>
          <cell r="M337">
            <v>0</v>
          </cell>
          <cell r="N337">
            <v>1</v>
          </cell>
          <cell r="O337">
            <v>0</v>
          </cell>
          <cell r="P337">
            <v>0.06</v>
          </cell>
          <cell r="Q337">
            <v>0.06</v>
          </cell>
          <cell r="R337">
            <v>1</v>
          </cell>
          <cell r="S337">
            <v>16</v>
          </cell>
          <cell r="X337">
            <v>0</v>
          </cell>
          <cell r="Y337">
            <v>0</v>
          </cell>
          <cell r="Z337">
            <v>0</v>
          </cell>
        </row>
        <row r="338">
          <cell r="B338" t="str">
            <v>CS1</v>
          </cell>
          <cell r="D338">
            <v>287</v>
          </cell>
          <cell r="E338">
            <v>18</v>
          </cell>
          <cell r="F338">
            <v>110</v>
          </cell>
          <cell r="G338">
            <v>5</v>
          </cell>
          <cell r="H338">
            <v>30.01</v>
          </cell>
          <cell r="I338">
            <v>1.89</v>
          </cell>
          <cell r="J338">
            <v>11.48</v>
          </cell>
          <cell r="K338">
            <v>5.04</v>
          </cell>
          <cell r="L338">
            <v>4266</v>
          </cell>
          <cell r="M338">
            <v>0</v>
          </cell>
          <cell r="N338">
            <v>237</v>
          </cell>
          <cell r="O338">
            <v>0</v>
          </cell>
          <cell r="P338">
            <v>43.38</v>
          </cell>
          <cell r="Q338">
            <v>48.42</v>
          </cell>
          <cell r="R338">
            <v>237</v>
          </cell>
          <cell r="S338">
            <v>4266</v>
          </cell>
          <cell r="X338">
            <v>0</v>
          </cell>
          <cell r="Y338">
            <v>5166</v>
          </cell>
          <cell r="Z338">
            <v>2660.49</v>
          </cell>
        </row>
        <row r="339">
          <cell r="B339" t="str">
            <v>CS1</v>
          </cell>
          <cell r="D339">
            <v>78</v>
          </cell>
          <cell r="E339">
            <v>6</v>
          </cell>
          <cell r="F339">
            <v>32</v>
          </cell>
          <cell r="G339">
            <v>1</v>
          </cell>
          <cell r="H339">
            <v>5.53</v>
          </cell>
          <cell r="I339">
            <v>0.38</v>
          </cell>
          <cell r="J339">
            <v>1.96</v>
          </cell>
          <cell r="K339">
            <v>0.13</v>
          </cell>
          <cell r="L339">
            <v>1242</v>
          </cell>
          <cell r="M339">
            <v>0</v>
          </cell>
          <cell r="N339">
            <v>69</v>
          </cell>
          <cell r="O339">
            <v>0</v>
          </cell>
          <cell r="P339">
            <v>7.87</v>
          </cell>
          <cell r="Q339">
            <v>8</v>
          </cell>
          <cell r="R339">
            <v>69</v>
          </cell>
          <cell r="S339">
            <v>1242</v>
          </cell>
          <cell r="X339">
            <v>0</v>
          </cell>
          <cell r="Y339">
            <v>1404</v>
          </cell>
          <cell r="Z339">
            <v>489.84</v>
          </cell>
        </row>
        <row r="340">
          <cell r="B340" t="str">
            <v>CS1</v>
          </cell>
          <cell r="D340">
            <v>0</v>
          </cell>
          <cell r="E340">
            <v>0</v>
          </cell>
          <cell r="F340">
            <v>0</v>
          </cell>
          <cell r="G340">
            <v>1</v>
          </cell>
          <cell r="H340">
            <v>0</v>
          </cell>
          <cell r="I340">
            <v>0</v>
          </cell>
          <cell r="J340">
            <v>0</v>
          </cell>
          <cell r="K340">
            <v>0.26</v>
          </cell>
          <cell r="L340">
            <v>0</v>
          </cell>
          <cell r="M340">
            <v>0</v>
          </cell>
          <cell r="N340">
            <v>0</v>
          </cell>
          <cell r="O340">
            <v>0</v>
          </cell>
          <cell r="P340">
            <v>0</v>
          </cell>
          <cell r="Q340">
            <v>0.26</v>
          </cell>
          <cell r="R340">
            <v>0</v>
          </cell>
          <cell r="S340">
            <v>0</v>
          </cell>
          <cell r="X340">
            <v>0</v>
          </cell>
          <cell r="Y340">
            <v>0</v>
          </cell>
          <cell r="Z340">
            <v>0</v>
          </cell>
        </row>
        <row r="341">
          <cell r="B341" t="str">
            <v>CS3</v>
          </cell>
          <cell r="D341">
            <v>360</v>
          </cell>
          <cell r="E341">
            <v>6</v>
          </cell>
          <cell r="F341">
            <v>140</v>
          </cell>
          <cell r="G341">
            <v>1</v>
          </cell>
          <cell r="H341">
            <v>111.27</v>
          </cell>
          <cell r="I341">
            <v>5.2</v>
          </cell>
          <cell r="J341">
            <v>38.32</v>
          </cell>
          <cell r="K341">
            <v>4</v>
          </cell>
          <cell r="L341">
            <v>5310</v>
          </cell>
          <cell r="M341">
            <v>0</v>
          </cell>
          <cell r="N341">
            <v>295</v>
          </cell>
          <cell r="O341">
            <v>0</v>
          </cell>
          <cell r="P341">
            <v>154.79</v>
          </cell>
          <cell r="Q341">
            <v>158.79</v>
          </cell>
          <cell r="R341">
            <v>295</v>
          </cell>
          <cell r="S341">
            <v>5310</v>
          </cell>
          <cell r="X341">
            <v>0</v>
          </cell>
          <cell r="Y341">
            <v>6480</v>
          </cell>
          <cell r="Z341">
            <v>9860.4</v>
          </cell>
        </row>
        <row r="342">
          <cell r="B342" t="str">
            <v>LA2</v>
          </cell>
          <cell r="D342">
            <v>72</v>
          </cell>
          <cell r="E342">
            <v>10</v>
          </cell>
          <cell r="F342">
            <v>28</v>
          </cell>
          <cell r="G342">
            <v>1</v>
          </cell>
          <cell r="H342">
            <v>8.75</v>
          </cell>
          <cell r="I342">
            <v>1.38</v>
          </cell>
          <cell r="J342">
            <v>3.52</v>
          </cell>
          <cell r="K342">
            <v>0.48</v>
          </cell>
          <cell r="L342">
            <v>1206</v>
          </cell>
          <cell r="M342">
            <v>0</v>
          </cell>
          <cell r="N342">
            <v>67</v>
          </cell>
          <cell r="O342">
            <v>0</v>
          </cell>
          <cell r="P342">
            <v>13.65</v>
          </cell>
          <cell r="Q342">
            <v>14.13</v>
          </cell>
          <cell r="R342">
            <v>67</v>
          </cell>
          <cell r="S342">
            <v>1206</v>
          </cell>
          <cell r="X342">
            <v>0</v>
          </cell>
          <cell r="Y342">
            <v>1296</v>
          </cell>
          <cell r="Z342">
            <v>775.44</v>
          </cell>
        </row>
        <row r="343">
          <cell r="B343" t="str">
            <v>LA3</v>
          </cell>
          <cell r="D343">
            <v>91</v>
          </cell>
          <cell r="E343">
            <v>2</v>
          </cell>
          <cell r="F343">
            <v>49</v>
          </cell>
          <cell r="G343">
            <v>0</v>
          </cell>
          <cell r="H343">
            <v>37.020000000000003</v>
          </cell>
          <cell r="I343">
            <v>1.73</v>
          </cell>
          <cell r="J343">
            <v>17.399999999999999</v>
          </cell>
          <cell r="K343">
            <v>0</v>
          </cell>
          <cell r="L343">
            <v>1872</v>
          </cell>
          <cell r="M343">
            <v>0</v>
          </cell>
          <cell r="N343">
            <v>104</v>
          </cell>
          <cell r="O343">
            <v>0</v>
          </cell>
          <cell r="P343">
            <v>56.15</v>
          </cell>
          <cell r="Q343">
            <v>56.15</v>
          </cell>
          <cell r="R343">
            <v>104</v>
          </cell>
          <cell r="S343">
            <v>1872</v>
          </cell>
          <cell r="X343">
            <v>0</v>
          </cell>
          <cell r="Y343">
            <v>1638</v>
          </cell>
          <cell r="Z343">
            <v>3281.46</v>
          </cell>
        </row>
        <row r="344">
          <cell r="B344" t="str">
            <v>LA5</v>
          </cell>
          <cell r="D344">
            <v>71</v>
          </cell>
          <cell r="E344">
            <v>0</v>
          </cell>
          <cell r="F344">
            <v>30</v>
          </cell>
          <cell r="G344">
            <v>2</v>
          </cell>
          <cell r="H344">
            <v>45.78</v>
          </cell>
          <cell r="I344">
            <v>0</v>
          </cell>
          <cell r="J344">
            <v>15.12</v>
          </cell>
          <cell r="K344">
            <v>6.6</v>
          </cell>
          <cell r="L344">
            <v>1134</v>
          </cell>
          <cell r="M344">
            <v>0</v>
          </cell>
          <cell r="N344">
            <v>63</v>
          </cell>
          <cell r="O344">
            <v>0</v>
          </cell>
          <cell r="P344">
            <v>60.9</v>
          </cell>
          <cell r="Q344">
            <v>67.5</v>
          </cell>
          <cell r="R344">
            <v>63</v>
          </cell>
          <cell r="S344">
            <v>1134</v>
          </cell>
          <cell r="X344">
            <v>0</v>
          </cell>
          <cell r="Y344">
            <v>1278</v>
          </cell>
          <cell r="Z344">
            <v>4056.94</v>
          </cell>
        </row>
        <row r="345">
          <cell r="B345" t="str">
            <v>SS1</v>
          </cell>
          <cell r="D345">
            <v>126</v>
          </cell>
          <cell r="E345">
            <v>12</v>
          </cell>
          <cell r="F345">
            <v>44</v>
          </cell>
          <cell r="G345">
            <v>0</v>
          </cell>
          <cell r="H345">
            <v>11.75</v>
          </cell>
          <cell r="I345">
            <v>2.65</v>
          </cell>
          <cell r="J345">
            <v>4.32</v>
          </cell>
          <cell r="K345">
            <v>0</v>
          </cell>
          <cell r="L345">
            <v>1764</v>
          </cell>
          <cell r="M345">
            <v>108</v>
          </cell>
          <cell r="N345">
            <v>98</v>
          </cell>
          <cell r="O345">
            <v>6</v>
          </cell>
          <cell r="P345">
            <v>18.72</v>
          </cell>
          <cell r="Q345">
            <v>18.72</v>
          </cell>
          <cell r="R345">
            <v>104</v>
          </cell>
          <cell r="S345">
            <v>1872</v>
          </cell>
          <cell r="X345">
            <v>0</v>
          </cell>
          <cell r="Y345">
            <v>2268</v>
          </cell>
          <cell r="Z345">
            <v>1033.2</v>
          </cell>
        </row>
        <row r="346">
          <cell r="B346" t="str">
            <v>SS4</v>
          </cell>
          <cell r="D346">
            <v>39</v>
          </cell>
          <cell r="E346">
            <v>5</v>
          </cell>
          <cell r="F346">
            <v>18</v>
          </cell>
          <cell r="G346">
            <v>0</v>
          </cell>
          <cell r="H346">
            <v>2.09</v>
          </cell>
          <cell r="I346">
            <v>0.32</v>
          </cell>
          <cell r="J346">
            <v>0.86</v>
          </cell>
          <cell r="K346">
            <v>0</v>
          </cell>
          <cell r="L346">
            <v>720</v>
          </cell>
          <cell r="M346">
            <v>0</v>
          </cell>
          <cell r="N346">
            <v>40</v>
          </cell>
          <cell r="O346">
            <v>0</v>
          </cell>
          <cell r="P346">
            <v>3.27</v>
          </cell>
          <cell r="Q346">
            <v>3.27</v>
          </cell>
          <cell r="R346">
            <v>40</v>
          </cell>
          <cell r="S346">
            <v>720</v>
          </cell>
          <cell r="X346">
            <v>0</v>
          </cell>
          <cell r="Y346">
            <v>702</v>
          </cell>
          <cell r="Z346">
            <v>183.3</v>
          </cell>
        </row>
        <row r="347">
          <cell r="B347" t="str">
            <v>SS5</v>
          </cell>
          <cell r="D347">
            <v>32</v>
          </cell>
          <cell r="E347">
            <v>0</v>
          </cell>
          <cell r="F347">
            <v>18</v>
          </cell>
          <cell r="G347">
            <v>0</v>
          </cell>
          <cell r="H347">
            <v>11.45</v>
          </cell>
          <cell r="I347">
            <v>0</v>
          </cell>
          <cell r="J347">
            <v>4.82</v>
          </cell>
          <cell r="K347">
            <v>0</v>
          </cell>
          <cell r="L347">
            <v>630</v>
          </cell>
          <cell r="M347">
            <v>0</v>
          </cell>
          <cell r="N347">
            <v>35</v>
          </cell>
          <cell r="O347">
            <v>0</v>
          </cell>
          <cell r="P347">
            <v>16.27</v>
          </cell>
          <cell r="Q347">
            <v>16.27</v>
          </cell>
          <cell r="R347">
            <v>35</v>
          </cell>
          <cell r="S347">
            <v>630</v>
          </cell>
          <cell r="X347">
            <v>0</v>
          </cell>
          <cell r="Y347">
            <v>576</v>
          </cell>
          <cell r="Z347">
            <v>1007.04</v>
          </cell>
        </row>
        <row r="348">
          <cell r="B348" t="str">
            <v>CS1</v>
          </cell>
          <cell r="D348">
            <v>340</v>
          </cell>
          <cell r="E348">
            <v>35</v>
          </cell>
          <cell r="F348">
            <v>108</v>
          </cell>
          <cell r="G348">
            <v>4</v>
          </cell>
          <cell r="H348">
            <v>55.09</v>
          </cell>
          <cell r="I348">
            <v>6.29</v>
          </cell>
          <cell r="J348">
            <v>17.600000000000001</v>
          </cell>
          <cell r="K348">
            <v>6.21</v>
          </cell>
          <cell r="L348">
            <v>5040</v>
          </cell>
          <cell r="M348">
            <v>0</v>
          </cell>
          <cell r="N348">
            <v>252</v>
          </cell>
          <cell r="O348">
            <v>0</v>
          </cell>
          <cell r="P348">
            <v>78.98</v>
          </cell>
          <cell r="Q348">
            <v>85.19</v>
          </cell>
          <cell r="R348">
            <v>252</v>
          </cell>
          <cell r="S348">
            <v>5040</v>
          </cell>
          <cell r="X348">
            <v>0</v>
          </cell>
          <cell r="Y348">
            <v>6800</v>
          </cell>
          <cell r="Z348">
            <v>4392.8</v>
          </cell>
        </row>
        <row r="349">
          <cell r="B349" t="str">
            <v>CS1</v>
          </cell>
          <cell r="D349">
            <v>271</v>
          </cell>
          <cell r="E349">
            <v>48</v>
          </cell>
          <cell r="F349">
            <v>23</v>
          </cell>
          <cell r="G349">
            <v>16</v>
          </cell>
          <cell r="H349">
            <v>21.27</v>
          </cell>
          <cell r="I349">
            <v>3.7</v>
          </cell>
          <cell r="J349">
            <v>2.23</v>
          </cell>
          <cell r="K349">
            <v>5.31</v>
          </cell>
          <cell r="L349">
            <v>1880</v>
          </cell>
          <cell r="M349">
            <v>0</v>
          </cell>
          <cell r="N349">
            <v>94</v>
          </cell>
          <cell r="O349">
            <v>0</v>
          </cell>
          <cell r="P349">
            <v>27.2</v>
          </cell>
          <cell r="Q349">
            <v>32.51</v>
          </cell>
          <cell r="R349">
            <v>94</v>
          </cell>
          <cell r="S349">
            <v>1880</v>
          </cell>
          <cell r="X349">
            <v>0</v>
          </cell>
          <cell r="Y349">
            <v>5420</v>
          </cell>
          <cell r="Z349">
            <v>1696.46</v>
          </cell>
        </row>
        <row r="350">
          <cell r="B350" t="str">
            <v>CS1</v>
          </cell>
          <cell r="D350">
            <v>177</v>
          </cell>
          <cell r="E350">
            <v>18</v>
          </cell>
          <cell r="F350">
            <v>77</v>
          </cell>
          <cell r="G350">
            <v>3</v>
          </cell>
          <cell r="H350">
            <v>14.82</v>
          </cell>
          <cell r="I350">
            <v>1.72</v>
          </cell>
          <cell r="J350">
            <v>6.38</v>
          </cell>
          <cell r="K350">
            <v>0.53</v>
          </cell>
          <cell r="L350">
            <v>3520</v>
          </cell>
          <cell r="M350">
            <v>0</v>
          </cell>
          <cell r="N350">
            <v>176</v>
          </cell>
          <cell r="O350">
            <v>0</v>
          </cell>
          <cell r="P350">
            <v>22.92</v>
          </cell>
          <cell r="Q350">
            <v>23.45</v>
          </cell>
          <cell r="R350">
            <v>176</v>
          </cell>
          <cell r="S350">
            <v>3520</v>
          </cell>
          <cell r="X350">
            <v>0</v>
          </cell>
          <cell r="Y350">
            <v>3540</v>
          </cell>
          <cell r="Z350">
            <v>1182.3599999999999</v>
          </cell>
        </row>
        <row r="351">
          <cell r="B351" t="str">
            <v>CS1</v>
          </cell>
          <cell r="D351">
            <v>20</v>
          </cell>
          <cell r="E351">
            <v>4</v>
          </cell>
          <cell r="F351">
            <v>10</v>
          </cell>
          <cell r="G351">
            <v>0</v>
          </cell>
          <cell r="H351">
            <v>1.57</v>
          </cell>
          <cell r="I351">
            <v>0.31</v>
          </cell>
          <cell r="J351">
            <v>0.92</v>
          </cell>
          <cell r="K351">
            <v>0</v>
          </cell>
          <cell r="L351">
            <v>500</v>
          </cell>
          <cell r="M351">
            <v>0</v>
          </cell>
          <cell r="N351">
            <v>25</v>
          </cell>
          <cell r="O351">
            <v>0</v>
          </cell>
          <cell r="P351">
            <v>2.8</v>
          </cell>
          <cell r="Q351">
            <v>2.8</v>
          </cell>
          <cell r="R351">
            <v>25</v>
          </cell>
          <cell r="S351">
            <v>500</v>
          </cell>
          <cell r="X351">
            <v>0</v>
          </cell>
          <cell r="Y351">
            <v>400</v>
          </cell>
          <cell r="Z351">
            <v>125.2</v>
          </cell>
        </row>
        <row r="352">
          <cell r="B352" t="str">
            <v>CS5</v>
          </cell>
          <cell r="D352">
            <v>35</v>
          </cell>
          <cell r="E352">
            <v>4</v>
          </cell>
          <cell r="F352">
            <v>14</v>
          </cell>
          <cell r="G352">
            <v>0</v>
          </cell>
          <cell r="H352">
            <v>2.72</v>
          </cell>
          <cell r="I352">
            <v>0.31</v>
          </cell>
          <cell r="J352">
            <v>1.08</v>
          </cell>
          <cell r="K352">
            <v>0</v>
          </cell>
          <cell r="L352">
            <v>620</v>
          </cell>
          <cell r="M352">
            <v>0</v>
          </cell>
          <cell r="N352">
            <v>31</v>
          </cell>
          <cell r="O352">
            <v>0</v>
          </cell>
          <cell r="P352">
            <v>4.1100000000000003</v>
          </cell>
          <cell r="Q352">
            <v>4.1100000000000003</v>
          </cell>
          <cell r="R352">
            <v>31</v>
          </cell>
          <cell r="S352">
            <v>620</v>
          </cell>
          <cell r="X352">
            <v>0</v>
          </cell>
          <cell r="Y352">
            <v>700</v>
          </cell>
          <cell r="Z352">
            <v>217.35</v>
          </cell>
        </row>
        <row r="353">
          <cell r="B353" t="str">
            <v>CS6</v>
          </cell>
          <cell r="D353">
            <v>248</v>
          </cell>
          <cell r="E353">
            <v>53</v>
          </cell>
          <cell r="F353">
            <v>27</v>
          </cell>
          <cell r="G353">
            <v>18</v>
          </cell>
          <cell r="H353">
            <v>25.11</v>
          </cell>
          <cell r="I353">
            <v>4.42</v>
          </cell>
          <cell r="J353">
            <v>3.25</v>
          </cell>
          <cell r="K353">
            <v>5.98</v>
          </cell>
          <cell r="L353">
            <v>2160</v>
          </cell>
          <cell r="M353">
            <v>0</v>
          </cell>
          <cell r="N353">
            <v>108</v>
          </cell>
          <cell r="O353">
            <v>0</v>
          </cell>
          <cell r="P353">
            <v>32.78</v>
          </cell>
          <cell r="Q353">
            <v>38.76</v>
          </cell>
          <cell r="R353">
            <v>108</v>
          </cell>
          <cell r="S353">
            <v>2160</v>
          </cell>
          <cell r="X353">
            <v>0</v>
          </cell>
          <cell r="Y353">
            <v>4960</v>
          </cell>
          <cell r="Z353">
            <v>2003.84</v>
          </cell>
        </row>
        <row r="354">
          <cell r="B354" t="str">
            <v>LA5</v>
          </cell>
          <cell r="D354">
            <v>9</v>
          </cell>
          <cell r="E354">
            <v>0</v>
          </cell>
          <cell r="F354">
            <v>4</v>
          </cell>
          <cell r="G354">
            <v>1</v>
          </cell>
          <cell r="H354">
            <v>7.1</v>
          </cell>
          <cell r="I354">
            <v>0</v>
          </cell>
          <cell r="J354">
            <v>2.65</v>
          </cell>
          <cell r="K354">
            <v>5.0599999999999996</v>
          </cell>
          <cell r="L354">
            <v>160</v>
          </cell>
          <cell r="M354">
            <v>0</v>
          </cell>
          <cell r="N354">
            <v>8</v>
          </cell>
          <cell r="O354">
            <v>0</v>
          </cell>
          <cell r="P354">
            <v>9.75</v>
          </cell>
          <cell r="Q354">
            <v>14.81</v>
          </cell>
          <cell r="R354">
            <v>8</v>
          </cell>
          <cell r="S354">
            <v>160</v>
          </cell>
          <cell r="X354">
            <v>0</v>
          </cell>
          <cell r="Y354">
            <v>180</v>
          </cell>
          <cell r="Z354">
            <v>566.28</v>
          </cell>
        </row>
        <row r="355">
          <cell r="B355" t="str">
            <v>SS1</v>
          </cell>
          <cell r="D355">
            <v>142</v>
          </cell>
          <cell r="E355">
            <v>25</v>
          </cell>
          <cell r="F355">
            <v>41</v>
          </cell>
          <cell r="G355">
            <v>5</v>
          </cell>
          <cell r="H355">
            <v>10.17</v>
          </cell>
          <cell r="I355">
            <v>2.91</v>
          </cell>
          <cell r="J355">
            <v>3.1</v>
          </cell>
          <cell r="K355">
            <v>7.75</v>
          </cell>
          <cell r="L355">
            <v>1720</v>
          </cell>
          <cell r="M355">
            <v>1000</v>
          </cell>
          <cell r="N355">
            <v>86</v>
          </cell>
          <cell r="O355">
            <v>50</v>
          </cell>
          <cell r="P355">
            <v>16.18</v>
          </cell>
          <cell r="Q355">
            <v>23.93</v>
          </cell>
          <cell r="R355">
            <v>136</v>
          </cell>
          <cell r="S355">
            <v>2720</v>
          </cell>
          <cell r="X355">
            <v>0</v>
          </cell>
          <cell r="Y355">
            <v>2840</v>
          </cell>
          <cell r="Z355">
            <v>805.14</v>
          </cell>
        </row>
        <row r="356">
          <cell r="B356" t="str">
            <v>SS4</v>
          </cell>
          <cell r="D356">
            <v>71</v>
          </cell>
          <cell r="E356">
            <v>4</v>
          </cell>
          <cell r="F356">
            <v>13</v>
          </cell>
          <cell r="G356">
            <v>1</v>
          </cell>
          <cell r="H356">
            <v>4.18</v>
          </cell>
          <cell r="I356">
            <v>0.28000000000000003</v>
          </cell>
          <cell r="J356">
            <v>0.84</v>
          </cell>
          <cell r="K356">
            <v>0.33</v>
          </cell>
          <cell r="L356">
            <v>520</v>
          </cell>
          <cell r="M356">
            <v>160</v>
          </cell>
          <cell r="N356">
            <v>26</v>
          </cell>
          <cell r="O356">
            <v>8</v>
          </cell>
          <cell r="P356">
            <v>5.3</v>
          </cell>
          <cell r="Q356">
            <v>5.63</v>
          </cell>
          <cell r="R356">
            <v>34</v>
          </cell>
          <cell r="S356">
            <v>680</v>
          </cell>
          <cell r="X356">
            <v>0</v>
          </cell>
          <cell r="Y356">
            <v>1420</v>
          </cell>
          <cell r="Z356">
            <v>330.86</v>
          </cell>
        </row>
        <row r="357">
          <cell r="B357" t="str">
            <v>SS4</v>
          </cell>
          <cell r="D357">
            <v>11</v>
          </cell>
          <cell r="E357">
            <v>0</v>
          </cell>
          <cell r="F357">
            <v>7</v>
          </cell>
          <cell r="G357">
            <v>0</v>
          </cell>
          <cell r="H357">
            <v>1.1200000000000001</v>
          </cell>
          <cell r="I357">
            <v>0</v>
          </cell>
          <cell r="J357">
            <v>0.67</v>
          </cell>
          <cell r="K357">
            <v>0</v>
          </cell>
          <cell r="L357">
            <v>280</v>
          </cell>
          <cell r="M357">
            <v>0</v>
          </cell>
          <cell r="N357">
            <v>14</v>
          </cell>
          <cell r="O357">
            <v>0</v>
          </cell>
          <cell r="P357">
            <v>1.79</v>
          </cell>
          <cell r="Q357">
            <v>1.79</v>
          </cell>
          <cell r="R357">
            <v>14</v>
          </cell>
          <cell r="S357">
            <v>280</v>
          </cell>
          <cell r="X357">
            <v>0</v>
          </cell>
          <cell r="Y357">
            <v>220</v>
          </cell>
          <cell r="Z357">
            <v>88.55</v>
          </cell>
        </row>
        <row r="361">
          <cell r="B361" t="str">
            <v>CST</v>
          </cell>
          <cell r="D361">
            <v>443</v>
          </cell>
          <cell r="E361">
            <v>38</v>
          </cell>
          <cell r="F361">
            <v>452</v>
          </cell>
          <cell r="G361">
            <v>88</v>
          </cell>
          <cell r="H361">
            <v>0.72</v>
          </cell>
          <cell r="I361">
            <v>0.03</v>
          </cell>
          <cell r="J361">
            <v>0.11</v>
          </cell>
          <cell r="K361">
            <v>0.16</v>
          </cell>
          <cell r="L361">
            <v>3.5</v>
          </cell>
          <cell r="M361">
            <v>684.9</v>
          </cell>
          <cell r="N361">
            <v>7</v>
          </cell>
          <cell r="O361">
            <v>1377</v>
          </cell>
          <cell r="Q361">
            <v>1.02</v>
          </cell>
          <cell r="R361">
            <v>1384</v>
          </cell>
          <cell r="S361">
            <v>688.4</v>
          </cell>
          <cell r="X361">
            <v>0</v>
          </cell>
          <cell r="Y361">
            <v>221.5</v>
          </cell>
          <cell r="Z361">
            <v>2285.88</v>
          </cell>
        </row>
        <row r="362">
          <cell r="B362" t="str">
            <v>SST</v>
          </cell>
          <cell r="D362">
            <v>673</v>
          </cell>
          <cell r="E362">
            <v>0</v>
          </cell>
          <cell r="F362">
            <v>0</v>
          </cell>
          <cell r="G362">
            <v>0</v>
          </cell>
          <cell r="H362">
            <v>0.85</v>
          </cell>
          <cell r="I362">
            <v>0</v>
          </cell>
          <cell r="J362">
            <v>0</v>
          </cell>
          <cell r="K362">
            <v>0</v>
          </cell>
          <cell r="L362">
            <v>0</v>
          </cell>
          <cell r="M362">
            <v>84</v>
          </cell>
          <cell r="N362">
            <v>0</v>
          </cell>
          <cell r="O362">
            <v>168</v>
          </cell>
          <cell r="Q362">
            <v>0.85</v>
          </cell>
          <cell r="R362">
            <v>168</v>
          </cell>
          <cell r="S362">
            <v>84</v>
          </cell>
          <cell r="X362">
            <v>0</v>
          </cell>
          <cell r="Y362">
            <v>336.5</v>
          </cell>
          <cell r="Z362">
            <v>2705.46</v>
          </cell>
        </row>
        <row r="363">
          <cell r="B363" t="str">
            <v>CS1</v>
          </cell>
          <cell r="D363">
            <v>0</v>
          </cell>
          <cell r="E363">
            <v>0</v>
          </cell>
          <cell r="F363">
            <v>0</v>
          </cell>
          <cell r="G363">
            <v>8</v>
          </cell>
          <cell r="H363">
            <v>0</v>
          </cell>
          <cell r="I363">
            <v>0</v>
          </cell>
          <cell r="J363">
            <v>0</v>
          </cell>
          <cell r="K363">
            <v>0.02</v>
          </cell>
          <cell r="L363">
            <v>0</v>
          </cell>
          <cell r="M363">
            <v>12</v>
          </cell>
          <cell r="N363">
            <v>0</v>
          </cell>
          <cell r="O363">
            <v>16</v>
          </cell>
          <cell r="Q363">
            <v>0.02</v>
          </cell>
          <cell r="R363">
            <v>16</v>
          </cell>
          <cell r="S363">
            <v>12</v>
          </cell>
          <cell r="X363">
            <v>0</v>
          </cell>
          <cell r="Y363">
            <v>0</v>
          </cell>
          <cell r="Z363">
            <v>0</v>
          </cell>
        </row>
        <row r="364">
          <cell r="B364" t="str">
            <v>CS1</v>
          </cell>
          <cell r="D364">
            <v>54</v>
          </cell>
          <cell r="E364">
            <v>11</v>
          </cell>
          <cell r="F364">
            <v>27</v>
          </cell>
          <cell r="G364">
            <v>2</v>
          </cell>
          <cell r="H364">
            <v>0.12</v>
          </cell>
          <cell r="I364">
            <v>0.01</v>
          </cell>
          <cell r="J364">
            <v>0.01</v>
          </cell>
          <cell r="K364">
            <v>0.01</v>
          </cell>
          <cell r="L364">
            <v>0</v>
          </cell>
          <cell r="M364">
            <v>73.900000000000006</v>
          </cell>
          <cell r="N364">
            <v>0</v>
          </cell>
          <cell r="O364">
            <v>99</v>
          </cell>
          <cell r="Q364">
            <v>0.15</v>
          </cell>
          <cell r="R364">
            <v>99</v>
          </cell>
          <cell r="S364">
            <v>73.900000000000006</v>
          </cell>
          <cell r="X364">
            <v>0</v>
          </cell>
          <cell r="Y364">
            <v>40.5</v>
          </cell>
          <cell r="Z364">
            <v>253.26</v>
          </cell>
        </row>
        <row r="365">
          <cell r="B365" t="str">
            <v>CS1</v>
          </cell>
          <cell r="D365">
            <v>1620</v>
          </cell>
          <cell r="E365">
            <v>105</v>
          </cell>
          <cell r="F365">
            <v>1090</v>
          </cell>
          <cell r="G365">
            <v>525</v>
          </cell>
          <cell r="H365">
            <v>3.55</v>
          </cell>
          <cell r="I365">
            <v>0.1</v>
          </cell>
          <cell r="J365">
            <v>0.34</v>
          </cell>
          <cell r="K365">
            <v>1.47</v>
          </cell>
          <cell r="L365">
            <v>9.8000000000000007</v>
          </cell>
          <cell r="M365">
            <v>2989</v>
          </cell>
          <cell r="N365">
            <v>13</v>
          </cell>
          <cell r="O365">
            <v>4002</v>
          </cell>
          <cell r="Q365">
            <v>5.46</v>
          </cell>
          <cell r="R365">
            <v>4015</v>
          </cell>
          <cell r="S365">
            <v>2998.8</v>
          </cell>
          <cell r="X365">
            <v>0</v>
          </cell>
          <cell r="Y365">
            <v>1215</v>
          </cell>
          <cell r="Z365">
            <v>7549.2</v>
          </cell>
        </row>
        <row r="366">
          <cell r="B366" t="str">
            <v>CS1</v>
          </cell>
          <cell r="D366">
            <v>70</v>
          </cell>
          <cell r="E366">
            <v>0</v>
          </cell>
          <cell r="F366">
            <v>17</v>
          </cell>
          <cell r="G366">
            <v>0</v>
          </cell>
          <cell r="H366">
            <v>0.15</v>
          </cell>
          <cell r="I366">
            <v>0</v>
          </cell>
          <cell r="J366">
            <v>0.01</v>
          </cell>
          <cell r="K366">
            <v>0</v>
          </cell>
          <cell r="L366">
            <v>0</v>
          </cell>
          <cell r="M366">
            <v>41</v>
          </cell>
          <cell r="N366">
            <v>0</v>
          </cell>
          <cell r="O366">
            <v>55</v>
          </cell>
          <cell r="Q366">
            <v>0.16</v>
          </cell>
          <cell r="R366">
            <v>55</v>
          </cell>
          <cell r="S366">
            <v>41</v>
          </cell>
          <cell r="X366">
            <v>0</v>
          </cell>
          <cell r="Y366">
            <v>52.5</v>
          </cell>
          <cell r="Z366">
            <v>327.60000000000002</v>
          </cell>
        </row>
        <row r="367">
          <cell r="B367" t="str">
            <v>CS3</v>
          </cell>
          <cell r="D367">
            <v>24</v>
          </cell>
          <cell r="E367">
            <v>0</v>
          </cell>
          <cell r="F367">
            <v>2</v>
          </cell>
          <cell r="G367">
            <v>0</v>
          </cell>
          <cell r="H367">
            <v>7.0000000000000007E-2</v>
          </cell>
          <cell r="I367">
            <v>0</v>
          </cell>
          <cell r="J367">
            <v>0</v>
          </cell>
          <cell r="K367">
            <v>0</v>
          </cell>
          <cell r="L367">
            <v>0</v>
          </cell>
          <cell r="M367">
            <v>7.5</v>
          </cell>
          <cell r="N367">
            <v>0</v>
          </cell>
          <cell r="O367">
            <v>10</v>
          </cell>
          <cell r="Q367">
            <v>7.0000000000000007E-2</v>
          </cell>
          <cell r="R367">
            <v>10</v>
          </cell>
          <cell r="S367">
            <v>7.5</v>
          </cell>
          <cell r="X367">
            <v>0</v>
          </cell>
          <cell r="Y367">
            <v>18</v>
          </cell>
          <cell r="Z367">
            <v>144.72</v>
          </cell>
        </row>
        <row r="368">
          <cell r="B368" t="str">
            <v>CS5</v>
          </cell>
          <cell r="D368">
            <v>0</v>
          </cell>
          <cell r="E368">
            <v>0</v>
          </cell>
          <cell r="F368">
            <v>0</v>
          </cell>
          <cell r="G368">
            <v>1</v>
          </cell>
          <cell r="H368">
            <v>0</v>
          </cell>
          <cell r="I368">
            <v>0</v>
          </cell>
          <cell r="J368">
            <v>0</v>
          </cell>
          <cell r="K368">
            <v>0.01</v>
          </cell>
          <cell r="L368">
            <v>0</v>
          </cell>
          <cell r="M368">
            <v>1.5</v>
          </cell>
          <cell r="N368">
            <v>0</v>
          </cell>
          <cell r="O368">
            <v>2</v>
          </cell>
          <cell r="Q368">
            <v>0.01</v>
          </cell>
          <cell r="R368">
            <v>2</v>
          </cell>
          <cell r="S368">
            <v>1.5</v>
          </cell>
          <cell r="X368">
            <v>0</v>
          </cell>
          <cell r="Y368">
            <v>0</v>
          </cell>
          <cell r="Z368">
            <v>0</v>
          </cell>
        </row>
        <row r="369">
          <cell r="B369" t="str">
            <v>CS5</v>
          </cell>
          <cell r="D369">
            <v>10</v>
          </cell>
          <cell r="E369">
            <v>0</v>
          </cell>
          <cell r="F369">
            <v>2</v>
          </cell>
          <cell r="G369">
            <v>0</v>
          </cell>
          <cell r="H369">
            <v>0.02</v>
          </cell>
          <cell r="I369">
            <v>0</v>
          </cell>
          <cell r="J369">
            <v>0</v>
          </cell>
          <cell r="K369">
            <v>0</v>
          </cell>
          <cell r="L369">
            <v>0</v>
          </cell>
          <cell r="M369">
            <v>5.3</v>
          </cell>
          <cell r="N369">
            <v>0</v>
          </cell>
          <cell r="O369">
            <v>7</v>
          </cell>
          <cell r="Q369">
            <v>0.02</v>
          </cell>
          <cell r="R369">
            <v>7</v>
          </cell>
          <cell r="S369">
            <v>5.3</v>
          </cell>
          <cell r="X369">
            <v>0</v>
          </cell>
          <cell r="Y369">
            <v>7.5</v>
          </cell>
          <cell r="Z369">
            <v>46.8</v>
          </cell>
        </row>
        <row r="370">
          <cell r="B370" t="str">
            <v>CS8</v>
          </cell>
          <cell r="D370">
            <v>10</v>
          </cell>
          <cell r="E370">
            <v>0</v>
          </cell>
          <cell r="F370">
            <v>2</v>
          </cell>
          <cell r="G370">
            <v>0</v>
          </cell>
          <cell r="H370">
            <v>0.02</v>
          </cell>
          <cell r="I370">
            <v>0</v>
          </cell>
          <cell r="J370">
            <v>0</v>
          </cell>
          <cell r="K370">
            <v>0</v>
          </cell>
          <cell r="L370">
            <v>0</v>
          </cell>
          <cell r="M370">
            <v>5.3</v>
          </cell>
          <cell r="N370">
            <v>0</v>
          </cell>
          <cell r="O370">
            <v>7</v>
          </cell>
          <cell r="Q370">
            <v>0.02</v>
          </cell>
          <cell r="R370">
            <v>7</v>
          </cell>
          <cell r="S370">
            <v>5.3</v>
          </cell>
          <cell r="X370">
            <v>0</v>
          </cell>
          <cell r="Y370">
            <v>7.5</v>
          </cell>
          <cell r="Z370">
            <v>46.8</v>
          </cell>
        </row>
        <row r="371">
          <cell r="B371" t="str">
            <v>CST</v>
          </cell>
          <cell r="D371">
            <v>53</v>
          </cell>
          <cell r="E371">
            <v>6</v>
          </cell>
          <cell r="F371">
            <v>59</v>
          </cell>
          <cell r="G371">
            <v>9</v>
          </cell>
          <cell r="H371">
            <v>0.12</v>
          </cell>
          <cell r="I371">
            <v>0.01</v>
          </cell>
          <cell r="J371">
            <v>0.02</v>
          </cell>
          <cell r="K371">
            <v>0.03</v>
          </cell>
          <cell r="L371">
            <v>0</v>
          </cell>
          <cell r="M371">
            <v>138.9</v>
          </cell>
          <cell r="N371">
            <v>0</v>
          </cell>
          <cell r="O371">
            <v>186</v>
          </cell>
          <cell r="Q371">
            <v>0.18</v>
          </cell>
          <cell r="R371">
            <v>186</v>
          </cell>
          <cell r="S371">
            <v>138.9</v>
          </cell>
          <cell r="X371">
            <v>0</v>
          </cell>
          <cell r="Y371">
            <v>39.75</v>
          </cell>
          <cell r="Z371">
            <v>249.1</v>
          </cell>
        </row>
        <row r="372">
          <cell r="B372" t="str">
            <v>GR2</v>
          </cell>
          <cell r="D372">
            <v>0</v>
          </cell>
          <cell r="E372">
            <v>0</v>
          </cell>
          <cell r="F372">
            <v>0</v>
          </cell>
          <cell r="G372">
            <v>1</v>
          </cell>
          <cell r="H372">
            <v>0</v>
          </cell>
          <cell r="I372">
            <v>0</v>
          </cell>
          <cell r="J372">
            <v>0</v>
          </cell>
          <cell r="K372">
            <v>0</v>
          </cell>
          <cell r="L372">
            <v>0</v>
          </cell>
          <cell r="M372">
            <v>1.5</v>
          </cell>
          <cell r="N372">
            <v>0</v>
          </cell>
          <cell r="O372">
            <v>2</v>
          </cell>
          <cell r="Q372">
            <v>0</v>
          </cell>
          <cell r="R372">
            <v>2</v>
          </cell>
          <cell r="S372">
            <v>1.5</v>
          </cell>
          <cell r="X372">
            <v>0</v>
          </cell>
          <cell r="Y372">
            <v>0</v>
          </cell>
          <cell r="Z372">
            <v>0</v>
          </cell>
        </row>
        <row r="373">
          <cell r="B373" t="str">
            <v>SS1</v>
          </cell>
          <cell r="D373">
            <v>0</v>
          </cell>
          <cell r="E373">
            <v>0</v>
          </cell>
          <cell r="F373">
            <v>0</v>
          </cell>
          <cell r="G373">
            <v>1</v>
          </cell>
          <cell r="H373">
            <v>0</v>
          </cell>
          <cell r="I373">
            <v>0</v>
          </cell>
          <cell r="J373">
            <v>0</v>
          </cell>
          <cell r="K373">
            <v>0</v>
          </cell>
          <cell r="L373">
            <v>0</v>
          </cell>
          <cell r="M373">
            <v>1.5</v>
          </cell>
          <cell r="N373">
            <v>0</v>
          </cell>
          <cell r="O373">
            <v>2</v>
          </cell>
          <cell r="Q373">
            <v>0</v>
          </cell>
          <cell r="R373">
            <v>2</v>
          </cell>
          <cell r="S373">
            <v>1.5</v>
          </cell>
          <cell r="X373">
            <v>0</v>
          </cell>
          <cell r="Y373">
            <v>0</v>
          </cell>
          <cell r="Z373">
            <v>0</v>
          </cell>
        </row>
        <row r="374">
          <cell r="B374" t="str">
            <v>SS4</v>
          </cell>
          <cell r="D374">
            <v>12</v>
          </cell>
          <cell r="E374">
            <v>0</v>
          </cell>
          <cell r="F374">
            <v>2</v>
          </cell>
          <cell r="G374">
            <v>0</v>
          </cell>
          <cell r="H374">
            <v>0.02</v>
          </cell>
          <cell r="I374">
            <v>0</v>
          </cell>
          <cell r="J374">
            <v>0</v>
          </cell>
          <cell r="K374">
            <v>0</v>
          </cell>
          <cell r="L374">
            <v>0</v>
          </cell>
          <cell r="M374">
            <v>5.3</v>
          </cell>
          <cell r="N374">
            <v>0</v>
          </cell>
          <cell r="O374">
            <v>7</v>
          </cell>
          <cell r="Q374">
            <v>0.02</v>
          </cell>
          <cell r="R374">
            <v>7</v>
          </cell>
          <cell r="S374">
            <v>5.3</v>
          </cell>
          <cell r="X374">
            <v>0</v>
          </cell>
          <cell r="Y374">
            <v>9</v>
          </cell>
          <cell r="Z374">
            <v>42.24</v>
          </cell>
        </row>
        <row r="375">
          <cell r="B375" t="str">
            <v>CS1</v>
          </cell>
          <cell r="D375">
            <v>63</v>
          </cell>
          <cell r="E375">
            <v>5</v>
          </cell>
          <cell r="F375">
            <v>11</v>
          </cell>
          <cell r="G375">
            <v>1</v>
          </cell>
          <cell r="H375">
            <v>0.21</v>
          </cell>
          <cell r="I375">
            <v>0.01</v>
          </cell>
          <cell r="J375">
            <v>0.01</v>
          </cell>
          <cell r="K375">
            <v>0</v>
          </cell>
          <cell r="L375">
            <v>3</v>
          </cell>
          <cell r="M375">
            <v>45.8</v>
          </cell>
          <cell r="N375">
            <v>3</v>
          </cell>
          <cell r="O375">
            <v>46</v>
          </cell>
          <cell r="Q375">
            <v>0.23</v>
          </cell>
          <cell r="R375">
            <v>49</v>
          </cell>
          <cell r="S375">
            <v>48.8</v>
          </cell>
          <cell r="X375">
            <v>0</v>
          </cell>
          <cell r="Y375">
            <v>63</v>
          </cell>
          <cell r="Z375">
            <v>326.97000000000003</v>
          </cell>
        </row>
        <row r="376">
          <cell r="B376" t="str">
            <v>CS1</v>
          </cell>
          <cell r="D376">
            <v>54</v>
          </cell>
          <cell r="E376">
            <v>11</v>
          </cell>
          <cell r="F376">
            <v>0</v>
          </cell>
          <cell r="G376">
            <v>11</v>
          </cell>
          <cell r="H376">
            <v>0.18</v>
          </cell>
          <cell r="I376">
            <v>0.01</v>
          </cell>
          <cell r="J376">
            <v>0</v>
          </cell>
          <cell r="K376">
            <v>0.04</v>
          </cell>
          <cell r="L376">
            <v>0</v>
          </cell>
          <cell r="M376">
            <v>58</v>
          </cell>
          <cell r="N376">
            <v>0</v>
          </cell>
          <cell r="O376">
            <v>58</v>
          </cell>
          <cell r="Q376">
            <v>0.23</v>
          </cell>
          <cell r="R376">
            <v>58</v>
          </cell>
          <cell r="S376">
            <v>58</v>
          </cell>
          <cell r="X376">
            <v>0</v>
          </cell>
          <cell r="Y376">
            <v>54</v>
          </cell>
          <cell r="Z376">
            <v>279.18</v>
          </cell>
        </row>
        <row r="377">
          <cell r="B377" t="str">
            <v>CS1</v>
          </cell>
          <cell r="D377">
            <v>20</v>
          </cell>
          <cell r="E377">
            <v>0</v>
          </cell>
          <cell r="F377">
            <v>6</v>
          </cell>
          <cell r="G377">
            <v>0</v>
          </cell>
          <cell r="H377">
            <v>0.06</v>
          </cell>
          <cell r="I377">
            <v>0</v>
          </cell>
          <cell r="J377">
            <v>0</v>
          </cell>
          <cell r="K377">
            <v>0</v>
          </cell>
          <cell r="L377">
            <v>0</v>
          </cell>
          <cell r="M377">
            <v>18.8</v>
          </cell>
          <cell r="N377">
            <v>0</v>
          </cell>
          <cell r="O377">
            <v>19</v>
          </cell>
          <cell r="Q377">
            <v>0.06</v>
          </cell>
          <cell r="R377">
            <v>19</v>
          </cell>
          <cell r="S377">
            <v>18.8</v>
          </cell>
          <cell r="X377">
            <v>0</v>
          </cell>
          <cell r="Y377">
            <v>20</v>
          </cell>
          <cell r="Z377">
            <v>102</v>
          </cell>
        </row>
        <row r="378">
          <cell r="B378" t="str">
            <v>CS4</v>
          </cell>
          <cell r="D378">
            <v>24</v>
          </cell>
          <cell r="E378">
            <v>0</v>
          </cell>
          <cell r="F378">
            <v>15</v>
          </cell>
          <cell r="G378">
            <v>0</v>
          </cell>
          <cell r="H378">
            <v>0.08</v>
          </cell>
          <cell r="I378">
            <v>0</v>
          </cell>
          <cell r="J378">
            <v>0.01</v>
          </cell>
          <cell r="K378">
            <v>0</v>
          </cell>
          <cell r="L378">
            <v>0</v>
          </cell>
          <cell r="M378">
            <v>38.700000000000003</v>
          </cell>
          <cell r="N378">
            <v>0</v>
          </cell>
          <cell r="O378">
            <v>39</v>
          </cell>
          <cell r="Q378">
            <v>0.09</v>
          </cell>
          <cell r="R378">
            <v>39</v>
          </cell>
          <cell r="S378">
            <v>38.700000000000003</v>
          </cell>
          <cell r="X378">
            <v>0</v>
          </cell>
          <cell r="Y378">
            <v>24</v>
          </cell>
          <cell r="Z378">
            <v>122.88</v>
          </cell>
        </row>
        <row r="379">
          <cell r="B379" t="str">
            <v>CS8</v>
          </cell>
          <cell r="D379">
            <v>162</v>
          </cell>
          <cell r="E379">
            <v>0</v>
          </cell>
          <cell r="F379">
            <v>6</v>
          </cell>
          <cell r="G379">
            <v>0</v>
          </cell>
          <cell r="H379">
            <v>0.52</v>
          </cell>
          <cell r="I379">
            <v>0</v>
          </cell>
          <cell r="J379">
            <v>0</v>
          </cell>
          <cell r="K379">
            <v>0</v>
          </cell>
          <cell r="L379">
            <v>0</v>
          </cell>
          <cell r="M379">
            <v>54.8</v>
          </cell>
          <cell r="N379">
            <v>0</v>
          </cell>
          <cell r="O379">
            <v>55</v>
          </cell>
          <cell r="Q379">
            <v>0.52</v>
          </cell>
          <cell r="R379">
            <v>55</v>
          </cell>
          <cell r="S379">
            <v>54.8</v>
          </cell>
          <cell r="X379">
            <v>0</v>
          </cell>
          <cell r="Y379">
            <v>162</v>
          </cell>
          <cell r="Z379">
            <v>835.92</v>
          </cell>
        </row>
        <row r="380">
          <cell r="B380" t="str">
            <v>CS8</v>
          </cell>
          <cell r="D380">
            <v>20</v>
          </cell>
          <cell r="E380">
            <v>0</v>
          </cell>
          <cell r="F380">
            <v>6</v>
          </cell>
          <cell r="G380">
            <v>0</v>
          </cell>
          <cell r="H380">
            <v>7.0000000000000007E-2</v>
          </cell>
          <cell r="I380">
            <v>0</v>
          </cell>
          <cell r="J380">
            <v>0</v>
          </cell>
          <cell r="K380">
            <v>0</v>
          </cell>
          <cell r="L380">
            <v>0</v>
          </cell>
          <cell r="M380">
            <v>18.8</v>
          </cell>
          <cell r="N380">
            <v>0</v>
          </cell>
          <cell r="O380">
            <v>19</v>
          </cell>
          <cell r="Q380">
            <v>7.0000000000000007E-2</v>
          </cell>
          <cell r="R380">
            <v>19</v>
          </cell>
          <cell r="S380">
            <v>18.8</v>
          </cell>
          <cell r="X380">
            <v>0</v>
          </cell>
          <cell r="Y380">
            <v>20</v>
          </cell>
          <cell r="Z380">
            <v>103.6</v>
          </cell>
        </row>
        <row r="381">
          <cell r="B381" t="str">
            <v>CST</v>
          </cell>
          <cell r="D381">
            <v>89</v>
          </cell>
          <cell r="E381">
            <v>0</v>
          </cell>
          <cell r="F381">
            <v>58</v>
          </cell>
          <cell r="G381">
            <v>3</v>
          </cell>
          <cell r="H381">
            <v>0.28999999999999998</v>
          </cell>
          <cell r="I381">
            <v>0</v>
          </cell>
          <cell r="J381">
            <v>0.03</v>
          </cell>
          <cell r="K381">
            <v>0.01</v>
          </cell>
          <cell r="L381">
            <v>0</v>
          </cell>
          <cell r="M381">
            <v>168</v>
          </cell>
          <cell r="N381">
            <v>0</v>
          </cell>
          <cell r="O381">
            <v>169</v>
          </cell>
          <cell r="Q381">
            <v>0.33</v>
          </cell>
          <cell r="R381">
            <v>169</v>
          </cell>
          <cell r="S381">
            <v>168</v>
          </cell>
          <cell r="X381">
            <v>0</v>
          </cell>
          <cell r="Y381">
            <v>89</v>
          </cell>
          <cell r="Z381">
            <v>456.57</v>
          </cell>
        </row>
        <row r="382">
          <cell r="B382" t="str">
            <v>GR2</v>
          </cell>
          <cell r="D382">
            <v>1</v>
          </cell>
          <cell r="E382">
            <v>2</v>
          </cell>
          <cell r="F382">
            <v>0</v>
          </cell>
          <cell r="G382">
            <v>6</v>
          </cell>
          <cell r="H382">
            <v>0</v>
          </cell>
          <cell r="I382">
            <v>0</v>
          </cell>
          <cell r="J382">
            <v>0</v>
          </cell>
          <cell r="K382">
            <v>0.02</v>
          </cell>
          <cell r="L382">
            <v>1</v>
          </cell>
          <cell r="M382">
            <v>12</v>
          </cell>
          <cell r="N382">
            <v>1</v>
          </cell>
          <cell r="O382">
            <v>12</v>
          </cell>
          <cell r="Q382">
            <v>0.02</v>
          </cell>
          <cell r="R382">
            <v>13</v>
          </cell>
          <cell r="S382">
            <v>13</v>
          </cell>
          <cell r="X382">
            <v>0</v>
          </cell>
          <cell r="Y382">
            <v>1</v>
          </cell>
          <cell r="Z382">
            <v>20.9</v>
          </cell>
        </row>
        <row r="383">
          <cell r="B383" t="str">
            <v>KC1</v>
          </cell>
          <cell r="D383">
            <v>216</v>
          </cell>
          <cell r="E383">
            <v>0</v>
          </cell>
          <cell r="F383">
            <v>13</v>
          </cell>
          <cell r="G383">
            <v>0</v>
          </cell>
          <cell r="H383">
            <v>0.7</v>
          </cell>
          <cell r="I383">
            <v>0</v>
          </cell>
          <cell r="J383">
            <v>0.01</v>
          </cell>
          <cell r="K383">
            <v>0</v>
          </cell>
          <cell r="L383">
            <v>0</v>
          </cell>
          <cell r="M383">
            <v>81.8</v>
          </cell>
          <cell r="N383">
            <v>0</v>
          </cell>
          <cell r="O383">
            <v>82</v>
          </cell>
          <cell r="Q383">
            <v>0.71</v>
          </cell>
          <cell r="R383">
            <v>82</v>
          </cell>
          <cell r="S383">
            <v>81.8</v>
          </cell>
          <cell r="X383">
            <v>0</v>
          </cell>
          <cell r="Y383">
            <v>216</v>
          </cell>
          <cell r="Z383">
            <v>1112.4000000000001</v>
          </cell>
        </row>
        <row r="384">
          <cell r="B384" t="str">
            <v>KC2</v>
          </cell>
          <cell r="D384">
            <v>12</v>
          </cell>
          <cell r="E384">
            <v>0</v>
          </cell>
          <cell r="F384">
            <v>0</v>
          </cell>
          <cell r="G384">
            <v>0</v>
          </cell>
          <cell r="H384">
            <v>0.04</v>
          </cell>
          <cell r="I384">
            <v>0</v>
          </cell>
          <cell r="J384">
            <v>0</v>
          </cell>
          <cell r="K384">
            <v>0</v>
          </cell>
          <cell r="L384">
            <v>0</v>
          </cell>
          <cell r="M384">
            <v>3</v>
          </cell>
          <cell r="N384">
            <v>0</v>
          </cell>
          <cell r="O384">
            <v>3</v>
          </cell>
          <cell r="Q384">
            <v>0.04</v>
          </cell>
          <cell r="R384">
            <v>3</v>
          </cell>
          <cell r="S384">
            <v>3</v>
          </cell>
          <cell r="X384">
            <v>0</v>
          </cell>
          <cell r="Y384">
            <v>12</v>
          </cell>
          <cell r="Z384">
            <v>62.16</v>
          </cell>
        </row>
        <row r="385">
          <cell r="B385" t="str">
            <v>SS1</v>
          </cell>
          <cell r="D385">
            <v>312</v>
          </cell>
          <cell r="E385">
            <v>0</v>
          </cell>
          <cell r="F385">
            <v>9</v>
          </cell>
          <cell r="G385">
            <v>0</v>
          </cell>
          <cell r="H385">
            <v>0.78</v>
          </cell>
          <cell r="I385">
            <v>0</v>
          </cell>
          <cell r="J385">
            <v>0.01</v>
          </cell>
          <cell r="K385">
            <v>0</v>
          </cell>
          <cell r="L385">
            <v>0</v>
          </cell>
          <cell r="M385">
            <v>97.8</v>
          </cell>
          <cell r="N385">
            <v>0</v>
          </cell>
          <cell r="O385">
            <v>98</v>
          </cell>
          <cell r="Q385">
            <v>0.79</v>
          </cell>
          <cell r="R385">
            <v>98</v>
          </cell>
          <cell r="S385">
            <v>97.8</v>
          </cell>
          <cell r="X385">
            <v>0</v>
          </cell>
          <cell r="Y385">
            <v>312</v>
          </cell>
          <cell r="Z385">
            <v>1235.52</v>
          </cell>
        </row>
        <row r="386">
          <cell r="B386" t="str">
            <v>CS1</v>
          </cell>
          <cell r="D386">
            <v>341</v>
          </cell>
          <cell r="E386">
            <v>2</v>
          </cell>
          <cell r="F386">
            <v>17</v>
          </cell>
          <cell r="G386">
            <v>0</v>
          </cell>
          <cell r="H386">
            <v>1.84</v>
          </cell>
          <cell r="I386">
            <v>0.01</v>
          </cell>
          <cell r="J386">
            <v>0.02</v>
          </cell>
          <cell r="K386">
            <v>0</v>
          </cell>
          <cell r="L386">
            <v>3</v>
          </cell>
          <cell r="M386">
            <v>194.6</v>
          </cell>
          <cell r="N386">
            <v>2</v>
          </cell>
          <cell r="O386">
            <v>130</v>
          </cell>
          <cell r="Q386">
            <v>1.87</v>
          </cell>
          <cell r="R386">
            <v>132</v>
          </cell>
          <cell r="S386">
            <v>197.6</v>
          </cell>
          <cell r="X386">
            <v>0</v>
          </cell>
          <cell r="Y386">
            <v>511.5</v>
          </cell>
          <cell r="Z386">
            <v>1957.34</v>
          </cell>
        </row>
        <row r="387">
          <cell r="B387" t="str">
            <v>CS1</v>
          </cell>
          <cell r="D387">
            <v>0</v>
          </cell>
          <cell r="E387">
            <v>84</v>
          </cell>
          <cell r="F387">
            <v>0</v>
          </cell>
          <cell r="G387">
            <v>0</v>
          </cell>
          <cell r="H387">
            <v>0</v>
          </cell>
          <cell r="I387">
            <v>0.12</v>
          </cell>
          <cell r="J387">
            <v>0</v>
          </cell>
          <cell r="K387">
            <v>0</v>
          </cell>
          <cell r="L387">
            <v>0</v>
          </cell>
          <cell r="M387">
            <v>252</v>
          </cell>
          <cell r="N387">
            <v>0</v>
          </cell>
          <cell r="O387">
            <v>168</v>
          </cell>
          <cell r="Q387">
            <v>0.12</v>
          </cell>
          <cell r="R387">
            <v>168</v>
          </cell>
          <cell r="S387">
            <v>252</v>
          </cell>
          <cell r="X387">
            <v>0</v>
          </cell>
          <cell r="Y387">
            <v>0</v>
          </cell>
          <cell r="Z387">
            <v>0</v>
          </cell>
        </row>
        <row r="388">
          <cell r="B388" t="str">
            <v>CS1</v>
          </cell>
          <cell r="D388">
            <v>18</v>
          </cell>
          <cell r="E388">
            <v>0</v>
          </cell>
          <cell r="F388">
            <v>3</v>
          </cell>
          <cell r="G388">
            <v>0</v>
          </cell>
          <cell r="H388">
            <v>0.1</v>
          </cell>
          <cell r="I388">
            <v>0</v>
          </cell>
          <cell r="J388">
            <v>0</v>
          </cell>
          <cell r="K388">
            <v>0</v>
          </cell>
          <cell r="L388">
            <v>0</v>
          </cell>
          <cell r="M388">
            <v>17.899999999999999</v>
          </cell>
          <cell r="N388">
            <v>0</v>
          </cell>
          <cell r="O388">
            <v>12</v>
          </cell>
          <cell r="Q388">
            <v>0.1</v>
          </cell>
          <cell r="R388">
            <v>12</v>
          </cell>
          <cell r="S388">
            <v>17.899999999999999</v>
          </cell>
          <cell r="X388">
            <v>0</v>
          </cell>
          <cell r="Y388">
            <v>27</v>
          </cell>
          <cell r="Z388">
            <v>102.06</v>
          </cell>
        </row>
        <row r="389">
          <cell r="B389" t="str">
            <v>CS1</v>
          </cell>
          <cell r="D389">
            <v>20</v>
          </cell>
          <cell r="E389">
            <v>0</v>
          </cell>
          <cell r="F389">
            <v>5</v>
          </cell>
          <cell r="G389">
            <v>0</v>
          </cell>
          <cell r="H389">
            <v>0.11</v>
          </cell>
          <cell r="I389">
            <v>0</v>
          </cell>
          <cell r="J389">
            <v>0.01</v>
          </cell>
          <cell r="K389">
            <v>0</v>
          </cell>
          <cell r="L389">
            <v>0</v>
          </cell>
          <cell r="M389">
            <v>23.9</v>
          </cell>
          <cell r="N389">
            <v>0</v>
          </cell>
          <cell r="O389">
            <v>16</v>
          </cell>
          <cell r="Q389">
            <v>0.12</v>
          </cell>
          <cell r="R389">
            <v>16</v>
          </cell>
          <cell r="S389">
            <v>23.9</v>
          </cell>
          <cell r="X389">
            <v>0</v>
          </cell>
          <cell r="Y389">
            <v>30</v>
          </cell>
          <cell r="Z389">
            <v>114.8</v>
          </cell>
        </row>
        <row r="390">
          <cell r="B390" t="str">
            <v>CS3</v>
          </cell>
          <cell r="D390">
            <v>28</v>
          </cell>
          <cell r="E390">
            <v>0</v>
          </cell>
          <cell r="F390">
            <v>0</v>
          </cell>
          <cell r="G390">
            <v>0</v>
          </cell>
          <cell r="H390">
            <v>0.15</v>
          </cell>
          <cell r="I390">
            <v>0</v>
          </cell>
          <cell r="J390">
            <v>0</v>
          </cell>
          <cell r="K390">
            <v>0</v>
          </cell>
          <cell r="L390">
            <v>0</v>
          </cell>
          <cell r="M390">
            <v>10.5</v>
          </cell>
          <cell r="N390">
            <v>0</v>
          </cell>
          <cell r="O390">
            <v>7</v>
          </cell>
          <cell r="Q390">
            <v>0.15</v>
          </cell>
          <cell r="R390">
            <v>7</v>
          </cell>
          <cell r="S390">
            <v>10.5</v>
          </cell>
          <cell r="X390">
            <v>0</v>
          </cell>
          <cell r="Y390">
            <v>42</v>
          </cell>
          <cell r="Z390">
            <v>162.68</v>
          </cell>
        </row>
        <row r="391">
          <cell r="B391" t="str">
            <v>CS8</v>
          </cell>
          <cell r="D391">
            <v>540</v>
          </cell>
          <cell r="E391">
            <v>0</v>
          </cell>
          <cell r="F391">
            <v>69</v>
          </cell>
          <cell r="G391">
            <v>21</v>
          </cell>
          <cell r="H391">
            <v>2.92</v>
          </cell>
          <cell r="I391">
            <v>0</v>
          </cell>
          <cell r="J391">
            <v>7.0000000000000007E-2</v>
          </cell>
          <cell r="K391">
            <v>0.17</v>
          </cell>
          <cell r="L391">
            <v>0</v>
          </cell>
          <cell r="M391">
            <v>488.7</v>
          </cell>
          <cell r="N391">
            <v>0</v>
          </cell>
          <cell r="O391">
            <v>327</v>
          </cell>
          <cell r="Q391">
            <v>3.16</v>
          </cell>
          <cell r="R391">
            <v>327</v>
          </cell>
          <cell r="S391">
            <v>488.7</v>
          </cell>
          <cell r="X391">
            <v>0</v>
          </cell>
          <cell r="Y391">
            <v>810</v>
          </cell>
          <cell r="Z391">
            <v>3099.6</v>
          </cell>
        </row>
        <row r="392">
          <cell r="B392" t="str">
            <v>CST</v>
          </cell>
          <cell r="D392">
            <v>89</v>
          </cell>
          <cell r="E392">
            <v>0</v>
          </cell>
          <cell r="F392">
            <v>48</v>
          </cell>
          <cell r="G392">
            <v>3</v>
          </cell>
          <cell r="H392">
            <v>0.48</v>
          </cell>
          <cell r="I392">
            <v>0</v>
          </cell>
          <cell r="J392">
            <v>0.05</v>
          </cell>
          <cell r="K392">
            <v>0.03</v>
          </cell>
          <cell r="L392">
            <v>0</v>
          </cell>
          <cell r="M392">
            <v>207.3</v>
          </cell>
          <cell r="N392">
            <v>0</v>
          </cell>
          <cell r="O392">
            <v>139</v>
          </cell>
          <cell r="Q392">
            <v>0.56000000000000005</v>
          </cell>
          <cell r="R392">
            <v>139</v>
          </cell>
          <cell r="S392">
            <v>207.3</v>
          </cell>
          <cell r="X392">
            <v>0</v>
          </cell>
          <cell r="Y392">
            <v>133.5</v>
          </cell>
          <cell r="Z392">
            <v>508.19</v>
          </cell>
        </row>
        <row r="393">
          <cell r="B393" t="str">
            <v>GR2</v>
          </cell>
          <cell r="D393">
            <v>138</v>
          </cell>
          <cell r="E393">
            <v>0</v>
          </cell>
          <cell r="F393">
            <v>0</v>
          </cell>
          <cell r="G393">
            <v>0</v>
          </cell>
          <cell r="H393">
            <v>0.75</v>
          </cell>
          <cell r="I393">
            <v>0</v>
          </cell>
          <cell r="J393">
            <v>0</v>
          </cell>
          <cell r="K393">
            <v>0</v>
          </cell>
          <cell r="L393">
            <v>0</v>
          </cell>
          <cell r="M393">
            <v>52.5</v>
          </cell>
          <cell r="N393">
            <v>0</v>
          </cell>
          <cell r="O393">
            <v>35</v>
          </cell>
          <cell r="Q393">
            <v>0.75</v>
          </cell>
          <cell r="R393">
            <v>35</v>
          </cell>
          <cell r="S393">
            <v>52.5</v>
          </cell>
          <cell r="X393">
            <v>0</v>
          </cell>
          <cell r="Y393">
            <v>207</v>
          </cell>
          <cell r="Z393">
            <v>3459.66</v>
          </cell>
        </row>
        <row r="394">
          <cell r="B394" t="str">
            <v>SS2</v>
          </cell>
          <cell r="D394">
            <v>17</v>
          </cell>
          <cell r="E394">
            <v>0</v>
          </cell>
          <cell r="F394">
            <v>0</v>
          </cell>
          <cell r="G394">
            <v>0</v>
          </cell>
          <cell r="H394">
            <v>0.09</v>
          </cell>
          <cell r="I394">
            <v>0</v>
          </cell>
          <cell r="J394">
            <v>0</v>
          </cell>
          <cell r="K394">
            <v>0</v>
          </cell>
          <cell r="L394">
            <v>0</v>
          </cell>
          <cell r="M394">
            <v>6</v>
          </cell>
          <cell r="N394">
            <v>0</v>
          </cell>
          <cell r="O394">
            <v>4</v>
          </cell>
          <cell r="Q394">
            <v>0.09</v>
          </cell>
          <cell r="R394">
            <v>4</v>
          </cell>
          <cell r="S394">
            <v>6</v>
          </cell>
          <cell r="X394">
            <v>0</v>
          </cell>
          <cell r="Y394">
            <v>25.5</v>
          </cell>
          <cell r="Z394">
            <v>97.07</v>
          </cell>
        </row>
        <row r="398">
          <cell r="B398" t="str">
            <v>CS0</v>
          </cell>
          <cell r="D398">
            <v>23</v>
          </cell>
          <cell r="E398">
            <v>0</v>
          </cell>
          <cell r="F398">
            <v>4</v>
          </cell>
          <cell r="G398">
            <v>0</v>
          </cell>
          <cell r="H398">
            <v>0.31</v>
          </cell>
          <cell r="I398">
            <v>0</v>
          </cell>
          <cell r="J398">
            <v>0.01</v>
          </cell>
          <cell r="K398">
            <v>0</v>
          </cell>
          <cell r="L398">
            <v>22</v>
          </cell>
          <cell r="M398">
            <v>0</v>
          </cell>
          <cell r="N398">
            <v>11</v>
          </cell>
          <cell r="O398">
            <v>0</v>
          </cell>
          <cell r="Q398">
            <v>0.32</v>
          </cell>
          <cell r="R398">
            <v>11</v>
          </cell>
          <cell r="S398">
            <v>22</v>
          </cell>
          <cell r="X398">
            <v>0</v>
          </cell>
          <cell r="Y398">
            <v>46</v>
          </cell>
          <cell r="Z398">
            <v>244.95</v>
          </cell>
        </row>
        <row r="399">
          <cell r="B399" t="str">
            <v>CS1</v>
          </cell>
          <cell r="D399">
            <v>1200</v>
          </cell>
          <cell r="E399">
            <v>24</v>
          </cell>
          <cell r="F399">
            <v>34</v>
          </cell>
          <cell r="G399">
            <v>0</v>
          </cell>
          <cell r="H399">
            <v>6.74</v>
          </cell>
          <cell r="I399">
            <v>7.0000000000000007E-2</v>
          </cell>
          <cell r="J399">
            <v>0.04</v>
          </cell>
          <cell r="K399">
            <v>0</v>
          </cell>
          <cell r="L399">
            <v>477.2</v>
          </cell>
          <cell r="M399">
            <v>0</v>
          </cell>
          <cell r="N399">
            <v>239</v>
          </cell>
          <cell r="O399">
            <v>0</v>
          </cell>
          <cell r="Q399">
            <v>6.85</v>
          </cell>
          <cell r="R399">
            <v>239</v>
          </cell>
          <cell r="S399">
            <v>477.2</v>
          </cell>
          <cell r="X399">
            <v>0</v>
          </cell>
          <cell r="Y399">
            <v>2400</v>
          </cell>
          <cell r="Z399">
            <v>5376</v>
          </cell>
        </row>
        <row r="400">
          <cell r="B400" t="str">
            <v>CS1</v>
          </cell>
          <cell r="D400">
            <v>94</v>
          </cell>
          <cell r="E400">
            <v>24</v>
          </cell>
          <cell r="F400">
            <v>49</v>
          </cell>
          <cell r="G400">
            <v>14</v>
          </cell>
          <cell r="H400">
            <v>0.51</v>
          </cell>
          <cell r="I400">
            <v>7.0000000000000007E-2</v>
          </cell>
          <cell r="J400">
            <v>0.03</v>
          </cell>
          <cell r="K400">
            <v>0.33</v>
          </cell>
          <cell r="L400">
            <v>265.39999999999998</v>
          </cell>
          <cell r="M400">
            <v>0</v>
          </cell>
          <cell r="N400">
            <v>133</v>
          </cell>
          <cell r="O400">
            <v>0</v>
          </cell>
          <cell r="Q400">
            <v>0.94</v>
          </cell>
          <cell r="R400">
            <v>133</v>
          </cell>
          <cell r="S400">
            <v>265.39999999999998</v>
          </cell>
          <cell r="X400">
            <v>0</v>
          </cell>
          <cell r="Y400">
            <v>188</v>
          </cell>
          <cell r="Z400">
            <v>406.08</v>
          </cell>
        </row>
        <row r="401">
          <cell r="B401" t="str">
            <v>CS1</v>
          </cell>
          <cell r="D401">
            <v>385</v>
          </cell>
          <cell r="E401">
            <v>8</v>
          </cell>
          <cell r="F401">
            <v>24</v>
          </cell>
          <cell r="G401">
            <v>4</v>
          </cell>
          <cell r="H401">
            <v>2.09</v>
          </cell>
          <cell r="I401">
            <v>0.02</v>
          </cell>
          <cell r="J401">
            <v>0.02</v>
          </cell>
          <cell r="K401">
            <v>0.08</v>
          </cell>
          <cell r="L401">
            <v>211.6</v>
          </cell>
          <cell r="M401">
            <v>0</v>
          </cell>
          <cell r="N401">
            <v>106</v>
          </cell>
          <cell r="O401">
            <v>0</v>
          </cell>
          <cell r="Q401">
            <v>2.21</v>
          </cell>
          <cell r="R401">
            <v>106</v>
          </cell>
          <cell r="S401">
            <v>211.6</v>
          </cell>
          <cell r="X401">
            <v>0</v>
          </cell>
          <cell r="Y401">
            <v>770</v>
          </cell>
          <cell r="Z401">
            <v>1670.9</v>
          </cell>
        </row>
        <row r="402">
          <cell r="B402" t="str">
            <v>CS1</v>
          </cell>
          <cell r="D402">
            <v>570</v>
          </cell>
          <cell r="E402">
            <v>0</v>
          </cell>
          <cell r="F402">
            <v>30</v>
          </cell>
          <cell r="G402">
            <v>0</v>
          </cell>
          <cell r="H402">
            <v>3.1</v>
          </cell>
          <cell r="I402">
            <v>0</v>
          </cell>
          <cell r="J402">
            <v>0.02</v>
          </cell>
          <cell r="K402">
            <v>0</v>
          </cell>
          <cell r="L402">
            <v>265.60000000000002</v>
          </cell>
          <cell r="M402">
            <v>0</v>
          </cell>
          <cell r="N402">
            <v>133</v>
          </cell>
          <cell r="O402">
            <v>0</v>
          </cell>
          <cell r="Q402">
            <v>3.12</v>
          </cell>
          <cell r="R402">
            <v>133</v>
          </cell>
          <cell r="S402">
            <v>265.60000000000002</v>
          </cell>
          <cell r="X402">
            <v>0</v>
          </cell>
          <cell r="Y402">
            <v>1140</v>
          </cell>
          <cell r="Z402">
            <v>2473.8000000000002</v>
          </cell>
        </row>
        <row r="403">
          <cell r="B403" t="str">
            <v>CS1</v>
          </cell>
          <cell r="D403">
            <v>468</v>
          </cell>
          <cell r="E403">
            <v>367</v>
          </cell>
          <cell r="F403">
            <v>25</v>
          </cell>
          <cell r="G403">
            <v>122</v>
          </cell>
          <cell r="H403">
            <v>2.5499999999999998</v>
          </cell>
          <cell r="I403">
            <v>0.99</v>
          </cell>
          <cell r="J403">
            <v>0.02</v>
          </cell>
          <cell r="K403">
            <v>2.82</v>
          </cell>
          <cell r="L403">
            <v>955.6</v>
          </cell>
          <cell r="M403">
            <v>0</v>
          </cell>
          <cell r="N403">
            <v>478</v>
          </cell>
          <cell r="O403">
            <v>0</v>
          </cell>
          <cell r="Q403">
            <v>6.38</v>
          </cell>
          <cell r="R403">
            <v>478</v>
          </cell>
          <cell r="S403">
            <v>955.6</v>
          </cell>
          <cell r="X403">
            <v>0</v>
          </cell>
          <cell r="Y403">
            <v>936</v>
          </cell>
          <cell r="Z403">
            <v>2031.12</v>
          </cell>
        </row>
        <row r="404">
          <cell r="B404" t="str">
            <v>CS1</v>
          </cell>
          <cell r="D404">
            <v>130</v>
          </cell>
          <cell r="E404">
            <v>0</v>
          </cell>
          <cell r="F404">
            <v>26</v>
          </cell>
          <cell r="G404">
            <v>0</v>
          </cell>
          <cell r="H404">
            <v>0.71</v>
          </cell>
          <cell r="I404">
            <v>0</v>
          </cell>
          <cell r="J404">
            <v>0.02</v>
          </cell>
          <cell r="K404">
            <v>0</v>
          </cell>
          <cell r="L404">
            <v>139.6</v>
          </cell>
          <cell r="M404">
            <v>0</v>
          </cell>
          <cell r="N404">
            <v>70</v>
          </cell>
          <cell r="O404">
            <v>0</v>
          </cell>
          <cell r="Q404">
            <v>0.73</v>
          </cell>
          <cell r="R404">
            <v>70</v>
          </cell>
          <cell r="S404">
            <v>139.6</v>
          </cell>
          <cell r="X404">
            <v>0</v>
          </cell>
          <cell r="Y404">
            <v>260</v>
          </cell>
          <cell r="Z404">
            <v>564.20000000000005</v>
          </cell>
        </row>
        <row r="405">
          <cell r="B405" t="str">
            <v>CS3</v>
          </cell>
          <cell r="D405">
            <v>70</v>
          </cell>
          <cell r="E405">
            <v>1</v>
          </cell>
          <cell r="F405">
            <v>5</v>
          </cell>
          <cell r="G405">
            <v>0</v>
          </cell>
          <cell r="H405">
            <v>0.74</v>
          </cell>
          <cell r="I405">
            <v>0.03</v>
          </cell>
          <cell r="J405">
            <v>0.01</v>
          </cell>
          <cell r="K405">
            <v>0</v>
          </cell>
          <cell r="L405">
            <v>42</v>
          </cell>
          <cell r="M405">
            <v>0</v>
          </cell>
          <cell r="N405">
            <v>21</v>
          </cell>
          <cell r="O405">
            <v>0</v>
          </cell>
          <cell r="Q405">
            <v>0.78</v>
          </cell>
          <cell r="R405">
            <v>21</v>
          </cell>
          <cell r="S405">
            <v>42</v>
          </cell>
          <cell r="X405">
            <v>0</v>
          </cell>
          <cell r="Y405">
            <v>140</v>
          </cell>
          <cell r="Z405">
            <v>590.79999999999995</v>
          </cell>
        </row>
        <row r="406">
          <cell r="B406" t="str">
            <v>CS5</v>
          </cell>
          <cell r="D406">
            <v>10</v>
          </cell>
          <cell r="E406">
            <v>0</v>
          </cell>
          <cell r="F406">
            <v>2</v>
          </cell>
          <cell r="G406">
            <v>0</v>
          </cell>
          <cell r="H406">
            <v>0.05</v>
          </cell>
          <cell r="I406">
            <v>0</v>
          </cell>
          <cell r="J406">
            <v>0</v>
          </cell>
          <cell r="K406">
            <v>0</v>
          </cell>
          <cell r="L406">
            <v>10</v>
          </cell>
          <cell r="M406">
            <v>0</v>
          </cell>
          <cell r="N406">
            <v>5</v>
          </cell>
          <cell r="O406">
            <v>0</v>
          </cell>
          <cell r="Q406">
            <v>0.05</v>
          </cell>
          <cell r="R406">
            <v>5</v>
          </cell>
          <cell r="S406">
            <v>10</v>
          </cell>
          <cell r="X406">
            <v>0</v>
          </cell>
          <cell r="Y406">
            <v>20</v>
          </cell>
          <cell r="Z406">
            <v>43.1</v>
          </cell>
        </row>
        <row r="407">
          <cell r="B407" t="str">
            <v>CS8</v>
          </cell>
          <cell r="D407">
            <v>48</v>
          </cell>
          <cell r="E407">
            <v>2</v>
          </cell>
          <cell r="F407">
            <v>2</v>
          </cell>
          <cell r="G407">
            <v>0</v>
          </cell>
          <cell r="H407">
            <v>0.36</v>
          </cell>
          <cell r="I407">
            <v>0.01</v>
          </cell>
          <cell r="J407">
            <v>0</v>
          </cell>
          <cell r="K407">
            <v>0</v>
          </cell>
          <cell r="L407">
            <v>22</v>
          </cell>
          <cell r="M407">
            <v>0</v>
          </cell>
          <cell r="N407">
            <v>11</v>
          </cell>
          <cell r="O407">
            <v>0</v>
          </cell>
          <cell r="Q407">
            <v>0.37</v>
          </cell>
          <cell r="R407">
            <v>11</v>
          </cell>
          <cell r="S407">
            <v>22</v>
          </cell>
          <cell r="X407">
            <v>0</v>
          </cell>
          <cell r="Y407">
            <v>96</v>
          </cell>
          <cell r="Z407">
            <v>286.56</v>
          </cell>
        </row>
        <row r="408">
          <cell r="B408" t="str">
            <v>CS8</v>
          </cell>
          <cell r="D408">
            <v>21</v>
          </cell>
          <cell r="E408">
            <v>0</v>
          </cell>
          <cell r="F408">
            <v>5</v>
          </cell>
          <cell r="G408">
            <v>2</v>
          </cell>
          <cell r="H408">
            <v>0.16</v>
          </cell>
          <cell r="I408">
            <v>0</v>
          </cell>
          <cell r="J408">
            <v>0.01</v>
          </cell>
          <cell r="K408">
            <v>0.04</v>
          </cell>
          <cell r="L408">
            <v>27.8</v>
          </cell>
          <cell r="M408">
            <v>0</v>
          </cell>
          <cell r="N408">
            <v>14</v>
          </cell>
          <cell r="O408">
            <v>0</v>
          </cell>
          <cell r="Q408">
            <v>0.21</v>
          </cell>
          <cell r="R408">
            <v>14</v>
          </cell>
          <cell r="S408">
            <v>27.8</v>
          </cell>
          <cell r="X408">
            <v>0</v>
          </cell>
          <cell r="Y408">
            <v>42</v>
          </cell>
          <cell r="Z408">
            <v>123.69</v>
          </cell>
        </row>
        <row r="409">
          <cell r="B409" t="str">
            <v>CS8</v>
          </cell>
          <cell r="D409">
            <v>114</v>
          </cell>
          <cell r="E409">
            <v>0</v>
          </cell>
          <cell r="F409">
            <v>5</v>
          </cell>
          <cell r="G409">
            <v>0</v>
          </cell>
          <cell r="H409">
            <v>0.85</v>
          </cell>
          <cell r="I409">
            <v>0</v>
          </cell>
          <cell r="J409">
            <v>0.01</v>
          </cell>
          <cell r="K409">
            <v>0</v>
          </cell>
          <cell r="L409">
            <v>49.8</v>
          </cell>
          <cell r="M409">
            <v>0</v>
          </cell>
          <cell r="N409">
            <v>25</v>
          </cell>
          <cell r="O409">
            <v>0</v>
          </cell>
          <cell r="Q409">
            <v>0.86</v>
          </cell>
          <cell r="R409">
            <v>25</v>
          </cell>
          <cell r="S409">
            <v>49.8</v>
          </cell>
          <cell r="X409">
            <v>0</v>
          </cell>
          <cell r="Y409">
            <v>228</v>
          </cell>
          <cell r="Z409">
            <v>679.44</v>
          </cell>
        </row>
        <row r="410">
          <cell r="B410" t="str">
            <v>CSA</v>
          </cell>
          <cell r="D410">
            <v>23</v>
          </cell>
          <cell r="E410">
            <v>0</v>
          </cell>
          <cell r="F410">
            <v>2</v>
          </cell>
          <cell r="G410">
            <v>0</v>
          </cell>
          <cell r="H410">
            <v>0.31</v>
          </cell>
          <cell r="I410">
            <v>0</v>
          </cell>
          <cell r="J410">
            <v>0</v>
          </cell>
          <cell r="K410">
            <v>0</v>
          </cell>
          <cell r="L410">
            <v>14</v>
          </cell>
          <cell r="M410">
            <v>0</v>
          </cell>
          <cell r="N410">
            <v>7</v>
          </cell>
          <cell r="O410">
            <v>0</v>
          </cell>
          <cell r="Q410">
            <v>0.31</v>
          </cell>
          <cell r="R410">
            <v>7</v>
          </cell>
          <cell r="S410">
            <v>14</v>
          </cell>
          <cell r="X410">
            <v>0</v>
          </cell>
          <cell r="Y410">
            <v>46</v>
          </cell>
          <cell r="Z410">
            <v>244.95</v>
          </cell>
        </row>
        <row r="411">
          <cell r="B411" t="str">
            <v>CST</v>
          </cell>
          <cell r="D411">
            <v>11</v>
          </cell>
          <cell r="E411">
            <v>0</v>
          </cell>
          <cell r="F411">
            <v>0</v>
          </cell>
          <cell r="G411">
            <v>0</v>
          </cell>
          <cell r="H411">
            <v>0.06</v>
          </cell>
          <cell r="I411">
            <v>0</v>
          </cell>
          <cell r="J411">
            <v>0</v>
          </cell>
          <cell r="K411">
            <v>0</v>
          </cell>
          <cell r="L411">
            <v>2</v>
          </cell>
          <cell r="M411">
            <v>0</v>
          </cell>
          <cell r="N411">
            <v>1</v>
          </cell>
          <cell r="O411">
            <v>0</v>
          </cell>
          <cell r="Q411">
            <v>0.06</v>
          </cell>
          <cell r="R411">
            <v>1</v>
          </cell>
          <cell r="S411">
            <v>2</v>
          </cell>
          <cell r="X411">
            <v>0</v>
          </cell>
          <cell r="Y411">
            <v>22</v>
          </cell>
          <cell r="Z411">
            <v>49.5</v>
          </cell>
        </row>
        <row r="412">
          <cell r="B412" t="str">
            <v>KC2</v>
          </cell>
          <cell r="D412">
            <v>157</v>
          </cell>
          <cell r="E412">
            <v>0</v>
          </cell>
          <cell r="F412">
            <v>0</v>
          </cell>
          <cell r="G412">
            <v>2</v>
          </cell>
          <cell r="H412">
            <v>0.85</v>
          </cell>
          <cell r="I412">
            <v>0</v>
          </cell>
          <cell r="J412">
            <v>0</v>
          </cell>
          <cell r="K412">
            <v>0.06</v>
          </cell>
          <cell r="L412">
            <v>40</v>
          </cell>
          <cell r="M412">
            <v>0</v>
          </cell>
          <cell r="N412">
            <v>20</v>
          </cell>
          <cell r="O412">
            <v>0</v>
          </cell>
          <cell r="Q412">
            <v>0.91</v>
          </cell>
          <cell r="R412">
            <v>20</v>
          </cell>
          <cell r="S412">
            <v>40</v>
          </cell>
          <cell r="X412">
            <v>0</v>
          </cell>
          <cell r="Y412">
            <v>314</v>
          </cell>
          <cell r="Z412">
            <v>679.81</v>
          </cell>
        </row>
        <row r="413">
          <cell r="B413" t="str">
            <v>KC2</v>
          </cell>
          <cell r="D413">
            <v>208</v>
          </cell>
          <cell r="E413">
            <v>0</v>
          </cell>
          <cell r="F413">
            <v>20</v>
          </cell>
          <cell r="G413">
            <v>0</v>
          </cell>
          <cell r="H413">
            <v>1.1299999999999999</v>
          </cell>
          <cell r="I413">
            <v>0</v>
          </cell>
          <cell r="J413">
            <v>0.01</v>
          </cell>
          <cell r="K413">
            <v>0</v>
          </cell>
          <cell r="L413">
            <v>133.80000000000001</v>
          </cell>
          <cell r="M413">
            <v>0</v>
          </cell>
          <cell r="N413">
            <v>67</v>
          </cell>
          <cell r="O413">
            <v>0</v>
          </cell>
          <cell r="Q413">
            <v>1.1399999999999999</v>
          </cell>
          <cell r="R413">
            <v>67</v>
          </cell>
          <cell r="S413">
            <v>133.80000000000001</v>
          </cell>
          <cell r="X413">
            <v>0</v>
          </cell>
          <cell r="Y413">
            <v>416</v>
          </cell>
          <cell r="Z413">
            <v>902.72</v>
          </cell>
        </row>
        <row r="414">
          <cell r="B414" t="str">
            <v>SS1</v>
          </cell>
          <cell r="D414">
            <v>284</v>
          </cell>
          <cell r="E414">
            <v>3</v>
          </cell>
          <cell r="F414">
            <v>5</v>
          </cell>
          <cell r="G414">
            <v>0</v>
          </cell>
          <cell r="H414">
            <v>0.85</v>
          </cell>
          <cell r="I414">
            <v>0.01</v>
          </cell>
          <cell r="J414">
            <v>0</v>
          </cell>
          <cell r="K414">
            <v>0</v>
          </cell>
          <cell r="L414">
            <v>90</v>
          </cell>
          <cell r="M414">
            <v>8</v>
          </cell>
          <cell r="N414">
            <v>45</v>
          </cell>
          <cell r="O414">
            <v>4</v>
          </cell>
          <cell r="Q414">
            <v>0.86</v>
          </cell>
          <cell r="R414">
            <v>49</v>
          </cell>
          <cell r="S414">
            <v>98</v>
          </cell>
          <cell r="X414">
            <v>0</v>
          </cell>
          <cell r="Y414">
            <v>568</v>
          </cell>
          <cell r="Z414">
            <v>675.92</v>
          </cell>
        </row>
        <row r="415">
          <cell r="B415" t="str">
            <v>SS4</v>
          </cell>
          <cell r="D415">
            <v>40</v>
          </cell>
          <cell r="E415">
            <v>0</v>
          </cell>
          <cell r="F415">
            <v>2</v>
          </cell>
          <cell r="G415">
            <v>0</v>
          </cell>
          <cell r="H415">
            <v>0.16</v>
          </cell>
          <cell r="I415">
            <v>0</v>
          </cell>
          <cell r="J415">
            <v>0</v>
          </cell>
          <cell r="K415">
            <v>0</v>
          </cell>
          <cell r="L415">
            <v>18</v>
          </cell>
          <cell r="M415">
            <v>0</v>
          </cell>
          <cell r="N415">
            <v>9</v>
          </cell>
          <cell r="O415">
            <v>0</v>
          </cell>
          <cell r="Q415">
            <v>0.16</v>
          </cell>
          <cell r="R415">
            <v>9</v>
          </cell>
          <cell r="S415">
            <v>18</v>
          </cell>
          <cell r="X415">
            <v>0</v>
          </cell>
          <cell r="Y415">
            <v>80</v>
          </cell>
          <cell r="Z415">
            <v>123.6</v>
          </cell>
        </row>
        <row r="416">
          <cell r="B416" t="str">
            <v>CS1</v>
          </cell>
          <cell r="D416">
            <v>294</v>
          </cell>
          <cell r="E416">
            <v>8</v>
          </cell>
          <cell r="F416">
            <v>12</v>
          </cell>
          <cell r="G416">
            <v>1</v>
          </cell>
          <cell r="H416">
            <v>3.32</v>
          </cell>
          <cell r="I416">
            <v>0.04</v>
          </cell>
          <cell r="J416">
            <v>0.03</v>
          </cell>
          <cell r="K416">
            <v>0.04</v>
          </cell>
          <cell r="L416">
            <v>203.7</v>
          </cell>
          <cell r="M416">
            <v>0</v>
          </cell>
          <cell r="N416">
            <v>68</v>
          </cell>
          <cell r="O416">
            <v>0</v>
          </cell>
          <cell r="Q416">
            <v>3.43</v>
          </cell>
          <cell r="R416">
            <v>68</v>
          </cell>
          <cell r="S416">
            <v>203.7</v>
          </cell>
          <cell r="X416">
            <v>0</v>
          </cell>
          <cell r="Y416">
            <v>882</v>
          </cell>
          <cell r="Z416">
            <v>1764</v>
          </cell>
        </row>
        <row r="417">
          <cell r="B417" t="str">
            <v>CS1</v>
          </cell>
          <cell r="D417">
            <v>520</v>
          </cell>
          <cell r="E417">
            <v>0</v>
          </cell>
          <cell r="F417">
            <v>42</v>
          </cell>
          <cell r="G417">
            <v>0</v>
          </cell>
          <cell r="H417">
            <v>5.87</v>
          </cell>
          <cell r="I417">
            <v>0</v>
          </cell>
          <cell r="J417">
            <v>0.08</v>
          </cell>
          <cell r="K417">
            <v>0</v>
          </cell>
          <cell r="L417">
            <v>446.1</v>
          </cell>
          <cell r="M417">
            <v>0</v>
          </cell>
          <cell r="N417">
            <v>149</v>
          </cell>
          <cell r="O417">
            <v>0</v>
          </cell>
          <cell r="Q417">
            <v>5.95</v>
          </cell>
          <cell r="R417">
            <v>149</v>
          </cell>
          <cell r="S417">
            <v>446.1</v>
          </cell>
          <cell r="X417">
            <v>0</v>
          </cell>
          <cell r="Y417">
            <v>1560</v>
          </cell>
          <cell r="Z417">
            <v>3120</v>
          </cell>
        </row>
        <row r="418">
          <cell r="B418" t="str">
            <v>CS1</v>
          </cell>
          <cell r="D418">
            <v>780</v>
          </cell>
          <cell r="E418">
            <v>4</v>
          </cell>
          <cell r="F418">
            <v>71</v>
          </cell>
          <cell r="G418">
            <v>2</v>
          </cell>
          <cell r="H418">
            <v>8.8000000000000007</v>
          </cell>
          <cell r="I418">
            <v>0.02</v>
          </cell>
          <cell r="J418">
            <v>0.13</v>
          </cell>
          <cell r="K418">
            <v>7.0000000000000007E-2</v>
          </cell>
          <cell r="L418">
            <v>733.2</v>
          </cell>
          <cell r="M418">
            <v>0</v>
          </cell>
          <cell r="N418">
            <v>245</v>
          </cell>
          <cell r="O418">
            <v>0</v>
          </cell>
          <cell r="Q418">
            <v>9.02</v>
          </cell>
          <cell r="R418">
            <v>245</v>
          </cell>
          <cell r="S418">
            <v>733.2</v>
          </cell>
          <cell r="X418">
            <v>0</v>
          </cell>
          <cell r="Y418">
            <v>2340</v>
          </cell>
          <cell r="Z418">
            <v>4680</v>
          </cell>
        </row>
        <row r="419">
          <cell r="B419" t="str">
            <v>CS1</v>
          </cell>
          <cell r="D419">
            <v>325</v>
          </cell>
          <cell r="E419">
            <v>27</v>
          </cell>
          <cell r="F419">
            <v>47</v>
          </cell>
          <cell r="G419">
            <v>1</v>
          </cell>
          <cell r="H419">
            <v>3.67</v>
          </cell>
          <cell r="I419">
            <v>0.14000000000000001</v>
          </cell>
          <cell r="J419">
            <v>0.09</v>
          </cell>
          <cell r="K419">
            <v>0.04</v>
          </cell>
          <cell r="L419">
            <v>487.8</v>
          </cell>
          <cell r="M419">
            <v>0</v>
          </cell>
          <cell r="N419">
            <v>163</v>
          </cell>
          <cell r="O419">
            <v>0</v>
          </cell>
          <cell r="Q419">
            <v>3.94</v>
          </cell>
          <cell r="R419">
            <v>163</v>
          </cell>
          <cell r="S419">
            <v>487.8</v>
          </cell>
          <cell r="X419">
            <v>0</v>
          </cell>
          <cell r="Y419">
            <v>975</v>
          </cell>
          <cell r="Z419">
            <v>1950</v>
          </cell>
        </row>
        <row r="420">
          <cell r="B420" t="str">
            <v>CS1</v>
          </cell>
          <cell r="D420">
            <v>220</v>
          </cell>
          <cell r="E420">
            <v>0</v>
          </cell>
          <cell r="F420">
            <v>33</v>
          </cell>
          <cell r="G420">
            <v>0</v>
          </cell>
          <cell r="H420">
            <v>2.48</v>
          </cell>
          <cell r="I420">
            <v>0</v>
          </cell>
          <cell r="J420">
            <v>0.06</v>
          </cell>
          <cell r="K420">
            <v>0</v>
          </cell>
          <cell r="L420">
            <v>284.10000000000002</v>
          </cell>
          <cell r="M420">
            <v>0</v>
          </cell>
          <cell r="N420">
            <v>95</v>
          </cell>
          <cell r="O420">
            <v>0</v>
          </cell>
          <cell r="Q420">
            <v>2.54</v>
          </cell>
          <cell r="R420">
            <v>95</v>
          </cell>
          <cell r="S420">
            <v>284.10000000000002</v>
          </cell>
          <cell r="X420">
            <v>0</v>
          </cell>
          <cell r="Y420">
            <v>660</v>
          </cell>
          <cell r="Z420">
            <v>1320</v>
          </cell>
        </row>
        <row r="421">
          <cell r="B421" t="str">
            <v>CS5</v>
          </cell>
          <cell r="D421">
            <v>58</v>
          </cell>
          <cell r="E421">
            <v>0</v>
          </cell>
          <cell r="F421">
            <v>0</v>
          </cell>
          <cell r="G421">
            <v>0</v>
          </cell>
          <cell r="H421">
            <v>0.65</v>
          </cell>
          <cell r="I421">
            <v>0</v>
          </cell>
          <cell r="J421">
            <v>0</v>
          </cell>
          <cell r="K421">
            <v>0</v>
          </cell>
          <cell r="L421">
            <v>21</v>
          </cell>
          <cell r="M421">
            <v>0</v>
          </cell>
          <cell r="N421">
            <v>7</v>
          </cell>
          <cell r="O421">
            <v>0</v>
          </cell>
          <cell r="Q421">
            <v>0.65</v>
          </cell>
          <cell r="R421">
            <v>7</v>
          </cell>
          <cell r="S421">
            <v>21</v>
          </cell>
          <cell r="X421">
            <v>0</v>
          </cell>
          <cell r="Y421">
            <v>174</v>
          </cell>
          <cell r="Z421">
            <v>346.84</v>
          </cell>
        </row>
        <row r="422">
          <cell r="B422" t="str">
            <v>CS5</v>
          </cell>
          <cell r="D422">
            <v>30</v>
          </cell>
          <cell r="E422">
            <v>0</v>
          </cell>
          <cell r="F422">
            <v>8</v>
          </cell>
          <cell r="G422">
            <v>0</v>
          </cell>
          <cell r="H422">
            <v>0.34</v>
          </cell>
          <cell r="I422">
            <v>0</v>
          </cell>
          <cell r="J422">
            <v>0.02</v>
          </cell>
          <cell r="K422">
            <v>0</v>
          </cell>
          <cell r="L422">
            <v>62.7</v>
          </cell>
          <cell r="M422">
            <v>0</v>
          </cell>
          <cell r="N422">
            <v>21</v>
          </cell>
          <cell r="O422">
            <v>0</v>
          </cell>
          <cell r="Q422">
            <v>0.36</v>
          </cell>
          <cell r="R422">
            <v>21</v>
          </cell>
          <cell r="S422">
            <v>62.7</v>
          </cell>
          <cell r="X422">
            <v>0</v>
          </cell>
          <cell r="Y422">
            <v>90</v>
          </cell>
          <cell r="Z422">
            <v>179.7</v>
          </cell>
        </row>
        <row r="423">
          <cell r="B423" t="str">
            <v>CS8</v>
          </cell>
          <cell r="D423">
            <v>624</v>
          </cell>
          <cell r="E423">
            <v>0</v>
          </cell>
          <cell r="F423">
            <v>73</v>
          </cell>
          <cell r="G423">
            <v>11</v>
          </cell>
          <cell r="H423">
            <v>9.52</v>
          </cell>
          <cell r="I423">
            <v>0</v>
          </cell>
          <cell r="J423">
            <v>0.19</v>
          </cell>
          <cell r="K423">
            <v>0.44</v>
          </cell>
          <cell r="L423">
            <v>673.2</v>
          </cell>
          <cell r="M423">
            <v>0</v>
          </cell>
          <cell r="N423">
            <v>225</v>
          </cell>
          <cell r="O423">
            <v>0</v>
          </cell>
          <cell r="Q423">
            <v>10.15</v>
          </cell>
          <cell r="R423">
            <v>225</v>
          </cell>
          <cell r="S423">
            <v>673.2</v>
          </cell>
          <cell r="X423">
            <v>0</v>
          </cell>
          <cell r="Y423">
            <v>1872</v>
          </cell>
          <cell r="Z423">
            <v>5060.6400000000003</v>
          </cell>
        </row>
        <row r="424">
          <cell r="B424" t="str">
            <v>CS8</v>
          </cell>
          <cell r="D424">
            <v>140</v>
          </cell>
          <cell r="E424">
            <v>0</v>
          </cell>
          <cell r="F424">
            <v>10</v>
          </cell>
          <cell r="G424">
            <v>0</v>
          </cell>
          <cell r="H424">
            <v>1.58</v>
          </cell>
          <cell r="I424">
            <v>0</v>
          </cell>
          <cell r="J424">
            <v>0.02</v>
          </cell>
          <cell r="K424">
            <v>0</v>
          </cell>
          <cell r="L424">
            <v>116.7</v>
          </cell>
          <cell r="M424">
            <v>0</v>
          </cell>
          <cell r="N424">
            <v>39</v>
          </cell>
          <cell r="O424">
            <v>0</v>
          </cell>
          <cell r="Q424">
            <v>1.6</v>
          </cell>
          <cell r="R424">
            <v>39</v>
          </cell>
          <cell r="S424">
            <v>116.7</v>
          </cell>
          <cell r="X424">
            <v>0</v>
          </cell>
          <cell r="Y424">
            <v>420</v>
          </cell>
          <cell r="Z424">
            <v>840</v>
          </cell>
        </row>
        <row r="425">
          <cell r="B425" t="str">
            <v>CSB</v>
          </cell>
          <cell r="D425">
            <v>23</v>
          </cell>
          <cell r="E425">
            <v>0</v>
          </cell>
          <cell r="F425">
            <v>2</v>
          </cell>
          <cell r="G425">
            <v>0</v>
          </cell>
          <cell r="H425">
            <v>0.26</v>
          </cell>
          <cell r="I425">
            <v>0</v>
          </cell>
          <cell r="J425">
            <v>0.01</v>
          </cell>
          <cell r="K425">
            <v>0</v>
          </cell>
          <cell r="L425">
            <v>21</v>
          </cell>
          <cell r="M425">
            <v>0</v>
          </cell>
          <cell r="N425">
            <v>7</v>
          </cell>
          <cell r="O425">
            <v>0</v>
          </cell>
          <cell r="Q425">
            <v>0.27</v>
          </cell>
          <cell r="R425">
            <v>7</v>
          </cell>
          <cell r="S425">
            <v>21</v>
          </cell>
          <cell r="X425">
            <v>0</v>
          </cell>
          <cell r="Y425">
            <v>69</v>
          </cell>
          <cell r="Z425">
            <v>137.08000000000001</v>
          </cell>
        </row>
        <row r="426">
          <cell r="B426" t="str">
            <v>KC2</v>
          </cell>
          <cell r="D426">
            <v>35</v>
          </cell>
          <cell r="E426">
            <v>2</v>
          </cell>
          <cell r="F426">
            <v>3</v>
          </cell>
          <cell r="G426">
            <v>0</v>
          </cell>
          <cell r="H426">
            <v>0.39</v>
          </cell>
          <cell r="I426">
            <v>0.01</v>
          </cell>
          <cell r="J426">
            <v>0.01</v>
          </cell>
          <cell r="K426">
            <v>0</v>
          </cell>
          <cell r="L426">
            <v>39</v>
          </cell>
          <cell r="M426">
            <v>0</v>
          </cell>
          <cell r="N426">
            <v>13</v>
          </cell>
          <cell r="O426">
            <v>0</v>
          </cell>
          <cell r="Q426">
            <v>0.41</v>
          </cell>
          <cell r="R426">
            <v>13</v>
          </cell>
          <cell r="S426">
            <v>39</v>
          </cell>
          <cell r="X426">
            <v>0</v>
          </cell>
          <cell r="Y426">
            <v>105</v>
          </cell>
          <cell r="Z426">
            <v>208.95</v>
          </cell>
        </row>
        <row r="427">
          <cell r="B427" t="str">
            <v>KC2</v>
          </cell>
          <cell r="D427">
            <v>17</v>
          </cell>
          <cell r="E427">
            <v>0</v>
          </cell>
          <cell r="F427">
            <v>2</v>
          </cell>
          <cell r="G427">
            <v>0</v>
          </cell>
          <cell r="H427">
            <v>0.19</v>
          </cell>
          <cell r="I427">
            <v>0</v>
          </cell>
          <cell r="J427">
            <v>0.01</v>
          </cell>
          <cell r="K427">
            <v>0</v>
          </cell>
          <cell r="L427">
            <v>18</v>
          </cell>
          <cell r="M427">
            <v>0</v>
          </cell>
          <cell r="N427">
            <v>6</v>
          </cell>
          <cell r="O427">
            <v>0</v>
          </cell>
          <cell r="Q427">
            <v>0.2</v>
          </cell>
          <cell r="R427">
            <v>6</v>
          </cell>
          <cell r="S427">
            <v>18</v>
          </cell>
          <cell r="X427">
            <v>0</v>
          </cell>
          <cell r="Y427">
            <v>51</v>
          </cell>
          <cell r="Z427">
            <v>102.68</v>
          </cell>
        </row>
        <row r="428">
          <cell r="B428" t="str">
            <v>SS1</v>
          </cell>
          <cell r="D428">
            <v>280</v>
          </cell>
          <cell r="E428">
            <v>2</v>
          </cell>
          <cell r="F428">
            <v>0</v>
          </cell>
          <cell r="G428">
            <v>0</v>
          </cell>
          <cell r="H428">
            <v>1.26</v>
          </cell>
          <cell r="I428">
            <v>0.01</v>
          </cell>
          <cell r="J428">
            <v>0</v>
          </cell>
          <cell r="K428">
            <v>0</v>
          </cell>
          <cell r="L428">
            <v>105</v>
          </cell>
          <cell r="M428">
            <v>6</v>
          </cell>
          <cell r="N428">
            <v>35</v>
          </cell>
          <cell r="O428">
            <v>2</v>
          </cell>
          <cell r="Q428">
            <v>1.27</v>
          </cell>
          <cell r="R428">
            <v>37</v>
          </cell>
          <cell r="S428">
            <v>111</v>
          </cell>
          <cell r="X428">
            <v>0</v>
          </cell>
          <cell r="Y428">
            <v>840</v>
          </cell>
          <cell r="Z428">
            <v>666.4</v>
          </cell>
        </row>
        <row r="429">
          <cell r="B429" t="str">
            <v>SS1</v>
          </cell>
          <cell r="D429">
            <v>52</v>
          </cell>
          <cell r="E429">
            <v>0</v>
          </cell>
          <cell r="F429">
            <v>5</v>
          </cell>
          <cell r="G429">
            <v>0</v>
          </cell>
          <cell r="H429">
            <v>0.24</v>
          </cell>
          <cell r="I429">
            <v>0</v>
          </cell>
          <cell r="J429">
            <v>0</v>
          </cell>
          <cell r="K429">
            <v>0</v>
          </cell>
          <cell r="L429">
            <v>53.7</v>
          </cell>
          <cell r="M429">
            <v>0</v>
          </cell>
          <cell r="N429">
            <v>18</v>
          </cell>
          <cell r="O429">
            <v>0</v>
          </cell>
          <cell r="Q429">
            <v>0.24</v>
          </cell>
          <cell r="R429">
            <v>18</v>
          </cell>
          <cell r="S429">
            <v>53.7</v>
          </cell>
          <cell r="X429">
            <v>0</v>
          </cell>
          <cell r="Y429">
            <v>156</v>
          </cell>
          <cell r="Z429">
            <v>123.76</v>
          </cell>
        </row>
        <row r="430">
          <cell r="B430" t="str">
            <v>SS1</v>
          </cell>
          <cell r="D430">
            <v>46</v>
          </cell>
          <cell r="E430">
            <v>0</v>
          </cell>
          <cell r="F430">
            <v>4</v>
          </cell>
          <cell r="G430">
            <v>0</v>
          </cell>
          <cell r="H430">
            <v>0.21</v>
          </cell>
          <cell r="I430">
            <v>0</v>
          </cell>
          <cell r="J430">
            <v>0</v>
          </cell>
          <cell r="K430">
            <v>0</v>
          </cell>
          <cell r="L430">
            <v>42</v>
          </cell>
          <cell r="M430">
            <v>0</v>
          </cell>
          <cell r="N430">
            <v>14</v>
          </cell>
          <cell r="O430">
            <v>0</v>
          </cell>
          <cell r="Q430">
            <v>0.21</v>
          </cell>
          <cell r="R430">
            <v>14</v>
          </cell>
          <cell r="S430">
            <v>42</v>
          </cell>
          <cell r="X430">
            <v>0</v>
          </cell>
          <cell r="Y430">
            <v>138</v>
          </cell>
          <cell r="Z430">
            <v>108.1</v>
          </cell>
        </row>
        <row r="431">
          <cell r="B431" t="str">
            <v>SS4</v>
          </cell>
          <cell r="D431">
            <v>103</v>
          </cell>
          <cell r="E431">
            <v>0</v>
          </cell>
          <cell r="F431">
            <v>8</v>
          </cell>
          <cell r="G431">
            <v>0</v>
          </cell>
          <cell r="H431">
            <v>0.66</v>
          </cell>
          <cell r="I431">
            <v>0</v>
          </cell>
          <cell r="J431">
            <v>0.01</v>
          </cell>
          <cell r="K431">
            <v>0</v>
          </cell>
          <cell r="L431">
            <v>89.7</v>
          </cell>
          <cell r="M431">
            <v>0</v>
          </cell>
          <cell r="N431">
            <v>30</v>
          </cell>
          <cell r="O431">
            <v>0</v>
          </cell>
          <cell r="Q431">
            <v>0.67</v>
          </cell>
          <cell r="R431">
            <v>30</v>
          </cell>
          <cell r="S431">
            <v>89.7</v>
          </cell>
          <cell r="X431">
            <v>0</v>
          </cell>
          <cell r="Y431">
            <v>309</v>
          </cell>
          <cell r="Z431">
            <v>349.17</v>
          </cell>
        </row>
        <row r="432">
          <cell r="B432" t="str">
            <v>CS1</v>
          </cell>
          <cell r="D432">
            <v>983</v>
          </cell>
          <cell r="E432">
            <v>21</v>
          </cell>
          <cell r="F432">
            <v>49</v>
          </cell>
          <cell r="G432">
            <v>1</v>
          </cell>
          <cell r="H432">
            <v>15.79</v>
          </cell>
          <cell r="I432">
            <v>0.28000000000000003</v>
          </cell>
          <cell r="J432">
            <v>0.18</v>
          </cell>
          <cell r="K432">
            <v>0.06</v>
          </cell>
          <cell r="L432">
            <v>978</v>
          </cell>
          <cell r="M432">
            <v>0</v>
          </cell>
          <cell r="N432">
            <v>245</v>
          </cell>
          <cell r="O432">
            <v>0</v>
          </cell>
          <cell r="Q432">
            <v>16.309999999999999</v>
          </cell>
          <cell r="R432">
            <v>245</v>
          </cell>
          <cell r="S432">
            <v>978</v>
          </cell>
          <cell r="X432">
            <v>0</v>
          </cell>
          <cell r="Y432">
            <v>3932</v>
          </cell>
          <cell r="Z432">
            <v>6301.03</v>
          </cell>
        </row>
        <row r="433">
          <cell r="B433" t="str">
            <v>CS1</v>
          </cell>
          <cell r="D433">
            <v>645</v>
          </cell>
          <cell r="E433">
            <v>12</v>
          </cell>
          <cell r="F433">
            <v>42</v>
          </cell>
          <cell r="G433">
            <v>6</v>
          </cell>
          <cell r="H433">
            <v>10.36</v>
          </cell>
          <cell r="I433">
            <v>0.08</v>
          </cell>
          <cell r="J433">
            <v>0.15</v>
          </cell>
          <cell r="K433">
            <v>0.32</v>
          </cell>
          <cell r="L433">
            <v>710.4</v>
          </cell>
          <cell r="M433">
            <v>0</v>
          </cell>
          <cell r="N433">
            <v>178</v>
          </cell>
          <cell r="O433">
            <v>0</v>
          </cell>
          <cell r="Q433">
            <v>10.91</v>
          </cell>
          <cell r="R433">
            <v>178</v>
          </cell>
          <cell r="S433">
            <v>710.4</v>
          </cell>
          <cell r="X433">
            <v>0</v>
          </cell>
          <cell r="Y433">
            <v>2580</v>
          </cell>
          <cell r="Z433">
            <v>4128</v>
          </cell>
        </row>
        <row r="434">
          <cell r="B434" t="str">
            <v>CS1</v>
          </cell>
          <cell r="D434">
            <v>291</v>
          </cell>
          <cell r="E434">
            <v>0</v>
          </cell>
          <cell r="F434">
            <v>26</v>
          </cell>
          <cell r="G434">
            <v>0</v>
          </cell>
          <cell r="H434">
            <v>4.67</v>
          </cell>
          <cell r="I434">
            <v>0</v>
          </cell>
          <cell r="J434">
            <v>0.09</v>
          </cell>
          <cell r="K434">
            <v>0</v>
          </cell>
          <cell r="L434">
            <v>351.2</v>
          </cell>
          <cell r="M434">
            <v>0</v>
          </cell>
          <cell r="N434">
            <v>88</v>
          </cell>
          <cell r="O434">
            <v>0</v>
          </cell>
          <cell r="Q434">
            <v>4.76</v>
          </cell>
          <cell r="R434">
            <v>88</v>
          </cell>
          <cell r="S434">
            <v>351.2</v>
          </cell>
          <cell r="X434">
            <v>0</v>
          </cell>
          <cell r="Y434">
            <v>1164</v>
          </cell>
          <cell r="Z434">
            <v>1862.4</v>
          </cell>
        </row>
        <row r="435">
          <cell r="B435" t="str">
            <v>CS1</v>
          </cell>
          <cell r="D435">
            <v>2704</v>
          </cell>
          <cell r="E435">
            <v>18</v>
          </cell>
          <cell r="F435">
            <v>30</v>
          </cell>
          <cell r="G435">
            <v>6</v>
          </cell>
          <cell r="H435">
            <v>43.43</v>
          </cell>
          <cell r="I435">
            <v>0.12</v>
          </cell>
          <cell r="J435">
            <v>0.11</v>
          </cell>
          <cell r="K435">
            <v>0.36</v>
          </cell>
          <cell r="L435">
            <v>1666.8</v>
          </cell>
          <cell r="M435">
            <v>0</v>
          </cell>
          <cell r="N435">
            <v>417</v>
          </cell>
          <cell r="O435">
            <v>0</v>
          </cell>
          <cell r="Q435">
            <v>44.02</v>
          </cell>
          <cell r="R435">
            <v>417</v>
          </cell>
          <cell r="S435">
            <v>1666.8</v>
          </cell>
          <cell r="X435">
            <v>0</v>
          </cell>
          <cell r="Y435">
            <v>10816</v>
          </cell>
          <cell r="Z435">
            <v>17305.599999999999</v>
          </cell>
        </row>
        <row r="436">
          <cell r="B436" t="str">
            <v>CS1</v>
          </cell>
          <cell r="D436">
            <v>190</v>
          </cell>
          <cell r="E436">
            <v>0</v>
          </cell>
          <cell r="F436">
            <v>32</v>
          </cell>
          <cell r="G436">
            <v>0</v>
          </cell>
          <cell r="H436">
            <v>3.05</v>
          </cell>
          <cell r="I436">
            <v>0</v>
          </cell>
          <cell r="J436">
            <v>0.11</v>
          </cell>
          <cell r="K436">
            <v>0</v>
          </cell>
          <cell r="L436">
            <v>354.8</v>
          </cell>
          <cell r="M436">
            <v>0</v>
          </cell>
          <cell r="N436">
            <v>89</v>
          </cell>
          <cell r="O436">
            <v>0</v>
          </cell>
          <cell r="Q436">
            <v>3.16</v>
          </cell>
          <cell r="R436">
            <v>89</v>
          </cell>
          <cell r="S436">
            <v>354.8</v>
          </cell>
          <cell r="X436">
            <v>0</v>
          </cell>
          <cell r="Y436">
            <v>760</v>
          </cell>
          <cell r="Z436">
            <v>1217.9000000000001</v>
          </cell>
        </row>
        <row r="437">
          <cell r="B437" t="str">
            <v>CS8</v>
          </cell>
          <cell r="D437">
            <v>153</v>
          </cell>
          <cell r="E437">
            <v>4</v>
          </cell>
          <cell r="F437">
            <v>0</v>
          </cell>
          <cell r="G437">
            <v>1</v>
          </cell>
          <cell r="H437">
            <v>3.4</v>
          </cell>
          <cell r="I437">
            <v>0.03</v>
          </cell>
          <cell r="J437">
            <v>0</v>
          </cell>
          <cell r="K437">
            <v>0.06</v>
          </cell>
          <cell r="L437">
            <v>88</v>
          </cell>
          <cell r="M437">
            <v>0</v>
          </cell>
          <cell r="N437">
            <v>22</v>
          </cell>
          <cell r="O437">
            <v>0</v>
          </cell>
          <cell r="Q437">
            <v>3.49</v>
          </cell>
          <cell r="R437">
            <v>22</v>
          </cell>
          <cell r="S437">
            <v>88</v>
          </cell>
          <cell r="X437">
            <v>0</v>
          </cell>
          <cell r="Y437">
            <v>612</v>
          </cell>
          <cell r="Z437">
            <v>1357.11</v>
          </cell>
        </row>
        <row r="438">
          <cell r="B438" t="str">
            <v>CS8</v>
          </cell>
          <cell r="D438">
            <v>208</v>
          </cell>
          <cell r="E438">
            <v>4</v>
          </cell>
          <cell r="F438">
            <v>11</v>
          </cell>
          <cell r="G438">
            <v>2</v>
          </cell>
          <cell r="H438">
            <v>4.6399999999999997</v>
          </cell>
          <cell r="I438">
            <v>0.03</v>
          </cell>
          <cell r="J438">
            <v>0.06</v>
          </cell>
          <cell r="K438">
            <v>0.11</v>
          </cell>
          <cell r="L438">
            <v>207.6</v>
          </cell>
          <cell r="M438">
            <v>0</v>
          </cell>
          <cell r="N438">
            <v>52</v>
          </cell>
          <cell r="O438">
            <v>0</v>
          </cell>
          <cell r="Q438">
            <v>4.84</v>
          </cell>
          <cell r="R438">
            <v>52</v>
          </cell>
          <cell r="S438">
            <v>207.6</v>
          </cell>
          <cell r="X438">
            <v>0</v>
          </cell>
          <cell r="Y438">
            <v>832</v>
          </cell>
          <cell r="Z438">
            <v>1849.12</v>
          </cell>
        </row>
        <row r="439">
          <cell r="B439" t="str">
            <v>CS8</v>
          </cell>
          <cell r="D439">
            <v>40</v>
          </cell>
          <cell r="E439">
            <v>0</v>
          </cell>
          <cell r="F439">
            <v>12</v>
          </cell>
          <cell r="G439">
            <v>0</v>
          </cell>
          <cell r="H439">
            <v>0.64</v>
          </cell>
          <cell r="I439">
            <v>0</v>
          </cell>
          <cell r="J439">
            <v>0.04</v>
          </cell>
          <cell r="K439">
            <v>0</v>
          </cell>
          <cell r="L439">
            <v>115.6</v>
          </cell>
          <cell r="M439">
            <v>0</v>
          </cell>
          <cell r="N439">
            <v>29</v>
          </cell>
          <cell r="O439">
            <v>0</v>
          </cell>
          <cell r="Q439">
            <v>0.68</v>
          </cell>
          <cell r="R439">
            <v>29</v>
          </cell>
          <cell r="S439">
            <v>115.6</v>
          </cell>
          <cell r="X439">
            <v>0</v>
          </cell>
          <cell r="Y439">
            <v>160</v>
          </cell>
          <cell r="Z439">
            <v>256.39999999999998</v>
          </cell>
        </row>
        <row r="440">
          <cell r="B440" t="str">
            <v>SS1</v>
          </cell>
          <cell r="D440">
            <v>489</v>
          </cell>
          <cell r="E440">
            <v>4</v>
          </cell>
          <cell r="F440">
            <v>11</v>
          </cell>
          <cell r="G440">
            <v>0</v>
          </cell>
          <cell r="H440">
            <v>2.85</v>
          </cell>
          <cell r="I440">
            <v>0.03</v>
          </cell>
          <cell r="J440">
            <v>0.01</v>
          </cell>
          <cell r="K440">
            <v>0</v>
          </cell>
          <cell r="L440">
            <v>339.6</v>
          </cell>
          <cell r="M440">
            <v>16</v>
          </cell>
          <cell r="N440">
            <v>85</v>
          </cell>
          <cell r="O440">
            <v>4</v>
          </cell>
          <cell r="Q440">
            <v>2.89</v>
          </cell>
          <cell r="R440">
            <v>89</v>
          </cell>
          <cell r="S440">
            <v>355.6</v>
          </cell>
          <cell r="X440">
            <v>0</v>
          </cell>
          <cell r="Y440">
            <v>1956</v>
          </cell>
          <cell r="Z440">
            <v>1129.5899999999999</v>
          </cell>
        </row>
        <row r="441">
          <cell r="B441" t="str">
            <v>SS1</v>
          </cell>
          <cell r="D441">
            <v>208</v>
          </cell>
          <cell r="E441">
            <v>4</v>
          </cell>
          <cell r="F441">
            <v>11</v>
          </cell>
          <cell r="G441">
            <v>2</v>
          </cell>
          <cell r="H441">
            <v>1.21</v>
          </cell>
          <cell r="I441">
            <v>0.03</v>
          </cell>
          <cell r="J441">
            <v>0.01</v>
          </cell>
          <cell r="K441">
            <v>0.11</v>
          </cell>
          <cell r="L441">
            <v>211.6</v>
          </cell>
          <cell r="M441">
            <v>0</v>
          </cell>
          <cell r="N441">
            <v>53</v>
          </cell>
          <cell r="O441">
            <v>0</v>
          </cell>
          <cell r="Q441">
            <v>1.36</v>
          </cell>
          <cell r="R441">
            <v>53</v>
          </cell>
          <cell r="S441">
            <v>211.6</v>
          </cell>
          <cell r="X441">
            <v>0</v>
          </cell>
          <cell r="Y441">
            <v>832</v>
          </cell>
          <cell r="Z441">
            <v>480.48</v>
          </cell>
        </row>
        <row r="442">
          <cell r="B442" t="str">
            <v>SS1</v>
          </cell>
          <cell r="D442">
            <v>120</v>
          </cell>
          <cell r="E442">
            <v>0</v>
          </cell>
          <cell r="F442">
            <v>5</v>
          </cell>
          <cell r="G442">
            <v>0</v>
          </cell>
          <cell r="H442">
            <v>0.7</v>
          </cell>
          <cell r="I442">
            <v>0</v>
          </cell>
          <cell r="J442">
            <v>0.01</v>
          </cell>
          <cell r="K442">
            <v>0</v>
          </cell>
          <cell r="L442">
            <v>103.6</v>
          </cell>
          <cell r="M442">
            <v>0</v>
          </cell>
          <cell r="N442">
            <v>26</v>
          </cell>
          <cell r="O442">
            <v>0</v>
          </cell>
          <cell r="Q442">
            <v>0.71</v>
          </cell>
          <cell r="R442">
            <v>26</v>
          </cell>
          <cell r="S442">
            <v>103.6</v>
          </cell>
          <cell r="X442">
            <v>0</v>
          </cell>
          <cell r="Y442">
            <v>480</v>
          </cell>
          <cell r="Z442">
            <v>277.2</v>
          </cell>
        </row>
        <row r="443">
          <cell r="B443" t="str">
            <v>SS4</v>
          </cell>
          <cell r="D443">
            <v>188</v>
          </cell>
          <cell r="E443">
            <v>17</v>
          </cell>
          <cell r="F443">
            <v>59</v>
          </cell>
          <cell r="G443">
            <v>0</v>
          </cell>
          <cell r="H443">
            <v>1.57</v>
          </cell>
          <cell r="I443">
            <v>0.12</v>
          </cell>
          <cell r="J443">
            <v>0.11</v>
          </cell>
          <cell r="K443">
            <v>0</v>
          </cell>
          <cell r="L443">
            <v>625.6</v>
          </cell>
          <cell r="M443">
            <v>0</v>
          </cell>
          <cell r="N443">
            <v>157</v>
          </cell>
          <cell r="O443">
            <v>0</v>
          </cell>
          <cell r="Q443">
            <v>1.8</v>
          </cell>
          <cell r="R443">
            <v>157</v>
          </cell>
          <cell r="S443">
            <v>625.6</v>
          </cell>
          <cell r="X443">
            <v>0</v>
          </cell>
          <cell r="Y443">
            <v>752</v>
          </cell>
          <cell r="Z443">
            <v>622.28</v>
          </cell>
        </row>
        <row r="444">
          <cell r="B444" t="str">
            <v>CS0</v>
          </cell>
          <cell r="D444">
            <v>34</v>
          </cell>
          <cell r="E444">
            <v>0</v>
          </cell>
          <cell r="F444">
            <v>6</v>
          </cell>
          <cell r="G444">
            <v>0</v>
          </cell>
          <cell r="H444">
            <v>2.71</v>
          </cell>
          <cell r="I444">
            <v>0</v>
          </cell>
          <cell r="J444">
            <v>0.13</v>
          </cell>
          <cell r="K444">
            <v>0</v>
          </cell>
          <cell r="L444">
            <v>101.4</v>
          </cell>
          <cell r="M444">
            <v>0</v>
          </cell>
          <cell r="N444">
            <v>17</v>
          </cell>
          <cell r="O444">
            <v>0</v>
          </cell>
          <cell r="Q444">
            <v>2.84</v>
          </cell>
          <cell r="R444">
            <v>17</v>
          </cell>
          <cell r="S444">
            <v>101.4</v>
          </cell>
          <cell r="X444">
            <v>0</v>
          </cell>
          <cell r="Y444">
            <v>204</v>
          </cell>
          <cell r="Z444">
            <v>719.1</v>
          </cell>
        </row>
        <row r="445">
          <cell r="B445" t="str">
            <v>CS1</v>
          </cell>
          <cell r="D445">
            <v>736</v>
          </cell>
          <cell r="E445">
            <v>12</v>
          </cell>
          <cell r="F445">
            <v>31</v>
          </cell>
          <cell r="G445">
            <v>1</v>
          </cell>
          <cell r="H445">
            <v>25.42</v>
          </cell>
          <cell r="I445">
            <v>0.31</v>
          </cell>
          <cell r="J445">
            <v>0.34</v>
          </cell>
          <cell r="K445">
            <v>0.08</v>
          </cell>
          <cell r="L445">
            <v>1012.2</v>
          </cell>
          <cell r="M445">
            <v>0</v>
          </cell>
          <cell r="N445">
            <v>169</v>
          </cell>
          <cell r="O445">
            <v>0</v>
          </cell>
          <cell r="Q445">
            <v>26.15</v>
          </cell>
          <cell r="R445">
            <v>169</v>
          </cell>
          <cell r="S445">
            <v>1012.2</v>
          </cell>
          <cell r="X445">
            <v>0</v>
          </cell>
          <cell r="Y445">
            <v>4416</v>
          </cell>
          <cell r="Z445">
            <v>6756.48</v>
          </cell>
        </row>
        <row r="446">
          <cell r="B446" t="str">
            <v>CS1</v>
          </cell>
          <cell r="D446">
            <v>1768</v>
          </cell>
          <cell r="E446">
            <v>12</v>
          </cell>
          <cell r="F446">
            <v>181</v>
          </cell>
          <cell r="G446">
            <v>8</v>
          </cell>
          <cell r="H446">
            <v>54.37</v>
          </cell>
          <cell r="I446">
            <v>0.27</v>
          </cell>
          <cell r="J446">
            <v>1.89</v>
          </cell>
          <cell r="K446">
            <v>1.18</v>
          </cell>
          <cell r="L446">
            <v>3589.9</v>
          </cell>
          <cell r="M446">
            <v>0</v>
          </cell>
          <cell r="N446">
            <v>600</v>
          </cell>
          <cell r="O446">
            <v>0</v>
          </cell>
          <cell r="Q446">
            <v>57.71</v>
          </cell>
          <cell r="R446">
            <v>600</v>
          </cell>
          <cell r="S446">
            <v>3589.9</v>
          </cell>
          <cell r="X446">
            <v>0</v>
          </cell>
          <cell r="Y446">
            <v>10608</v>
          </cell>
          <cell r="Z446">
            <v>14462.24</v>
          </cell>
        </row>
        <row r="447">
          <cell r="B447" t="str">
            <v>CS1</v>
          </cell>
          <cell r="D447">
            <v>91</v>
          </cell>
          <cell r="E447">
            <v>4</v>
          </cell>
          <cell r="F447">
            <v>15</v>
          </cell>
          <cell r="G447">
            <v>0</v>
          </cell>
          <cell r="H447">
            <v>2.58</v>
          </cell>
          <cell r="I447">
            <v>0.05</v>
          </cell>
          <cell r="J447">
            <v>0.14000000000000001</v>
          </cell>
          <cell r="K447">
            <v>0</v>
          </cell>
          <cell r="L447">
            <v>257.39999999999998</v>
          </cell>
          <cell r="M447">
            <v>0</v>
          </cell>
          <cell r="N447">
            <v>43</v>
          </cell>
          <cell r="O447">
            <v>0</v>
          </cell>
          <cell r="Q447">
            <v>2.77</v>
          </cell>
          <cell r="R447">
            <v>43</v>
          </cell>
          <cell r="S447">
            <v>257.39999999999998</v>
          </cell>
          <cell r="X447">
            <v>0</v>
          </cell>
          <cell r="Y447">
            <v>546</v>
          </cell>
          <cell r="Z447">
            <v>684.32</v>
          </cell>
        </row>
        <row r="448">
          <cell r="B448" t="str">
            <v>CS1</v>
          </cell>
          <cell r="D448">
            <v>156</v>
          </cell>
          <cell r="E448">
            <v>18</v>
          </cell>
          <cell r="F448">
            <v>44</v>
          </cell>
          <cell r="G448">
            <v>6</v>
          </cell>
          <cell r="H448">
            <v>4.4000000000000004</v>
          </cell>
          <cell r="I448">
            <v>0.2</v>
          </cell>
          <cell r="J448">
            <v>0.42</v>
          </cell>
          <cell r="K448">
            <v>0.61</v>
          </cell>
          <cell r="L448">
            <v>759.6</v>
          </cell>
          <cell r="M448">
            <v>0</v>
          </cell>
          <cell r="N448">
            <v>127</v>
          </cell>
          <cell r="O448">
            <v>0</v>
          </cell>
          <cell r="Q448">
            <v>5.63</v>
          </cell>
          <cell r="R448">
            <v>127</v>
          </cell>
          <cell r="S448">
            <v>759.6</v>
          </cell>
          <cell r="X448">
            <v>0</v>
          </cell>
          <cell r="Y448">
            <v>936</v>
          </cell>
          <cell r="Z448">
            <v>1171.56</v>
          </cell>
        </row>
        <row r="449">
          <cell r="B449" t="str">
            <v>CS1</v>
          </cell>
          <cell r="D449">
            <v>70</v>
          </cell>
          <cell r="E449">
            <v>0</v>
          </cell>
          <cell r="F449">
            <v>20</v>
          </cell>
          <cell r="G449">
            <v>0</v>
          </cell>
          <cell r="H449">
            <v>1.98</v>
          </cell>
          <cell r="I449">
            <v>0</v>
          </cell>
          <cell r="J449">
            <v>0.19</v>
          </cell>
          <cell r="K449">
            <v>0</v>
          </cell>
          <cell r="L449">
            <v>298.8</v>
          </cell>
          <cell r="M449">
            <v>0</v>
          </cell>
          <cell r="N449">
            <v>50</v>
          </cell>
          <cell r="O449">
            <v>0</v>
          </cell>
          <cell r="Q449">
            <v>2.17</v>
          </cell>
          <cell r="R449">
            <v>50</v>
          </cell>
          <cell r="S449">
            <v>298.8</v>
          </cell>
          <cell r="X449">
            <v>0</v>
          </cell>
          <cell r="Y449">
            <v>420</v>
          </cell>
          <cell r="Z449">
            <v>525.70000000000005</v>
          </cell>
        </row>
        <row r="450">
          <cell r="B450" t="str">
            <v>CS3</v>
          </cell>
          <cell r="D450">
            <v>109</v>
          </cell>
          <cell r="E450">
            <v>0</v>
          </cell>
          <cell r="F450">
            <v>0</v>
          </cell>
          <cell r="G450">
            <v>0</v>
          </cell>
          <cell r="H450">
            <v>7.35</v>
          </cell>
          <cell r="I450">
            <v>0</v>
          </cell>
          <cell r="J450">
            <v>0</v>
          </cell>
          <cell r="K450">
            <v>0</v>
          </cell>
          <cell r="L450">
            <v>84</v>
          </cell>
          <cell r="M450">
            <v>0</v>
          </cell>
          <cell r="N450">
            <v>14</v>
          </cell>
          <cell r="O450">
            <v>0</v>
          </cell>
          <cell r="Q450">
            <v>7.35</v>
          </cell>
          <cell r="R450">
            <v>14</v>
          </cell>
          <cell r="S450">
            <v>84</v>
          </cell>
          <cell r="X450">
            <v>0</v>
          </cell>
          <cell r="Y450">
            <v>654</v>
          </cell>
          <cell r="Z450">
            <v>1953.28</v>
          </cell>
        </row>
        <row r="451">
          <cell r="B451" t="str">
            <v>CS4</v>
          </cell>
          <cell r="D451">
            <v>80</v>
          </cell>
          <cell r="E451">
            <v>6</v>
          </cell>
          <cell r="F451">
            <v>14</v>
          </cell>
          <cell r="G451">
            <v>0</v>
          </cell>
          <cell r="H451">
            <v>2.25</v>
          </cell>
          <cell r="I451">
            <v>7.0000000000000007E-2</v>
          </cell>
          <cell r="J451">
            <v>0.13</v>
          </cell>
          <cell r="K451">
            <v>0</v>
          </cell>
          <cell r="L451">
            <v>263.39999999999998</v>
          </cell>
          <cell r="M451">
            <v>0</v>
          </cell>
          <cell r="N451">
            <v>44</v>
          </cell>
          <cell r="O451">
            <v>0</v>
          </cell>
          <cell r="Q451">
            <v>2.4500000000000002</v>
          </cell>
          <cell r="R451">
            <v>44</v>
          </cell>
          <cell r="S451">
            <v>263.39999999999998</v>
          </cell>
          <cell r="X451">
            <v>0</v>
          </cell>
          <cell r="Y451">
            <v>480</v>
          </cell>
          <cell r="Z451">
            <v>599.20000000000005</v>
          </cell>
        </row>
        <row r="452">
          <cell r="B452" t="str">
            <v>CS5</v>
          </cell>
          <cell r="D452">
            <v>33</v>
          </cell>
          <cell r="E452">
            <v>4</v>
          </cell>
          <cell r="F452">
            <v>3</v>
          </cell>
          <cell r="G452">
            <v>2</v>
          </cell>
          <cell r="H452">
            <v>0.92</v>
          </cell>
          <cell r="I452">
            <v>0.08</v>
          </cell>
          <cell r="J452">
            <v>0.03</v>
          </cell>
          <cell r="K452">
            <v>0.27</v>
          </cell>
          <cell r="L452">
            <v>84</v>
          </cell>
          <cell r="M452">
            <v>0</v>
          </cell>
          <cell r="N452">
            <v>14</v>
          </cell>
          <cell r="O452">
            <v>0</v>
          </cell>
          <cell r="Q452">
            <v>1.3</v>
          </cell>
          <cell r="R452">
            <v>14</v>
          </cell>
          <cell r="S452">
            <v>84</v>
          </cell>
          <cell r="X452">
            <v>0</v>
          </cell>
          <cell r="Y452">
            <v>198</v>
          </cell>
          <cell r="Z452">
            <v>245.52</v>
          </cell>
        </row>
        <row r="453">
          <cell r="B453" t="str">
            <v>CS5</v>
          </cell>
          <cell r="D453">
            <v>11</v>
          </cell>
          <cell r="E453">
            <v>6</v>
          </cell>
          <cell r="F453">
            <v>9</v>
          </cell>
          <cell r="G453">
            <v>2</v>
          </cell>
          <cell r="H453">
            <v>0.32</v>
          </cell>
          <cell r="I453">
            <v>0.12</v>
          </cell>
          <cell r="J453">
            <v>0.08</v>
          </cell>
          <cell r="K453">
            <v>0.31</v>
          </cell>
          <cell r="L453">
            <v>155.4</v>
          </cell>
          <cell r="M453">
            <v>0</v>
          </cell>
          <cell r="N453">
            <v>26</v>
          </cell>
          <cell r="O453">
            <v>0</v>
          </cell>
          <cell r="Q453">
            <v>0.83</v>
          </cell>
          <cell r="R453">
            <v>26</v>
          </cell>
          <cell r="S453">
            <v>155.4</v>
          </cell>
          <cell r="X453">
            <v>0</v>
          </cell>
          <cell r="Y453">
            <v>66</v>
          </cell>
          <cell r="Z453">
            <v>85.36</v>
          </cell>
        </row>
        <row r="454">
          <cell r="B454" t="str">
            <v>CS8</v>
          </cell>
          <cell r="D454">
            <v>10</v>
          </cell>
          <cell r="E454">
            <v>0</v>
          </cell>
          <cell r="F454">
            <v>2</v>
          </cell>
          <cell r="G454">
            <v>0</v>
          </cell>
          <cell r="H454">
            <v>0.28000000000000003</v>
          </cell>
          <cell r="I454">
            <v>0</v>
          </cell>
          <cell r="J454">
            <v>0.02</v>
          </cell>
          <cell r="K454">
            <v>0</v>
          </cell>
          <cell r="L454">
            <v>30</v>
          </cell>
          <cell r="M454">
            <v>0</v>
          </cell>
          <cell r="N454">
            <v>5</v>
          </cell>
          <cell r="O454">
            <v>0</v>
          </cell>
          <cell r="Q454">
            <v>0.3</v>
          </cell>
          <cell r="R454">
            <v>5</v>
          </cell>
          <cell r="S454">
            <v>30</v>
          </cell>
          <cell r="X454">
            <v>0</v>
          </cell>
          <cell r="Y454">
            <v>60</v>
          </cell>
          <cell r="Z454">
            <v>75</v>
          </cell>
        </row>
        <row r="455">
          <cell r="B455" t="str">
            <v>KC2</v>
          </cell>
          <cell r="D455">
            <v>33</v>
          </cell>
          <cell r="E455">
            <v>0</v>
          </cell>
          <cell r="F455">
            <v>0</v>
          </cell>
          <cell r="G455">
            <v>0</v>
          </cell>
          <cell r="H455">
            <v>0.92</v>
          </cell>
          <cell r="I455">
            <v>0</v>
          </cell>
          <cell r="J455">
            <v>0</v>
          </cell>
          <cell r="K455">
            <v>0</v>
          </cell>
          <cell r="L455">
            <v>24</v>
          </cell>
          <cell r="M455">
            <v>0</v>
          </cell>
          <cell r="N455">
            <v>4</v>
          </cell>
          <cell r="O455">
            <v>0</v>
          </cell>
          <cell r="Q455">
            <v>0.92</v>
          </cell>
          <cell r="R455">
            <v>4</v>
          </cell>
          <cell r="S455">
            <v>24</v>
          </cell>
          <cell r="X455">
            <v>0</v>
          </cell>
          <cell r="Y455">
            <v>198</v>
          </cell>
          <cell r="Z455">
            <v>245.52</v>
          </cell>
        </row>
        <row r="456">
          <cell r="B456" t="str">
            <v>KC2</v>
          </cell>
          <cell r="D456">
            <v>416</v>
          </cell>
          <cell r="E456">
            <v>0</v>
          </cell>
          <cell r="F456">
            <v>24</v>
          </cell>
          <cell r="G456">
            <v>0</v>
          </cell>
          <cell r="H456">
            <v>11.74</v>
          </cell>
          <cell r="I456">
            <v>0</v>
          </cell>
          <cell r="J456">
            <v>0.22</v>
          </cell>
          <cell r="K456">
            <v>0</v>
          </cell>
          <cell r="L456">
            <v>604.79999999999995</v>
          </cell>
          <cell r="M456">
            <v>0</v>
          </cell>
          <cell r="N456">
            <v>101</v>
          </cell>
          <cell r="O456">
            <v>0</v>
          </cell>
          <cell r="Q456">
            <v>11.96</v>
          </cell>
          <cell r="R456">
            <v>101</v>
          </cell>
          <cell r="S456">
            <v>604.79999999999995</v>
          </cell>
          <cell r="X456">
            <v>0</v>
          </cell>
          <cell r="Y456">
            <v>2496</v>
          </cell>
          <cell r="Z456">
            <v>3124.16</v>
          </cell>
        </row>
        <row r="457">
          <cell r="B457" t="str">
            <v>KC2</v>
          </cell>
          <cell r="D457">
            <v>91</v>
          </cell>
          <cell r="E457">
            <v>6</v>
          </cell>
          <cell r="F457">
            <v>9</v>
          </cell>
          <cell r="G457">
            <v>2</v>
          </cell>
          <cell r="H457">
            <v>2.58</v>
          </cell>
          <cell r="I457">
            <v>0.12</v>
          </cell>
          <cell r="J457">
            <v>0.08</v>
          </cell>
          <cell r="K457">
            <v>0.31</v>
          </cell>
          <cell r="L457">
            <v>209.4</v>
          </cell>
          <cell r="M457">
            <v>0</v>
          </cell>
          <cell r="N457">
            <v>35</v>
          </cell>
          <cell r="O457">
            <v>0</v>
          </cell>
          <cell r="Q457">
            <v>3.09</v>
          </cell>
          <cell r="R457">
            <v>35</v>
          </cell>
          <cell r="S457">
            <v>209.4</v>
          </cell>
          <cell r="X457">
            <v>0</v>
          </cell>
          <cell r="Y457">
            <v>546</v>
          </cell>
          <cell r="Z457">
            <v>684.32</v>
          </cell>
        </row>
        <row r="458">
          <cell r="B458" t="str">
            <v>SS1</v>
          </cell>
          <cell r="D458">
            <v>9</v>
          </cell>
          <cell r="E458">
            <v>0</v>
          </cell>
          <cell r="F458">
            <v>0</v>
          </cell>
          <cell r="G458">
            <v>0</v>
          </cell>
          <cell r="H458">
            <v>0.1</v>
          </cell>
          <cell r="I458">
            <v>0</v>
          </cell>
          <cell r="J458">
            <v>0</v>
          </cell>
          <cell r="K458">
            <v>0</v>
          </cell>
          <cell r="L458">
            <v>6</v>
          </cell>
          <cell r="M458">
            <v>0</v>
          </cell>
          <cell r="N458">
            <v>1</v>
          </cell>
          <cell r="O458">
            <v>0</v>
          </cell>
          <cell r="Q458">
            <v>0.1</v>
          </cell>
          <cell r="R458">
            <v>1</v>
          </cell>
          <cell r="S458">
            <v>6</v>
          </cell>
          <cell r="X458">
            <v>0</v>
          </cell>
          <cell r="Y458">
            <v>54</v>
          </cell>
          <cell r="Z458">
            <v>25.83</v>
          </cell>
        </row>
        <row r="459">
          <cell r="B459" t="str">
            <v>SS1</v>
          </cell>
          <cell r="D459">
            <v>20</v>
          </cell>
          <cell r="E459">
            <v>0</v>
          </cell>
          <cell r="F459">
            <v>6</v>
          </cell>
          <cell r="G459">
            <v>0</v>
          </cell>
          <cell r="H459">
            <v>0.23</v>
          </cell>
          <cell r="I459">
            <v>0</v>
          </cell>
          <cell r="J459">
            <v>0.02</v>
          </cell>
          <cell r="K459">
            <v>0</v>
          </cell>
          <cell r="L459">
            <v>95.4</v>
          </cell>
          <cell r="M459">
            <v>0</v>
          </cell>
          <cell r="N459">
            <v>16</v>
          </cell>
          <cell r="O459">
            <v>0</v>
          </cell>
          <cell r="Q459">
            <v>0.25</v>
          </cell>
          <cell r="R459">
            <v>16</v>
          </cell>
          <cell r="S459">
            <v>95.4</v>
          </cell>
          <cell r="X459">
            <v>0</v>
          </cell>
          <cell r="Y459">
            <v>120</v>
          </cell>
          <cell r="Z459">
            <v>59.6</v>
          </cell>
        </row>
        <row r="460">
          <cell r="B460" t="str">
            <v>SS4</v>
          </cell>
          <cell r="D460">
            <v>154</v>
          </cell>
          <cell r="E460">
            <v>23</v>
          </cell>
          <cell r="F460">
            <v>67</v>
          </cell>
          <cell r="G460">
            <v>0</v>
          </cell>
          <cell r="H460">
            <v>2.13</v>
          </cell>
          <cell r="I460">
            <v>0.26</v>
          </cell>
          <cell r="J460">
            <v>0.3</v>
          </cell>
          <cell r="K460">
            <v>0</v>
          </cell>
          <cell r="L460">
            <v>1039.8</v>
          </cell>
          <cell r="M460">
            <v>0</v>
          </cell>
          <cell r="N460">
            <v>174</v>
          </cell>
          <cell r="O460">
            <v>0</v>
          </cell>
          <cell r="Q460">
            <v>2.69</v>
          </cell>
          <cell r="R460">
            <v>174</v>
          </cell>
          <cell r="S460">
            <v>1039.8</v>
          </cell>
          <cell r="X460">
            <v>0</v>
          </cell>
          <cell r="Y460">
            <v>924</v>
          </cell>
          <cell r="Z460">
            <v>560.55999999999995</v>
          </cell>
        </row>
        <row r="461">
          <cell r="B461" t="str">
            <v>CS1</v>
          </cell>
          <cell r="D461">
            <v>306</v>
          </cell>
          <cell r="E461">
            <v>4</v>
          </cell>
          <cell r="F461">
            <v>3</v>
          </cell>
          <cell r="G461">
            <v>0</v>
          </cell>
          <cell r="H461">
            <v>11.51</v>
          </cell>
          <cell r="I461">
            <v>0.08</v>
          </cell>
          <cell r="J461">
            <v>0.08</v>
          </cell>
          <cell r="K461">
            <v>0</v>
          </cell>
          <cell r="L461">
            <v>376</v>
          </cell>
          <cell r="M461">
            <v>0</v>
          </cell>
          <cell r="N461">
            <v>47</v>
          </cell>
          <cell r="O461">
            <v>0</v>
          </cell>
          <cell r="Q461">
            <v>11.67</v>
          </cell>
          <cell r="R461">
            <v>47</v>
          </cell>
          <cell r="S461">
            <v>376</v>
          </cell>
          <cell r="X461">
            <v>0</v>
          </cell>
          <cell r="Y461">
            <v>2448</v>
          </cell>
          <cell r="Z461">
            <v>2295</v>
          </cell>
        </row>
        <row r="462">
          <cell r="B462" t="str">
            <v>CS1</v>
          </cell>
          <cell r="D462">
            <v>988</v>
          </cell>
          <cell r="E462">
            <v>20</v>
          </cell>
          <cell r="F462">
            <v>90</v>
          </cell>
          <cell r="G462">
            <v>10</v>
          </cell>
          <cell r="H462">
            <v>39.76</v>
          </cell>
          <cell r="I462">
            <v>0.56000000000000005</v>
          </cell>
          <cell r="J462">
            <v>1.61</v>
          </cell>
          <cell r="K462">
            <v>2.4300000000000002</v>
          </cell>
          <cell r="L462">
            <v>2609.6</v>
          </cell>
          <cell r="M462">
            <v>0</v>
          </cell>
          <cell r="N462">
            <v>327</v>
          </cell>
          <cell r="O462">
            <v>0</v>
          </cell>
          <cell r="Q462">
            <v>44.36</v>
          </cell>
          <cell r="R462">
            <v>327</v>
          </cell>
          <cell r="S462">
            <v>2609.6</v>
          </cell>
          <cell r="X462">
            <v>0</v>
          </cell>
          <cell r="Y462">
            <v>7904</v>
          </cell>
          <cell r="Z462">
            <v>7923.76</v>
          </cell>
        </row>
        <row r="463">
          <cell r="B463" t="str">
            <v>CS1</v>
          </cell>
          <cell r="D463">
            <v>28</v>
          </cell>
          <cell r="E463">
            <v>1</v>
          </cell>
          <cell r="F463">
            <v>5</v>
          </cell>
          <cell r="G463">
            <v>0</v>
          </cell>
          <cell r="H463">
            <v>1.01</v>
          </cell>
          <cell r="I463">
            <v>7.0000000000000007E-2</v>
          </cell>
          <cell r="J463">
            <v>0.08</v>
          </cell>
          <cell r="K463">
            <v>0</v>
          </cell>
          <cell r="L463">
            <v>120</v>
          </cell>
          <cell r="M463">
            <v>0</v>
          </cell>
          <cell r="N463">
            <v>15</v>
          </cell>
          <cell r="O463">
            <v>0</v>
          </cell>
          <cell r="Q463">
            <v>1.1599999999999999</v>
          </cell>
          <cell r="R463">
            <v>15</v>
          </cell>
          <cell r="S463">
            <v>120</v>
          </cell>
          <cell r="X463">
            <v>0</v>
          </cell>
          <cell r="Y463">
            <v>224</v>
          </cell>
          <cell r="Z463">
            <v>201.04</v>
          </cell>
        </row>
        <row r="464">
          <cell r="B464" t="str">
            <v>CS1</v>
          </cell>
          <cell r="D464">
            <v>160</v>
          </cell>
          <cell r="E464">
            <v>0</v>
          </cell>
          <cell r="F464">
            <v>17</v>
          </cell>
          <cell r="G464">
            <v>0</v>
          </cell>
          <cell r="H464">
            <v>5.39</v>
          </cell>
          <cell r="I464">
            <v>0</v>
          </cell>
          <cell r="J464">
            <v>0.21</v>
          </cell>
          <cell r="K464">
            <v>0</v>
          </cell>
          <cell r="L464">
            <v>446.4</v>
          </cell>
          <cell r="M464">
            <v>0</v>
          </cell>
          <cell r="N464">
            <v>56</v>
          </cell>
          <cell r="O464">
            <v>0</v>
          </cell>
          <cell r="Q464">
            <v>5.6</v>
          </cell>
          <cell r="R464">
            <v>56</v>
          </cell>
          <cell r="S464">
            <v>446.4</v>
          </cell>
          <cell r="X464">
            <v>0</v>
          </cell>
          <cell r="Y464">
            <v>1280</v>
          </cell>
          <cell r="Z464">
            <v>1075.2</v>
          </cell>
        </row>
        <row r="465">
          <cell r="B465" t="str">
            <v>CS3</v>
          </cell>
          <cell r="D465">
            <v>185</v>
          </cell>
          <cell r="E465">
            <v>0</v>
          </cell>
          <cell r="F465">
            <v>0</v>
          </cell>
          <cell r="G465">
            <v>0</v>
          </cell>
          <cell r="H465">
            <v>18.7</v>
          </cell>
          <cell r="I465">
            <v>0</v>
          </cell>
          <cell r="J465">
            <v>0</v>
          </cell>
          <cell r="K465">
            <v>0</v>
          </cell>
          <cell r="L465">
            <v>184</v>
          </cell>
          <cell r="M465">
            <v>0</v>
          </cell>
          <cell r="N465">
            <v>23</v>
          </cell>
          <cell r="O465">
            <v>0</v>
          </cell>
          <cell r="Q465">
            <v>18.7</v>
          </cell>
          <cell r="R465">
            <v>23</v>
          </cell>
          <cell r="S465">
            <v>184</v>
          </cell>
          <cell r="X465">
            <v>0</v>
          </cell>
          <cell r="Y465">
            <v>1480</v>
          </cell>
          <cell r="Z465">
            <v>3727.75</v>
          </cell>
        </row>
        <row r="466">
          <cell r="B466" t="str">
            <v>CS3</v>
          </cell>
          <cell r="D466">
            <v>46</v>
          </cell>
          <cell r="E466">
            <v>0</v>
          </cell>
          <cell r="F466">
            <v>3</v>
          </cell>
          <cell r="G466">
            <v>0</v>
          </cell>
          <cell r="H466">
            <v>2.94</v>
          </cell>
          <cell r="I466">
            <v>0</v>
          </cell>
          <cell r="J466">
            <v>0.08</v>
          </cell>
          <cell r="K466">
            <v>0</v>
          </cell>
          <cell r="L466">
            <v>96</v>
          </cell>
          <cell r="M466">
            <v>0</v>
          </cell>
          <cell r="N466">
            <v>12</v>
          </cell>
          <cell r="O466">
            <v>0</v>
          </cell>
          <cell r="Q466">
            <v>3.02</v>
          </cell>
          <cell r="R466">
            <v>12</v>
          </cell>
          <cell r="S466">
            <v>96</v>
          </cell>
          <cell r="X466">
            <v>0</v>
          </cell>
          <cell r="Y466">
            <v>368</v>
          </cell>
          <cell r="Z466">
            <v>586.96</v>
          </cell>
        </row>
        <row r="467">
          <cell r="B467" t="str">
            <v>KC2</v>
          </cell>
          <cell r="D467">
            <v>29</v>
          </cell>
          <cell r="E467">
            <v>0</v>
          </cell>
          <cell r="F467">
            <v>5</v>
          </cell>
          <cell r="G467">
            <v>0</v>
          </cell>
          <cell r="H467">
            <v>0.95</v>
          </cell>
          <cell r="I467">
            <v>0</v>
          </cell>
          <cell r="J467">
            <v>0.05</v>
          </cell>
          <cell r="K467">
            <v>0</v>
          </cell>
          <cell r="L467">
            <v>112</v>
          </cell>
          <cell r="M467">
            <v>0</v>
          </cell>
          <cell r="N467">
            <v>14</v>
          </cell>
          <cell r="O467">
            <v>0</v>
          </cell>
          <cell r="Q467">
            <v>1</v>
          </cell>
          <cell r="R467">
            <v>14</v>
          </cell>
          <cell r="S467">
            <v>112</v>
          </cell>
          <cell r="X467">
            <v>0</v>
          </cell>
          <cell r="Y467">
            <v>232</v>
          </cell>
          <cell r="Z467">
            <v>189.08</v>
          </cell>
        </row>
        <row r="468">
          <cell r="B468" t="str">
            <v>LA1</v>
          </cell>
          <cell r="D468">
            <v>44</v>
          </cell>
          <cell r="E468">
            <v>1</v>
          </cell>
          <cell r="F468">
            <v>1</v>
          </cell>
          <cell r="G468">
            <v>0</v>
          </cell>
          <cell r="H468">
            <v>1.85</v>
          </cell>
          <cell r="I468">
            <v>0.13</v>
          </cell>
          <cell r="J468">
            <v>0.03</v>
          </cell>
          <cell r="K468">
            <v>0</v>
          </cell>
          <cell r="L468">
            <v>88</v>
          </cell>
          <cell r="M468">
            <v>0</v>
          </cell>
          <cell r="N468">
            <v>11</v>
          </cell>
          <cell r="O468">
            <v>0</v>
          </cell>
          <cell r="Q468">
            <v>2.0099999999999998</v>
          </cell>
          <cell r="R468">
            <v>11</v>
          </cell>
          <cell r="S468">
            <v>88</v>
          </cell>
          <cell r="X468">
            <v>0</v>
          </cell>
          <cell r="Y468">
            <v>352</v>
          </cell>
          <cell r="Z468">
            <v>369.16</v>
          </cell>
        </row>
        <row r="469">
          <cell r="B469" t="str">
            <v>LA2</v>
          </cell>
          <cell r="D469">
            <v>52</v>
          </cell>
          <cell r="E469">
            <v>0</v>
          </cell>
          <cell r="F469">
            <v>7</v>
          </cell>
          <cell r="G469">
            <v>0</v>
          </cell>
          <cell r="H469">
            <v>1.92</v>
          </cell>
          <cell r="I469">
            <v>0</v>
          </cell>
          <cell r="J469">
            <v>0.1</v>
          </cell>
          <cell r="K469">
            <v>0</v>
          </cell>
          <cell r="L469">
            <v>175.2</v>
          </cell>
          <cell r="M469">
            <v>0</v>
          </cell>
          <cell r="N469">
            <v>22</v>
          </cell>
          <cell r="O469">
            <v>0</v>
          </cell>
          <cell r="Q469">
            <v>2.02</v>
          </cell>
          <cell r="R469">
            <v>22</v>
          </cell>
          <cell r="S469">
            <v>175.2</v>
          </cell>
          <cell r="X469">
            <v>0</v>
          </cell>
          <cell r="Y469">
            <v>416</v>
          </cell>
          <cell r="Z469">
            <v>383.24</v>
          </cell>
        </row>
        <row r="470">
          <cell r="B470" t="str">
            <v>SS1</v>
          </cell>
          <cell r="D470">
            <v>256</v>
          </cell>
          <cell r="E470">
            <v>1</v>
          </cell>
          <cell r="F470">
            <v>0</v>
          </cell>
          <cell r="G470">
            <v>0</v>
          </cell>
          <cell r="H470">
            <v>4.1100000000000003</v>
          </cell>
          <cell r="I470">
            <v>7.0000000000000007E-2</v>
          </cell>
          <cell r="J470">
            <v>0</v>
          </cell>
          <cell r="K470">
            <v>0</v>
          </cell>
          <cell r="L470">
            <v>280</v>
          </cell>
          <cell r="M470">
            <v>0</v>
          </cell>
          <cell r="N470">
            <v>35</v>
          </cell>
          <cell r="O470">
            <v>0</v>
          </cell>
          <cell r="Q470">
            <v>4.18</v>
          </cell>
          <cell r="R470">
            <v>35</v>
          </cell>
          <cell r="S470">
            <v>280</v>
          </cell>
          <cell r="X470">
            <v>0</v>
          </cell>
          <cell r="Y470">
            <v>2048</v>
          </cell>
          <cell r="Z470">
            <v>814.08</v>
          </cell>
        </row>
        <row r="471">
          <cell r="B471" t="str">
            <v>SS4</v>
          </cell>
          <cell r="D471">
            <v>490</v>
          </cell>
          <cell r="E471">
            <v>0</v>
          </cell>
          <cell r="F471">
            <v>47</v>
          </cell>
          <cell r="G471">
            <v>0</v>
          </cell>
          <cell r="H471">
            <v>9.7799999999999994</v>
          </cell>
          <cell r="I471">
            <v>0</v>
          </cell>
          <cell r="J471">
            <v>0.4</v>
          </cell>
          <cell r="K471">
            <v>0</v>
          </cell>
          <cell r="L471">
            <v>1260</v>
          </cell>
          <cell r="M471">
            <v>0</v>
          </cell>
          <cell r="N471">
            <v>158</v>
          </cell>
          <cell r="O471">
            <v>0</v>
          </cell>
          <cell r="Q471">
            <v>10.18</v>
          </cell>
          <cell r="R471">
            <v>158</v>
          </cell>
          <cell r="S471">
            <v>1260</v>
          </cell>
          <cell r="X471">
            <v>0</v>
          </cell>
          <cell r="Y471">
            <v>3920</v>
          </cell>
          <cell r="Z471">
            <v>1935.5</v>
          </cell>
        </row>
        <row r="472">
          <cell r="B472" t="str">
            <v>SS7</v>
          </cell>
          <cell r="D472">
            <v>17</v>
          </cell>
          <cell r="E472">
            <v>0</v>
          </cell>
          <cell r="F472">
            <v>2</v>
          </cell>
          <cell r="G472">
            <v>0</v>
          </cell>
          <cell r="H472">
            <v>0.56999999999999995</v>
          </cell>
          <cell r="I472">
            <v>0</v>
          </cell>
          <cell r="J472">
            <v>0.03</v>
          </cell>
          <cell r="K472">
            <v>0</v>
          </cell>
          <cell r="L472">
            <v>48</v>
          </cell>
          <cell r="M472">
            <v>0</v>
          </cell>
          <cell r="N472">
            <v>6</v>
          </cell>
          <cell r="O472">
            <v>0</v>
          </cell>
          <cell r="Q472">
            <v>0.6</v>
          </cell>
          <cell r="R472">
            <v>6</v>
          </cell>
          <cell r="S472">
            <v>48</v>
          </cell>
          <cell r="X472">
            <v>0</v>
          </cell>
          <cell r="Y472">
            <v>136</v>
          </cell>
          <cell r="Z472">
            <v>112.54</v>
          </cell>
        </row>
        <row r="473">
          <cell r="B473" t="str">
            <v>SSB</v>
          </cell>
          <cell r="D473">
            <v>17</v>
          </cell>
          <cell r="E473">
            <v>0</v>
          </cell>
          <cell r="F473">
            <v>3</v>
          </cell>
          <cell r="G473">
            <v>0</v>
          </cell>
          <cell r="H473">
            <v>1.82</v>
          </cell>
          <cell r="I473">
            <v>0</v>
          </cell>
          <cell r="J473">
            <v>0.13</v>
          </cell>
          <cell r="K473">
            <v>0</v>
          </cell>
          <cell r="L473">
            <v>64</v>
          </cell>
          <cell r="M473">
            <v>0</v>
          </cell>
          <cell r="N473">
            <v>8</v>
          </cell>
          <cell r="O473">
            <v>0</v>
          </cell>
          <cell r="Q473">
            <v>1.95</v>
          </cell>
          <cell r="R473">
            <v>8</v>
          </cell>
          <cell r="S473">
            <v>64</v>
          </cell>
          <cell r="X473">
            <v>0</v>
          </cell>
          <cell r="Y473">
            <v>136</v>
          </cell>
          <cell r="Z473">
            <v>359.21</v>
          </cell>
        </row>
        <row r="474">
          <cell r="B474" t="str">
            <v>SSC</v>
          </cell>
          <cell r="D474">
            <v>34</v>
          </cell>
          <cell r="E474">
            <v>3</v>
          </cell>
          <cell r="F474">
            <v>12</v>
          </cell>
          <cell r="G474">
            <v>0</v>
          </cell>
          <cell r="H474">
            <v>0.68</v>
          </cell>
          <cell r="I474">
            <v>0.05</v>
          </cell>
          <cell r="J474">
            <v>0.1</v>
          </cell>
          <cell r="K474">
            <v>0</v>
          </cell>
          <cell r="L474">
            <v>255.2</v>
          </cell>
          <cell r="M474">
            <v>0</v>
          </cell>
          <cell r="N474">
            <v>32</v>
          </cell>
          <cell r="O474">
            <v>0</v>
          </cell>
          <cell r="Q474">
            <v>0.83</v>
          </cell>
          <cell r="R474">
            <v>32</v>
          </cell>
          <cell r="S474">
            <v>255.2</v>
          </cell>
          <cell r="X474">
            <v>0</v>
          </cell>
          <cell r="Y474">
            <v>272</v>
          </cell>
          <cell r="Z474">
            <v>134.97999999999999</v>
          </cell>
        </row>
        <row r="475">
          <cell r="B475" t="str">
            <v>CS1</v>
          </cell>
          <cell r="D475">
            <v>234</v>
          </cell>
          <cell r="E475">
            <v>7</v>
          </cell>
          <cell r="F475">
            <v>10</v>
          </cell>
          <cell r="G475">
            <v>0</v>
          </cell>
          <cell r="H475">
            <v>11.84</v>
          </cell>
          <cell r="I475">
            <v>0.32</v>
          </cell>
          <cell r="J475">
            <v>0.23</v>
          </cell>
          <cell r="K475">
            <v>0</v>
          </cell>
          <cell r="L475">
            <v>589</v>
          </cell>
          <cell r="M475">
            <v>0</v>
          </cell>
          <cell r="N475">
            <v>59</v>
          </cell>
          <cell r="O475">
            <v>0</v>
          </cell>
          <cell r="Q475">
            <v>12.39</v>
          </cell>
          <cell r="R475">
            <v>59</v>
          </cell>
          <cell r="S475">
            <v>589</v>
          </cell>
          <cell r="X475">
            <v>0</v>
          </cell>
          <cell r="Y475">
            <v>2340</v>
          </cell>
          <cell r="Z475">
            <v>1888.38</v>
          </cell>
        </row>
        <row r="476">
          <cell r="B476" t="str">
            <v>CS1</v>
          </cell>
          <cell r="D476">
            <v>343</v>
          </cell>
          <cell r="E476">
            <v>4</v>
          </cell>
          <cell r="F476">
            <v>58</v>
          </cell>
          <cell r="G476">
            <v>2</v>
          </cell>
          <cell r="H476">
            <v>26.71</v>
          </cell>
          <cell r="I476">
            <v>0.35</v>
          </cell>
          <cell r="J476">
            <v>2.25</v>
          </cell>
          <cell r="K476">
            <v>1.37</v>
          </cell>
          <cell r="L476">
            <v>1644.1</v>
          </cell>
          <cell r="M476">
            <v>0</v>
          </cell>
          <cell r="N476">
            <v>165</v>
          </cell>
          <cell r="O476">
            <v>0</v>
          </cell>
          <cell r="Q476">
            <v>30.68</v>
          </cell>
          <cell r="R476">
            <v>165</v>
          </cell>
          <cell r="S476">
            <v>1644.1</v>
          </cell>
          <cell r="X476">
            <v>0</v>
          </cell>
          <cell r="Y476">
            <v>3430</v>
          </cell>
          <cell r="Z476">
            <v>4260.0600000000004</v>
          </cell>
        </row>
        <row r="477">
          <cell r="B477" t="str">
            <v>CS1</v>
          </cell>
          <cell r="D477">
            <v>17</v>
          </cell>
          <cell r="E477">
            <v>0</v>
          </cell>
          <cell r="F477">
            <v>7</v>
          </cell>
          <cell r="G477">
            <v>0</v>
          </cell>
          <cell r="H477">
            <v>1.39</v>
          </cell>
          <cell r="I477">
            <v>0</v>
          </cell>
          <cell r="J477">
            <v>0.28999999999999998</v>
          </cell>
          <cell r="K477">
            <v>0</v>
          </cell>
          <cell r="L477">
            <v>169</v>
          </cell>
          <cell r="M477">
            <v>0</v>
          </cell>
          <cell r="N477">
            <v>17</v>
          </cell>
          <cell r="O477">
            <v>0</v>
          </cell>
          <cell r="Q477">
            <v>1.68</v>
          </cell>
          <cell r="R477">
            <v>17</v>
          </cell>
          <cell r="S477">
            <v>169</v>
          </cell>
          <cell r="X477">
            <v>0</v>
          </cell>
          <cell r="Y477">
            <v>170</v>
          </cell>
          <cell r="Z477">
            <v>222.19</v>
          </cell>
        </row>
        <row r="478">
          <cell r="B478" t="str">
            <v>CS1</v>
          </cell>
          <cell r="D478">
            <v>104</v>
          </cell>
          <cell r="E478">
            <v>12</v>
          </cell>
          <cell r="F478">
            <v>79</v>
          </cell>
          <cell r="G478">
            <v>4</v>
          </cell>
          <cell r="H478">
            <v>8.4700000000000006</v>
          </cell>
          <cell r="I478">
            <v>1.05</v>
          </cell>
          <cell r="J478">
            <v>3.29</v>
          </cell>
          <cell r="K478">
            <v>3.43</v>
          </cell>
          <cell r="L478">
            <v>1861.1</v>
          </cell>
          <cell r="M478">
            <v>0</v>
          </cell>
          <cell r="N478">
            <v>187</v>
          </cell>
          <cell r="O478">
            <v>0</v>
          </cell>
          <cell r="Q478">
            <v>16.239999999999998</v>
          </cell>
          <cell r="R478">
            <v>187</v>
          </cell>
          <cell r="S478">
            <v>1861.1</v>
          </cell>
          <cell r="X478">
            <v>0</v>
          </cell>
          <cell r="Y478">
            <v>1040</v>
          </cell>
          <cell r="Z478">
            <v>1350.96</v>
          </cell>
        </row>
        <row r="479">
          <cell r="B479" t="str">
            <v>CS1</v>
          </cell>
          <cell r="D479">
            <v>440</v>
          </cell>
          <cell r="E479">
            <v>0</v>
          </cell>
          <cell r="F479">
            <v>24</v>
          </cell>
          <cell r="G479">
            <v>0</v>
          </cell>
          <cell r="H479">
            <v>24.1</v>
          </cell>
          <cell r="I479">
            <v>0</v>
          </cell>
          <cell r="J479">
            <v>0.61</v>
          </cell>
          <cell r="K479">
            <v>0</v>
          </cell>
          <cell r="L479">
            <v>1037</v>
          </cell>
          <cell r="M479">
            <v>0</v>
          </cell>
          <cell r="N479">
            <v>104</v>
          </cell>
          <cell r="O479">
            <v>0</v>
          </cell>
          <cell r="Q479">
            <v>24.71</v>
          </cell>
          <cell r="R479">
            <v>104</v>
          </cell>
          <cell r="S479">
            <v>1037</v>
          </cell>
          <cell r="X479">
            <v>0</v>
          </cell>
          <cell r="Y479">
            <v>4400</v>
          </cell>
          <cell r="Z479">
            <v>3845.6</v>
          </cell>
        </row>
        <row r="480">
          <cell r="B480" t="str">
            <v>CS3</v>
          </cell>
          <cell r="D480">
            <v>99</v>
          </cell>
          <cell r="E480">
            <v>1</v>
          </cell>
          <cell r="F480">
            <v>3</v>
          </cell>
          <cell r="G480">
            <v>0</v>
          </cell>
          <cell r="H480">
            <v>12.9</v>
          </cell>
          <cell r="I480">
            <v>0.54</v>
          </cell>
          <cell r="J480">
            <v>0.23</v>
          </cell>
          <cell r="K480">
            <v>0</v>
          </cell>
          <cell r="L480">
            <v>210</v>
          </cell>
          <cell r="M480">
            <v>0</v>
          </cell>
          <cell r="N480">
            <v>21</v>
          </cell>
          <cell r="O480">
            <v>0</v>
          </cell>
          <cell r="Q480">
            <v>13.67</v>
          </cell>
          <cell r="R480">
            <v>21</v>
          </cell>
          <cell r="S480">
            <v>210</v>
          </cell>
          <cell r="X480">
            <v>0</v>
          </cell>
          <cell r="Y480">
            <v>990</v>
          </cell>
          <cell r="Z480">
            <v>2057.2199999999998</v>
          </cell>
        </row>
        <row r="481">
          <cell r="B481" t="str">
            <v>CS4</v>
          </cell>
          <cell r="D481">
            <v>46</v>
          </cell>
          <cell r="E481">
            <v>2</v>
          </cell>
          <cell r="F481">
            <v>8</v>
          </cell>
          <cell r="G481">
            <v>0</v>
          </cell>
          <cell r="H481">
            <v>1.9</v>
          </cell>
          <cell r="I481">
            <v>0.05</v>
          </cell>
          <cell r="J481">
            <v>0.16</v>
          </cell>
          <cell r="K481">
            <v>0</v>
          </cell>
          <cell r="L481">
            <v>239</v>
          </cell>
          <cell r="M481">
            <v>0</v>
          </cell>
          <cell r="N481">
            <v>24</v>
          </cell>
          <cell r="O481">
            <v>0</v>
          </cell>
          <cell r="Q481">
            <v>2.11</v>
          </cell>
          <cell r="R481">
            <v>24</v>
          </cell>
          <cell r="S481">
            <v>239</v>
          </cell>
          <cell r="X481">
            <v>0</v>
          </cell>
          <cell r="Y481">
            <v>460</v>
          </cell>
          <cell r="Z481">
            <v>303.60000000000002</v>
          </cell>
        </row>
        <row r="482">
          <cell r="B482" t="str">
            <v>CS4</v>
          </cell>
          <cell r="D482">
            <v>200</v>
          </cell>
          <cell r="E482">
            <v>0</v>
          </cell>
          <cell r="F482">
            <v>0</v>
          </cell>
          <cell r="G482">
            <v>0</v>
          </cell>
          <cell r="H482">
            <v>8.34</v>
          </cell>
          <cell r="I482">
            <v>0</v>
          </cell>
          <cell r="J482">
            <v>0</v>
          </cell>
          <cell r="K482">
            <v>0</v>
          </cell>
          <cell r="L482">
            <v>250</v>
          </cell>
          <cell r="M482">
            <v>0</v>
          </cell>
          <cell r="N482">
            <v>25</v>
          </cell>
          <cell r="O482">
            <v>0</v>
          </cell>
          <cell r="Q482">
            <v>8.34</v>
          </cell>
          <cell r="R482">
            <v>25</v>
          </cell>
          <cell r="S482">
            <v>250</v>
          </cell>
          <cell r="X482">
            <v>0</v>
          </cell>
          <cell r="Y482">
            <v>2000</v>
          </cell>
          <cell r="Z482">
            <v>1332</v>
          </cell>
        </row>
        <row r="483">
          <cell r="B483" t="str">
            <v>CSB</v>
          </cell>
          <cell r="D483">
            <v>34</v>
          </cell>
          <cell r="E483">
            <v>0</v>
          </cell>
          <cell r="F483">
            <v>0</v>
          </cell>
          <cell r="G483">
            <v>0</v>
          </cell>
          <cell r="H483">
            <v>1.43</v>
          </cell>
          <cell r="I483">
            <v>0</v>
          </cell>
          <cell r="J483">
            <v>0</v>
          </cell>
          <cell r="K483">
            <v>0</v>
          </cell>
          <cell r="L483">
            <v>40</v>
          </cell>
          <cell r="M483">
            <v>0</v>
          </cell>
          <cell r="N483">
            <v>4</v>
          </cell>
          <cell r="O483">
            <v>0</v>
          </cell>
          <cell r="Q483">
            <v>1.43</v>
          </cell>
          <cell r="R483">
            <v>4</v>
          </cell>
          <cell r="S483">
            <v>40</v>
          </cell>
          <cell r="X483">
            <v>0</v>
          </cell>
          <cell r="Y483">
            <v>340</v>
          </cell>
          <cell r="Z483">
            <v>227.8</v>
          </cell>
        </row>
        <row r="484">
          <cell r="B484" t="str">
            <v>SS1</v>
          </cell>
          <cell r="D484">
            <v>8</v>
          </cell>
          <cell r="E484">
            <v>2</v>
          </cell>
          <cell r="F484">
            <v>1</v>
          </cell>
          <cell r="G484">
            <v>1</v>
          </cell>
          <cell r="H484">
            <v>0.21</v>
          </cell>
          <cell r="I484">
            <v>0.04</v>
          </cell>
          <cell r="J484">
            <v>0.02</v>
          </cell>
          <cell r="K484">
            <v>0.26</v>
          </cell>
          <cell r="L484">
            <v>40</v>
          </cell>
          <cell r="M484">
            <v>40</v>
          </cell>
          <cell r="N484">
            <v>4</v>
          </cell>
          <cell r="O484">
            <v>4</v>
          </cell>
          <cell r="Q484">
            <v>0.53</v>
          </cell>
          <cell r="R484">
            <v>8</v>
          </cell>
          <cell r="S484">
            <v>80</v>
          </cell>
          <cell r="X484">
            <v>0</v>
          </cell>
          <cell r="Y484">
            <v>80</v>
          </cell>
          <cell r="Z484">
            <v>33.76</v>
          </cell>
        </row>
        <row r="485">
          <cell r="B485" t="str">
            <v>SS1</v>
          </cell>
          <cell r="D485">
            <v>156</v>
          </cell>
          <cell r="E485">
            <v>4</v>
          </cell>
          <cell r="F485">
            <v>12</v>
          </cell>
          <cell r="G485">
            <v>2</v>
          </cell>
          <cell r="H485">
            <v>3.52</v>
          </cell>
          <cell r="I485">
            <v>0.1</v>
          </cell>
          <cell r="J485">
            <v>0.14000000000000001</v>
          </cell>
          <cell r="K485">
            <v>0.45</v>
          </cell>
          <cell r="L485">
            <v>479</v>
          </cell>
          <cell r="M485">
            <v>0</v>
          </cell>
          <cell r="N485">
            <v>48</v>
          </cell>
          <cell r="O485">
            <v>0</v>
          </cell>
          <cell r="Q485">
            <v>4.21</v>
          </cell>
          <cell r="R485">
            <v>48</v>
          </cell>
          <cell r="S485">
            <v>479</v>
          </cell>
          <cell r="X485">
            <v>0</v>
          </cell>
          <cell r="Y485">
            <v>1560</v>
          </cell>
          <cell r="Z485">
            <v>556.91999999999996</v>
          </cell>
        </row>
        <row r="486">
          <cell r="B486" t="str">
            <v>SS1</v>
          </cell>
          <cell r="D486">
            <v>170</v>
          </cell>
          <cell r="E486">
            <v>0</v>
          </cell>
          <cell r="F486">
            <v>21</v>
          </cell>
          <cell r="G486">
            <v>0</v>
          </cell>
          <cell r="H486">
            <v>3.83</v>
          </cell>
          <cell r="I486">
            <v>0</v>
          </cell>
          <cell r="J486">
            <v>0.25</v>
          </cell>
          <cell r="K486">
            <v>0</v>
          </cell>
          <cell r="L486">
            <v>638</v>
          </cell>
          <cell r="M486">
            <v>0</v>
          </cell>
          <cell r="N486">
            <v>64</v>
          </cell>
          <cell r="O486">
            <v>0</v>
          </cell>
          <cell r="Q486">
            <v>4.08</v>
          </cell>
          <cell r="R486">
            <v>64</v>
          </cell>
          <cell r="S486">
            <v>638</v>
          </cell>
          <cell r="X486">
            <v>0</v>
          </cell>
          <cell r="Y486">
            <v>1700</v>
          </cell>
          <cell r="Z486">
            <v>606.9</v>
          </cell>
        </row>
        <row r="487">
          <cell r="B487" t="str">
            <v>CS1</v>
          </cell>
          <cell r="D487">
            <v>151</v>
          </cell>
          <cell r="E487">
            <v>2</v>
          </cell>
          <cell r="F487">
            <v>2</v>
          </cell>
          <cell r="G487">
            <v>0</v>
          </cell>
          <cell r="H487">
            <v>11.93</v>
          </cell>
          <cell r="I487">
            <v>0.24</v>
          </cell>
          <cell r="J487">
            <v>0.16</v>
          </cell>
          <cell r="K487">
            <v>0</v>
          </cell>
          <cell r="L487">
            <v>312</v>
          </cell>
          <cell r="M487">
            <v>0</v>
          </cell>
          <cell r="N487">
            <v>26</v>
          </cell>
          <cell r="O487">
            <v>0</v>
          </cell>
          <cell r="Q487">
            <v>12.33</v>
          </cell>
          <cell r="R487">
            <v>26</v>
          </cell>
          <cell r="S487">
            <v>312</v>
          </cell>
          <cell r="X487">
            <v>0</v>
          </cell>
          <cell r="Y487">
            <v>1812</v>
          </cell>
          <cell r="Z487">
            <v>1585.5</v>
          </cell>
        </row>
        <row r="488">
          <cell r="B488" t="str">
            <v>CS1</v>
          </cell>
          <cell r="D488">
            <v>156</v>
          </cell>
          <cell r="E488">
            <v>4</v>
          </cell>
          <cell r="F488">
            <v>13</v>
          </cell>
          <cell r="G488">
            <v>2</v>
          </cell>
          <cell r="H488">
            <v>7.75</v>
          </cell>
          <cell r="I488">
            <v>0.26</v>
          </cell>
          <cell r="J488">
            <v>0.41</v>
          </cell>
          <cell r="K488">
            <v>0.65</v>
          </cell>
          <cell r="L488">
            <v>609.6</v>
          </cell>
          <cell r="M488">
            <v>0</v>
          </cell>
          <cell r="N488">
            <v>51</v>
          </cell>
          <cell r="O488">
            <v>0</v>
          </cell>
          <cell r="Q488">
            <v>9.07</v>
          </cell>
          <cell r="R488">
            <v>51</v>
          </cell>
          <cell r="S488">
            <v>609.6</v>
          </cell>
          <cell r="X488">
            <v>0</v>
          </cell>
          <cell r="Y488">
            <v>1872</v>
          </cell>
          <cell r="Z488">
            <v>1029.5999999999999</v>
          </cell>
        </row>
        <row r="489">
          <cell r="B489" t="str">
            <v>CS1</v>
          </cell>
          <cell r="D489">
            <v>28</v>
          </cell>
          <cell r="E489">
            <v>0</v>
          </cell>
          <cell r="F489">
            <v>11</v>
          </cell>
          <cell r="G489">
            <v>0</v>
          </cell>
          <cell r="H489">
            <v>1.69</v>
          </cell>
          <cell r="I489">
            <v>0</v>
          </cell>
          <cell r="J489">
            <v>0.43</v>
          </cell>
          <cell r="K489">
            <v>0</v>
          </cell>
          <cell r="L489">
            <v>298.8</v>
          </cell>
          <cell r="M489">
            <v>0</v>
          </cell>
          <cell r="N489">
            <v>25</v>
          </cell>
          <cell r="O489">
            <v>0</v>
          </cell>
          <cell r="Q489">
            <v>2.12</v>
          </cell>
          <cell r="R489">
            <v>25</v>
          </cell>
          <cell r="S489">
            <v>298.8</v>
          </cell>
          <cell r="X489">
            <v>0</v>
          </cell>
          <cell r="Y489">
            <v>336</v>
          </cell>
          <cell r="Z489">
            <v>224.56</v>
          </cell>
        </row>
        <row r="490">
          <cell r="B490" t="str">
            <v>CS1</v>
          </cell>
          <cell r="D490">
            <v>20</v>
          </cell>
          <cell r="E490">
            <v>0</v>
          </cell>
          <cell r="F490">
            <v>6</v>
          </cell>
          <cell r="G490">
            <v>0</v>
          </cell>
          <cell r="H490">
            <v>0.99</v>
          </cell>
          <cell r="I490">
            <v>0</v>
          </cell>
          <cell r="J490">
            <v>0.19</v>
          </cell>
          <cell r="K490">
            <v>0</v>
          </cell>
          <cell r="L490">
            <v>190.8</v>
          </cell>
          <cell r="M490">
            <v>0</v>
          </cell>
          <cell r="N490">
            <v>16</v>
          </cell>
          <cell r="O490">
            <v>0</v>
          </cell>
          <cell r="Q490">
            <v>1.18</v>
          </cell>
          <cell r="R490">
            <v>16</v>
          </cell>
          <cell r="S490">
            <v>190.8</v>
          </cell>
          <cell r="X490">
            <v>0</v>
          </cell>
          <cell r="Y490">
            <v>240</v>
          </cell>
          <cell r="Z490">
            <v>132.19999999999999</v>
          </cell>
        </row>
        <row r="491">
          <cell r="B491" t="str">
            <v>KC1</v>
          </cell>
          <cell r="D491">
            <v>72</v>
          </cell>
          <cell r="E491">
            <v>0</v>
          </cell>
          <cell r="F491">
            <v>0</v>
          </cell>
          <cell r="G491">
            <v>0</v>
          </cell>
          <cell r="H491">
            <v>3.57</v>
          </cell>
          <cell r="I491">
            <v>0</v>
          </cell>
          <cell r="J491">
            <v>0</v>
          </cell>
          <cell r="K491">
            <v>0</v>
          </cell>
          <cell r="L491">
            <v>108</v>
          </cell>
          <cell r="M491">
            <v>0</v>
          </cell>
          <cell r="N491">
            <v>9</v>
          </cell>
          <cell r="O491">
            <v>0</v>
          </cell>
          <cell r="Q491">
            <v>3.57</v>
          </cell>
          <cell r="R491">
            <v>9</v>
          </cell>
          <cell r="S491">
            <v>108</v>
          </cell>
          <cell r="X491">
            <v>0</v>
          </cell>
          <cell r="Y491">
            <v>864</v>
          </cell>
          <cell r="Z491">
            <v>475.2</v>
          </cell>
        </row>
        <row r="492">
          <cell r="B492" t="str">
            <v>SS1</v>
          </cell>
          <cell r="D492">
            <v>70</v>
          </cell>
          <cell r="E492">
            <v>0</v>
          </cell>
          <cell r="F492">
            <v>12</v>
          </cell>
          <cell r="G492">
            <v>0</v>
          </cell>
          <cell r="H492">
            <v>2.04</v>
          </cell>
          <cell r="I492">
            <v>0</v>
          </cell>
          <cell r="J492">
            <v>0.23</v>
          </cell>
          <cell r="K492">
            <v>0</v>
          </cell>
          <cell r="L492">
            <v>394.8</v>
          </cell>
          <cell r="M492">
            <v>0</v>
          </cell>
          <cell r="N492">
            <v>33</v>
          </cell>
          <cell r="O492">
            <v>0</v>
          </cell>
          <cell r="Q492">
            <v>2.27</v>
          </cell>
          <cell r="R492">
            <v>33</v>
          </cell>
          <cell r="S492">
            <v>394.8</v>
          </cell>
          <cell r="X492">
            <v>0</v>
          </cell>
          <cell r="Y492">
            <v>840</v>
          </cell>
          <cell r="Z492">
            <v>268.8</v>
          </cell>
        </row>
        <row r="493">
          <cell r="B493" t="str">
            <v>SS3</v>
          </cell>
          <cell r="D493">
            <v>60</v>
          </cell>
          <cell r="E493">
            <v>0</v>
          </cell>
          <cell r="F493">
            <v>11</v>
          </cell>
          <cell r="G493">
            <v>0</v>
          </cell>
          <cell r="H493">
            <v>4.42</v>
          </cell>
          <cell r="I493">
            <v>0</v>
          </cell>
          <cell r="J493">
            <v>0.47</v>
          </cell>
          <cell r="K493">
            <v>0</v>
          </cell>
          <cell r="L493">
            <v>358.8</v>
          </cell>
          <cell r="M493">
            <v>0</v>
          </cell>
          <cell r="N493">
            <v>30</v>
          </cell>
          <cell r="O493">
            <v>0</v>
          </cell>
          <cell r="Q493">
            <v>4.8899999999999997</v>
          </cell>
          <cell r="R493">
            <v>30</v>
          </cell>
          <cell r="S493">
            <v>358.8</v>
          </cell>
          <cell r="X493">
            <v>0</v>
          </cell>
          <cell r="Y493">
            <v>720</v>
          </cell>
          <cell r="Z493">
            <v>583.20000000000005</v>
          </cell>
        </row>
        <row r="494">
          <cell r="B494" t="str">
            <v>SS7</v>
          </cell>
          <cell r="D494">
            <v>17</v>
          </cell>
          <cell r="E494">
            <v>0</v>
          </cell>
          <cell r="F494">
            <v>3</v>
          </cell>
          <cell r="G494">
            <v>0</v>
          </cell>
          <cell r="H494">
            <v>0.85</v>
          </cell>
          <cell r="I494">
            <v>0</v>
          </cell>
          <cell r="J494">
            <v>0.1</v>
          </cell>
          <cell r="K494">
            <v>0</v>
          </cell>
          <cell r="L494">
            <v>96</v>
          </cell>
          <cell r="M494">
            <v>0</v>
          </cell>
          <cell r="N494">
            <v>8</v>
          </cell>
          <cell r="O494">
            <v>0</v>
          </cell>
          <cell r="Q494">
            <v>0.95</v>
          </cell>
          <cell r="R494">
            <v>8</v>
          </cell>
          <cell r="S494">
            <v>96</v>
          </cell>
          <cell r="X494">
            <v>0</v>
          </cell>
          <cell r="Y494">
            <v>204</v>
          </cell>
          <cell r="Z494">
            <v>112.03</v>
          </cell>
        </row>
        <row r="495">
          <cell r="B495" t="str">
            <v>CS1</v>
          </cell>
          <cell r="D495">
            <v>94</v>
          </cell>
          <cell r="E495">
            <v>4</v>
          </cell>
          <cell r="F495">
            <v>15</v>
          </cell>
          <cell r="G495">
            <v>0</v>
          </cell>
          <cell r="H495">
            <v>8.34</v>
          </cell>
          <cell r="I495">
            <v>0.47</v>
          </cell>
          <cell r="J495">
            <v>0.99</v>
          </cell>
          <cell r="K495">
            <v>0</v>
          </cell>
          <cell r="L495">
            <v>658</v>
          </cell>
          <cell r="M495">
            <v>0</v>
          </cell>
          <cell r="N495">
            <v>47</v>
          </cell>
          <cell r="O495">
            <v>0</v>
          </cell>
          <cell r="Q495">
            <v>9.8000000000000007</v>
          </cell>
          <cell r="R495">
            <v>47</v>
          </cell>
          <cell r="S495">
            <v>658</v>
          </cell>
          <cell r="X495">
            <v>0</v>
          </cell>
          <cell r="Y495">
            <v>1316</v>
          </cell>
          <cell r="Z495">
            <v>949.4</v>
          </cell>
        </row>
        <row r="496">
          <cell r="B496" t="str">
            <v>CS1</v>
          </cell>
          <cell r="D496">
            <v>90</v>
          </cell>
          <cell r="E496">
            <v>0</v>
          </cell>
          <cell r="F496">
            <v>12</v>
          </cell>
          <cell r="G496">
            <v>0</v>
          </cell>
          <cell r="H496">
            <v>4.8899999999999997</v>
          </cell>
          <cell r="I496">
            <v>0</v>
          </cell>
          <cell r="J496">
            <v>0.46</v>
          </cell>
          <cell r="K496">
            <v>0</v>
          </cell>
          <cell r="L496">
            <v>490</v>
          </cell>
          <cell r="M496">
            <v>0</v>
          </cell>
          <cell r="N496">
            <v>35</v>
          </cell>
          <cell r="O496">
            <v>0</v>
          </cell>
          <cell r="Q496">
            <v>5.35</v>
          </cell>
          <cell r="R496">
            <v>35</v>
          </cell>
          <cell r="S496">
            <v>490</v>
          </cell>
          <cell r="X496">
            <v>0</v>
          </cell>
          <cell r="Y496">
            <v>1260</v>
          </cell>
          <cell r="Z496">
            <v>558</v>
          </cell>
        </row>
        <row r="497">
          <cell r="B497" t="str">
            <v>CS4</v>
          </cell>
          <cell r="D497">
            <v>90</v>
          </cell>
          <cell r="E497">
            <v>8</v>
          </cell>
          <cell r="F497">
            <v>14</v>
          </cell>
          <cell r="G497">
            <v>0</v>
          </cell>
          <cell r="H497">
            <v>4.8899999999999997</v>
          </cell>
          <cell r="I497">
            <v>0.37</v>
          </cell>
          <cell r="J497">
            <v>0.56999999999999995</v>
          </cell>
          <cell r="K497">
            <v>0</v>
          </cell>
          <cell r="L497">
            <v>670.6</v>
          </cell>
          <cell r="M497">
            <v>0</v>
          </cell>
          <cell r="N497">
            <v>48</v>
          </cell>
          <cell r="O497">
            <v>0</v>
          </cell>
          <cell r="Q497">
            <v>5.83</v>
          </cell>
          <cell r="R497">
            <v>48</v>
          </cell>
          <cell r="S497">
            <v>670.6</v>
          </cell>
          <cell r="X497">
            <v>0</v>
          </cell>
          <cell r="Y497">
            <v>1260</v>
          </cell>
          <cell r="Z497">
            <v>557.1</v>
          </cell>
        </row>
        <row r="498">
          <cell r="B498" t="str">
            <v>CS1</v>
          </cell>
          <cell r="D498">
            <v>275</v>
          </cell>
          <cell r="E498">
            <v>0</v>
          </cell>
          <cell r="F498">
            <v>0</v>
          </cell>
          <cell r="G498">
            <v>0</v>
          </cell>
          <cell r="H498">
            <v>33.69</v>
          </cell>
          <cell r="I498">
            <v>0</v>
          </cell>
          <cell r="J498">
            <v>0</v>
          </cell>
          <cell r="K498">
            <v>0</v>
          </cell>
          <cell r="L498">
            <v>544</v>
          </cell>
          <cell r="M498">
            <v>0</v>
          </cell>
          <cell r="N498">
            <v>34</v>
          </cell>
          <cell r="O498">
            <v>0</v>
          </cell>
          <cell r="Q498">
            <v>33.69</v>
          </cell>
          <cell r="R498">
            <v>34</v>
          </cell>
          <cell r="S498">
            <v>544</v>
          </cell>
          <cell r="X498">
            <v>0</v>
          </cell>
          <cell r="Y498">
            <v>4400</v>
          </cell>
          <cell r="Z498">
            <v>3357.75</v>
          </cell>
        </row>
        <row r="499">
          <cell r="B499" t="str">
            <v>CS1</v>
          </cell>
          <cell r="D499">
            <v>190</v>
          </cell>
          <cell r="E499">
            <v>5</v>
          </cell>
          <cell r="F499">
            <v>22</v>
          </cell>
          <cell r="G499">
            <v>1</v>
          </cell>
          <cell r="H499">
            <v>18.46</v>
          </cell>
          <cell r="I499">
            <v>1.02</v>
          </cell>
          <cell r="J499">
            <v>1.72</v>
          </cell>
          <cell r="K499">
            <v>2.12</v>
          </cell>
          <cell r="L499">
            <v>1168</v>
          </cell>
          <cell r="M499">
            <v>0</v>
          </cell>
          <cell r="N499">
            <v>73</v>
          </cell>
          <cell r="O499">
            <v>0</v>
          </cell>
          <cell r="Q499">
            <v>23.32</v>
          </cell>
          <cell r="R499">
            <v>73</v>
          </cell>
          <cell r="S499">
            <v>1168</v>
          </cell>
          <cell r="X499">
            <v>0</v>
          </cell>
          <cell r="Y499">
            <v>3040</v>
          </cell>
          <cell r="Z499">
            <v>1841.1</v>
          </cell>
        </row>
        <row r="500">
          <cell r="B500" t="str">
            <v>CS3</v>
          </cell>
          <cell r="D500">
            <v>113</v>
          </cell>
          <cell r="E500">
            <v>0</v>
          </cell>
          <cell r="F500">
            <v>13</v>
          </cell>
          <cell r="G500">
            <v>0</v>
          </cell>
          <cell r="H500">
            <v>41.38</v>
          </cell>
          <cell r="I500">
            <v>0</v>
          </cell>
          <cell r="J500">
            <v>3.62</v>
          </cell>
          <cell r="K500">
            <v>0</v>
          </cell>
          <cell r="L500">
            <v>654.4</v>
          </cell>
          <cell r="M500">
            <v>0</v>
          </cell>
          <cell r="N500">
            <v>41</v>
          </cell>
          <cell r="O500">
            <v>0</v>
          </cell>
          <cell r="Q500">
            <v>45</v>
          </cell>
          <cell r="R500">
            <v>41</v>
          </cell>
          <cell r="S500">
            <v>654.4</v>
          </cell>
          <cell r="X500">
            <v>0</v>
          </cell>
          <cell r="Y500">
            <v>1808</v>
          </cell>
          <cell r="Z500">
            <v>4125.63</v>
          </cell>
        </row>
        <row r="501">
          <cell r="B501" t="str">
            <v>LA5</v>
          </cell>
          <cell r="D501">
            <v>71</v>
          </cell>
          <cell r="E501">
            <v>0</v>
          </cell>
          <cell r="F501">
            <v>0</v>
          </cell>
          <cell r="G501">
            <v>0</v>
          </cell>
          <cell r="H501">
            <v>36.049999999999997</v>
          </cell>
          <cell r="I501">
            <v>0</v>
          </cell>
          <cell r="J501">
            <v>0</v>
          </cell>
          <cell r="K501">
            <v>0</v>
          </cell>
          <cell r="L501">
            <v>144</v>
          </cell>
          <cell r="M501">
            <v>0</v>
          </cell>
          <cell r="N501">
            <v>9</v>
          </cell>
          <cell r="O501">
            <v>0</v>
          </cell>
          <cell r="Q501">
            <v>36.049999999999997</v>
          </cell>
          <cell r="R501">
            <v>9</v>
          </cell>
          <cell r="S501">
            <v>144</v>
          </cell>
          <cell r="X501">
            <v>0</v>
          </cell>
          <cell r="Y501">
            <v>1136</v>
          </cell>
          <cell r="Z501">
            <v>3594.73</v>
          </cell>
        </row>
        <row r="502">
          <cell r="B502" t="str">
            <v>CS1</v>
          </cell>
          <cell r="D502">
            <v>92</v>
          </cell>
          <cell r="E502">
            <v>0</v>
          </cell>
          <cell r="F502">
            <v>6</v>
          </cell>
          <cell r="G502">
            <v>0</v>
          </cell>
          <cell r="H502">
            <v>18.920000000000002</v>
          </cell>
          <cell r="I502">
            <v>0</v>
          </cell>
          <cell r="J502">
            <v>1.46</v>
          </cell>
          <cell r="K502">
            <v>0</v>
          </cell>
          <cell r="L502">
            <v>432</v>
          </cell>
          <cell r="M502">
            <v>0</v>
          </cell>
          <cell r="N502">
            <v>24</v>
          </cell>
          <cell r="O502">
            <v>0</v>
          </cell>
          <cell r="Q502">
            <v>20.38</v>
          </cell>
          <cell r="R502">
            <v>24</v>
          </cell>
          <cell r="S502">
            <v>432</v>
          </cell>
          <cell r="X502">
            <v>0</v>
          </cell>
          <cell r="Y502">
            <v>1656</v>
          </cell>
          <cell r="Z502">
            <v>1677.16</v>
          </cell>
        </row>
        <row r="503">
          <cell r="B503" t="str">
            <v>CS1</v>
          </cell>
          <cell r="D503">
            <v>51</v>
          </cell>
          <cell r="E503">
            <v>4</v>
          </cell>
          <cell r="F503">
            <v>6</v>
          </cell>
          <cell r="G503">
            <v>2</v>
          </cell>
          <cell r="H503">
            <v>10.49</v>
          </cell>
          <cell r="I503">
            <v>1.01</v>
          </cell>
          <cell r="J503">
            <v>1.33</v>
          </cell>
          <cell r="K503">
            <v>4.8</v>
          </cell>
          <cell r="L503">
            <v>396</v>
          </cell>
          <cell r="M503">
            <v>0</v>
          </cell>
          <cell r="N503">
            <v>22</v>
          </cell>
          <cell r="O503">
            <v>0</v>
          </cell>
          <cell r="Q503">
            <v>17.63</v>
          </cell>
          <cell r="R503">
            <v>22</v>
          </cell>
          <cell r="S503">
            <v>396</v>
          </cell>
          <cell r="X503">
            <v>0</v>
          </cell>
          <cell r="Y503">
            <v>918</v>
          </cell>
          <cell r="Z503">
            <v>929.22</v>
          </cell>
        </row>
        <row r="504">
          <cell r="B504" t="str">
            <v>CS3</v>
          </cell>
          <cell r="D504">
            <v>58</v>
          </cell>
          <cell r="E504">
            <v>2</v>
          </cell>
          <cell r="F504">
            <v>0</v>
          </cell>
          <cell r="G504">
            <v>0</v>
          </cell>
          <cell r="H504">
            <v>17.88</v>
          </cell>
          <cell r="I504">
            <v>1.73</v>
          </cell>
          <cell r="J504">
            <v>0</v>
          </cell>
          <cell r="K504">
            <v>0</v>
          </cell>
          <cell r="L504">
            <v>162</v>
          </cell>
          <cell r="M504">
            <v>0</v>
          </cell>
          <cell r="N504">
            <v>9</v>
          </cell>
          <cell r="O504">
            <v>0</v>
          </cell>
          <cell r="Q504">
            <v>19.61</v>
          </cell>
          <cell r="R504">
            <v>9</v>
          </cell>
          <cell r="S504">
            <v>162</v>
          </cell>
          <cell r="X504">
            <v>0</v>
          </cell>
          <cell r="Y504">
            <v>1044</v>
          </cell>
          <cell r="Z504">
            <v>1584.56</v>
          </cell>
        </row>
        <row r="505">
          <cell r="B505" t="str">
            <v>CS6</v>
          </cell>
          <cell r="D505">
            <v>224</v>
          </cell>
          <cell r="E505">
            <v>4</v>
          </cell>
          <cell r="F505">
            <v>5</v>
          </cell>
          <cell r="G505">
            <v>0</v>
          </cell>
          <cell r="H505">
            <v>24.31</v>
          </cell>
          <cell r="I505">
            <v>0.25</v>
          </cell>
          <cell r="J505">
            <v>0.22</v>
          </cell>
          <cell r="K505">
            <v>0</v>
          </cell>
          <cell r="L505">
            <v>756</v>
          </cell>
          <cell r="M505">
            <v>0</v>
          </cell>
          <cell r="N505">
            <v>42</v>
          </cell>
          <cell r="O505">
            <v>0</v>
          </cell>
          <cell r="Q505">
            <v>24.78</v>
          </cell>
          <cell r="R505">
            <v>42</v>
          </cell>
          <cell r="S505">
            <v>756</v>
          </cell>
          <cell r="X505">
            <v>0</v>
          </cell>
          <cell r="Y505">
            <v>4032</v>
          </cell>
          <cell r="Z505">
            <v>2154.88</v>
          </cell>
        </row>
        <row r="506">
          <cell r="B506" t="str">
            <v>LA3</v>
          </cell>
          <cell r="D506">
            <v>39</v>
          </cell>
          <cell r="E506">
            <v>0</v>
          </cell>
          <cell r="F506">
            <v>6</v>
          </cell>
          <cell r="G506">
            <v>0</v>
          </cell>
          <cell r="H506">
            <v>15.72</v>
          </cell>
          <cell r="I506">
            <v>0</v>
          </cell>
          <cell r="J506">
            <v>2.38</v>
          </cell>
          <cell r="K506">
            <v>0</v>
          </cell>
          <cell r="L506">
            <v>306</v>
          </cell>
          <cell r="M506">
            <v>0</v>
          </cell>
          <cell r="N506">
            <v>17</v>
          </cell>
          <cell r="O506">
            <v>0</v>
          </cell>
          <cell r="Q506">
            <v>18.100000000000001</v>
          </cell>
          <cell r="R506">
            <v>17</v>
          </cell>
          <cell r="S506">
            <v>306</v>
          </cell>
          <cell r="X506">
            <v>0</v>
          </cell>
          <cell r="Y506">
            <v>702</v>
          </cell>
          <cell r="Z506">
            <v>1393.08</v>
          </cell>
        </row>
        <row r="507">
          <cell r="B507" t="str">
            <v>LA5</v>
          </cell>
          <cell r="D507">
            <v>24</v>
          </cell>
          <cell r="E507">
            <v>0</v>
          </cell>
          <cell r="F507">
            <v>0</v>
          </cell>
          <cell r="G507">
            <v>0</v>
          </cell>
          <cell r="H507">
            <v>15.14</v>
          </cell>
          <cell r="I507">
            <v>0</v>
          </cell>
          <cell r="J507">
            <v>0</v>
          </cell>
          <cell r="K507">
            <v>0</v>
          </cell>
          <cell r="L507">
            <v>54</v>
          </cell>
          <cell r="M507">
            <v>0</v>
          </cell>
          <cell r="N507">
            <v>3</v>
          </cell>
          <cell r="O507">
            <v>0</v>
          </cell>
          <cell r="Q507">
            <v>15.14</v>
          </cell>
          <cell r="R507">
            <v>3</v>
          </cell>
          <cell r="S507">
            <v>54</v>
          </cell>
          <cell r="X507">
            <v>0</v>
          </cell>
          <cell r="Y507">
            <v>432</v>
          </cell>
          <cell r="Z507">
            <v>1341.84</v>
          </cell>
        </row>
        <row r="508">
          <cell r="B508" t="str">
            <v>SS5</v>
          </cell>
          <cell r="D508">
            <v>39</v>
          </cell>
          <cell r="E508">
            <v>0</v>
          </cell>
          <cell r="F508">
            <v>0</v>
          </cell>
          <cell r="G508">
            <v>0</v>
          </cell>
          <cell r="H508">
            <v>13.58</v>
          </cell>
          <cell r="I508">
            <v>0</v>
          </cell>
          <cell r="J508">
            <v>0</v>
          </cell>
          <cell r="K508">
            <v>0</v>
          </cell>
          <cell r="L508">
            <v>90</v>
          </cell>
          <cell r="M508">
            <v>0</v>
          </cell>
          <cell r="N508">
            <v>5</v>
          </cell>
          <cell r="O508">
            <v>0</v>
          </cell>
          <cell r="Q508">
            <v>13.58</v>
          </cell>
          <cell r="R508">
            <v>5</v>
          </cell>
          <cell r="S508">
            <v>90</v>
          </cell>
          <cell r="X508">
            <v>0</v>
          </cell>
          <cell r="Y508">
            <v>702</v>
          </cell>
          <cell r="Z508">
            <v>1194.18</v>
          </cell>
        </row>
        <row r="509">
          <cell r="B509" t="str">
            <v>CS1</v>
          </cell>
          <cell r="D509">
            <v>345</v>
          </cell>
          <cell r="E509">
            <v>2</v>
          </cell>
          <cell r="F509">
            <v>22</v>
          </cell>
          <cell r="G509">
            <v>0</v>
          </cell>
          <cell r="H509">
            <v>53.49</v>
          </cell>
          <cell r="I509">
            <v>0.2</v>
          </cell>
          <cell r="J509">
            <v>4.54</v>
          </cell>
          <cell r="K509">
            <v>0</v>
          </cell>
          <cell r="L509">
            <v>1838</v>
          </cell>
          <cell r="M509">
            <v>0</v>
          </cell>
          <cell r="N509">
            <v>92</v>
          </cell>
          <cell r="O509">
            <v>0</v>
          </cell>
          <cell r="Q509">
            <v>58.23</v>
          </cell>
          <cell r="R509">
            <v>92</v>
          </cell>
          <cell r="S509">
            <v>1838</v>
          </cell>
          <cell r="X509">
            <v>0</v>
          </cell>
          <cell r="Y509">
            <v>6900</v>
          </cell>
          <cell r="Z509">
            <v>4267.6499999999996</v>
          </cell>
        </row>
        <row r="510">
          <cell r="B510" t="str">
            <v>CS1</v>
          </cell>
          <cell r="D510">
            <v>28</v>
          </cell>
          <cell r="E510">
            <v>0</v>
          </cell>
          <cell r="F510">
            <v>3</v>
          </cell>
          <cell r="G510">
            <v>0</v>
          </cell>
          <cell r="H510">
            <v>2.2000000000000002</v>
          </cell>
          <cell r="I510">
            <v>0</v>
          </cell>
          <cell r="J510">
            <v>0.24</v>
          </cell>
          <cell r="K510">
            <v>0</v>
          </cell>
          <cell r="L510">
            <v>200</v>
          </cell>
          <cell r="M510">
            <v>0</v>
          </cell>
          <cell r="N510">
            <v>10</v>
          </cell>
          <cell r="O510">
            <v>0</v>
          </cell>
          <cell r="Q510">
            <v>2.44</v>
          </cell>
          <cell r="R510">
            <v>10</v>
          </cell>
          <cell r="S510">
            <v>200</v>
          </cell>
          <cell r="X510">
            <v>0</v>
          </cell>
          <cell r="Y510">
            <v>560</v>
          </cell>
          <cell r="Z510">
            <v>175.28</v>
          </cell>
        </row>
        <row r="511">
          <cell r="B511" t="str">
            <v>CS1</v>
          </cell>
          <cell r="D511">
            <v>10</v>
          </cell>
          <cell r="E511">
            <v>0</v>
          </cell>
          <cell r="F511">
            <v>3</v>
          </cell>
          <cell r="G511">
            <v>0</v>
          </cell>
          <cell r="H511">
            <v>0.79</v>
          </cell>
          <cell r="I511">
            <v>0</v>
          </cell>
          <cell r="J511">
            <v>0.21</v>
          </cell>
          <cell r="K511">
            <v>0</v>
          </cell>
          <cell r="L511">
            <v>140</v>
          </cell>
          <cell r="M511">
            <v>0</v>
          </cell>
          <cell r="N511">
            <v>7</v>
          </cell>
          <cell r="O511">
            <v>0</v>
          </cell>
          <cell r="Q511">
            <v>1</v>
          </cell>
          <cell r="R511">
            <v>7</v>
          </cell>
          <cell r="S511">
            <v>140</v>
          </cell>
          <cell r="X511">
            <v>0</v>
          </cell>
          <cell r="Y511">
            <v>200</v>
          </cell>
          <cell r="Z511">
            <v>62.6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
      <sheetName val="Баланс мощности 2007"/>
      <sheetName val="Гр5(о)"/>
      <sheetName val="ФБР"/>
      <sheetName val="5"/>
      <sheetName val="main gate house"/>
      <sheetName val="Тср 19"/>
      <sheetName val="Тср 20"/>
      <sheetName val="Тср 20-24"/>
      <sheetName val="ТБР"/>
      <sheetName val="на 1 тут"/>
      <sheetName val="24"/>
      <sheetName val="16"/>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Таб1.1"/>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ОСВ"/>
      <sheetName val="MAIN"/>
      <sheetName val="ФР"/>
      <sheetName val="ТАРИФ"/>
      <sheetName val="Покукп ТЭ в ФР"/>
      <sheetName val="Покукп ТЭ в тариф"/>
      <sheetName val="Котел 1 Факт"/>
      <sheetName val="Прокуратура_выпадающие"/>
      <sheetName val="ПО 2020"/>
      <sheetName val="ЭЭ Факт"/>
      <sheetName val="ЭЭ в тариф"/>
      <sheetName val="Доходы от эл. и теплоэнергии"/>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MTO_REV_0"/>
      <sheetName val="Dati_Caricati"/>
      <sheetName val="Прилож_1"/>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Инструкция"/>
      <sheetName val="group structure"/>
      <sheetName val="Исходные данные"/>
      <sheetName val="Статистика ДТП от 15 до 150 кВт"/>
      <sheetName val="Анализ ФД"/>
      <sheetName val="2_РПП"/>
      <sheetName val="ФАКТ 2020 прокуратура"/>
      <sheetName val="амортизация"/>
      <sheetName val="Стоимость мероприятий"/>
      <sheetName val="2 ИП ТС"/>
      <sheetName val="ТАРИФ архив"/>
      <sheetName val="Анализ ФД архив"/>
      <sheetName val="иртышская"/>
      <sheetName val="таврическая"/>
      <sheetName val="сибирь"/>
      <sheetName val="ФедД"/>
      <sheetName val="14б ДПН отчет"/>
      <sheetName val="16а Сводный анализ"/>
      <sheetName val="Причины корр"/>
      <sheetName val="Управление"/>
      <sheetName val="Tier 31.12.08"/>
      <sheetName val="форма сетевой график эрсб"/>
      <sheetName val="Перечень"/>
      <sheetName val="Справочники БУ"/>
      <sheetName val="4"/>
      <sheetName val="6"/>
      <sheetName val="Лист4"/>
      <sheetName val="Лист5"/>
      <sheetName val="отчет_20071"/>
      <sheetName val="Вводные_данные_систем1"/>
      <sheetName val="Опросный_лист_МЭ_РФ1"/>
      <sheetName val="Баланс_по_уровням_U_квартальны1"/>
      <sheetName val="расчет_стоимостных_показателей1"/>
      <sheetName val="Тарифно-договорная_модель1"/>
      <sheetName val="Передача_эл_энергии1"/>
      <sheetName val="Тср_12-171"/>
      <sheetName val="расшир_сс1"/>
      <sheetName val="12_прибыль1"/>
      <sheetName val="спорт_культ_проф_маст1"/>
      <sheetName val="прочие_прочие1"/>
      <sheetName val="возм_пр_ущерба1"/>
      <sheetName val="реал__ОС,_МПЗ,_пр_1"/>
      <sheetName val="РТ_передача1"/>
      <sheetName val="Баланс_ээ1"/>
      <sheetName val="Баланс_мощности1"/>
      <sheetName val="Расчет_НВВ_общий1"/>
      <sheetName val="Ген__не_уч__ОРЭМ1"/>
      <sheetName val="MTO_REV_01"/>
      <sheetName val="Dati_Caricati1"/>
      <sheetName val="Прилож_11"/>
      <sheetName val="Баланс_мощности_20071"/>
      <sheetName val="main_gate_house1"/>
      <sheetName val="Тср_191"/>
      <sheetName val="Тср_201"/>
      <sheetName val="Тср_20-241"/>
      <sheetName val="на_1_тут1"/>
      <sheetName val="Производство_электроэнергии1"/>
      <sheetName val="Таб1_11"/>
      <sheetName val="П1_4,_П1_5_-Томская_обл1"/>
      <sheetName val="Справочник_ЦФО1"/>
      <sheetName val="тех_лист1"/>
      <sheetName val="Оперативный_факт_за_январь_2011"/>
      <sheetName val="Служебный_лист1"/>
      <sheetName val="см-2_шатурс_сети__проект_работ1"/>
      <sheetName val="отчет_20072"/>
      <sheetName val="Вводные_данные_систем2"/>
      <sheetName val="Опросный_лист_МЭ_РФ2"/>
      <sheetName val="Баланс_по_уровням_U_квартальны2"/>
      <sheetName val="расчет_стоимостных_показателей2"/>
      <sheetName val="Тарифно-договорная_модель2"/>
      <sheetName val="Передача_эл_энергии2"/>
      <sheetName val="Тср_12-172"/>
      <sheetName val="расшир_сс2"/>
      <sheetName val="12_прибыль2"/>
      <sheetName val="спорт_культ_проф_маст2"/>
      <sheetName val="прочие_прочие2"/>
      <sheetName val="возм_пр_ущерба2"/>
      <sheetName val="реал__ОС,_МПЗ,_пр_2"/>
      <sheetName val="РТ_передача2"/>
      <sheetName val="Баланс_ээ2"/>
      <sheetName val="Баланс_мощности2"/>
      <sheetName val="Расчет_НВВ_общий2"/>
      <sheetName val="Ген__не_уч__ОРЭМ2"/>
      <sheetName val="MTO_REV_02"/>
      <sheetName val="Dati_Caricati2"/>
      <sheetName val="Прилож_12"/>
      <sheetName val="Баланс_мощности_20072"/>
      <sheetName val="main_gate_house2"/>
      <sheetName val="Тср_192"/>
      <sheetName val="Тср_202"/>
      <sheetName val="Тср_20-242"/>
      <sheetName val="на_1_тут2"/>
      <sheetName val="Производство_электроэнергии2"/>
      <sheetName val="Таб1_12"/>
      <sheetName val="П1_4,_П1_5_-Томская_обл2"/>
      <sheetName val="Справочник_ЦФО2"/>
      <sheetName val="тех_лист2"/>
      <sheetName val="Оперативный_факт_за_январь_2012"/>
      <sheetName val="Служебный_лист2"/>
      <sheetName val="см-2_шатурс_сети__проект_работ2"/>
      <sheetName val="отчет_20073"/>
      <sheetName val="Вводные_данные_систем3"/>
      <sheetName val="Опросный_лист_МЭ_РФ3"/>
      <sheetName val="Баланс_по_уровням_U_квартальны3"/>
      <sheetName val="расчет_стоимостных_показателей3"/>
      <sheetName val="Тарифно-договорная_модель3"/>
      <sheetName val="Передача_эл_энергии3"/>
      <sheetName val="Тср_12-173"/>
      <sheetName val="расшир_сс3"/>
      <sheetName val="12_прибыль3"/>
      <sheetName val="спорт_культ_проф_маст3"/>
      <sheetName val="прочие_прочие3"/>
      <sheetName val="возм_пр_ущерба3"/>
      <sheetName val="реал__ОС,_МПЗ,_пр_3"/>
      <sheetName val="РТ_передача3"/>
      <sheetName val="Баланс_ээ3"/>
      <sheetName val="Баланс_мощности3"/>
      <sheetName val="Расчет_НВВ_общий3"/>
      <sheetName val="Ген__не_уч__ОРЭМ3"/>
      <sheetName val="MTO_REV_03"/>
      <sheetName val="Dati_Caricati3"/>
      <sheetName val="Прилож_13"/>
      <sheetName val="Баланс_мощности_20073"/>
      <sheetName val="main_gate_house3"/>
      <sheetName val="Тср_193"/>
      <sheetName val="Тср_203"/>
      <sheetName val="Тср_20-243"/>
      <sheetName val="на_1_тут3"/>
      <sheetName val="Производство_электроэнергии3"/>
      <sheetName val="Таб1_13"/>
      <sheetName val="П1_4,_П1_5_-Томская_обл3"/>
      <sheetName val="Справочник_ЦФО3"/>
      <sheetName val="тех_лист3"/>
      <sheetName val="Оперативный_факт_за_январь_2013"/>
      <sheetName val="Служебный_лист3"/>
      <sheetName val="см-2_шатурс_сети__проект_работ3"/>
      <sheetName val="отчет_20074"/>
      <sheetName val="Вводные_данные_систем4"/>
      <sheetName val="Опросный_лист_МЭ_РФ4"/>
      <sheetName val="Баланс_по_уровням_U_квартальны4"/>
      <sheetName val="расчет_стоимостных_показателей4"/>
      <sheetName val="Тарифно-договорная_модель4"/>
      <sheetName val="Передача_эл_энергии4"/>
      <sheetName val="Тср_12-174"/>
      <sheetName val="расшир_сс4"/>
      <sheetName val="12_прибыль4"/>
      <sheetName val="спорт_культ_проф_маст4"/>
      <sheetName val="прочие_прочие4"/>
      <sheetName val="возм_пр_ущерба4"/>
      <sheetName val="реал__ОС,_МПЗ,_пр_4"/>
      <sheetName val="РТ_передача4"/>
      <sheetName val="Баланс_ээ4"/>
      <sheetName val="Баланс_мощности4"/>
      <sheetName val="Расчет_НВВ_общий4"/>
      <sheetName val="Ген__не_уч__ОРЭМ4"/>
      <sheetName val="MTO_REV_04"/>
      <sheetName val="Dati_Caricati4"/>
      <sheetName val="Прилож_14"/>
      <sheetName val="Баланс_мощности_20074"/>
      <sheetName val="main_gate_house4"/>
      <sheetName val="Тср_194"/>
      <sheetName val="Тср_204"/>
      <sheetName val="Тср_20-244"/>
      <sheetName val="на_1_тут4"/>
      <sheetName val="Производство_электроэнергии4"/>
      <sheetName val="Таб1_14"/>
      <sheetName val="П1_4,_П1_5_-Томская_обл4"/>
      <sheetName val="Справочник_ЦФО4"/>
      <sheetName val="тех_лист4"/>
      <sheetName val="Оперативный_факт_за_январь_2014"/>
      <sheetName val="Служебный_лист4"/>
      <sheetName val="см-2_шатурс_сети__проект_работ4"/>
      <sheetName val="1999-veca"/>
      <sheetName val="XLR_NoRangeSheet"/>
      <sheetName val="Riders for Info Pack"/>
      <sheetName val="a"/>
      <sheetName val="7"/>
      <sheetName val="Продажи реальные и прогноз 20 л"/>
      <sheetName val="TSheet"/>
      <sheetName val="финотчет_итоговый"/>
      <sheetName val="фин_план_2021_2022_2023"/>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7">
          <cell r="G7">
            <v>0</v>
          </cell>
        </row>
      </sheetData>
      <sheetData sheetId="64">
        <row r="7">
          <cell r="G7">
            <v>0</v>
          </cell>
        </row>
      </sheetData>
      <sheetData sheetId="65">
        <row r="7">
          <cell r="G7">
            <v>0</v>
          </cell>
        </row>
      </sheetData>
      <sheetData sheetId="66">
        <row r="7">
          <cell r="G7">
            <v>0</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G7">
            <v>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ow r="5">
          <cell r="G5">
            <v>16503137.241579933</v>
          </cell>
        </row>
      </sheetData>
      <sheetData sheetId="110" refreshError="1"/>
      <sheetData sheetId="111">
        <row r="7">
          <cell r="G7">
            <v>0</v>
          </cell>
        </row>
      </sheetData>
      <sheetData sheetId="112">
        <row r="7">
          <cell r="G7">
            <v>0</v>
          </cell>
        </row>
      </sheetData>
      <sheetData sheetId="113">
        <row r="7">
          <cell r="G7">
            <v>0</v>
          </cell>
        </row>
      </sheetData>
      <sheetData sheetId="114">
        <row r="7">
          <cell r="G7">
            <v>0</v>
          </cell>
        </row>
      </sheetData>
      <sheetData sheetId="115">
        <row r="7">
          <cell r="G7">
            <v>0</v>
          </cell>
        </row>
      </sheetData>
      <sheetData sheetId="116">
        <row r="7">
          <cell r="G7">
            <v>0</v>
          </cell>
        </row>
      </sheetData>
      <sheetData sheetId="117">
        <row r="7">
          <cell r="G7">
            <v>0</v>
          </cell>
        </row>
      </sheetData>
      <sheetData sheetId="118">
        <row r="7">
          <cell r="G7">
            <v>0</v>
          </cell>
        </row>
      </sheetData>
      <sheetData sheetId="119">
        <row r="7">
          <cell r="G7">
            <v>0</v>
          </cell>
        </row>
      </sheetData>
      <sheetData sheetId="120" refreshError="1"/>
      <sheetData sheetId="121">
        <row r="5">
          <cell r="G5">
            <v>16503137.241579933</v>
          </cell>
        </row>
      </sheetData>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5">
          <cell r="G5">
            <v>16503137.241579933</v>
          </cell>
        </row>
      </sheetData>
      <sheetData sheetId="142">
        <row r="5">
          <cell r="G5">
            <v>16503137.241579933</v>
          </cell>
        </row>
      </sheetData>
      <sheetData sheetId="143">
        <row r="5">
          <cell r="G5">
            <v>16503137.241579933</v>
          </cell>
        </row>
      </sheetData>
      <sheetData sheetId="144">
        <row r="5">
          <cell r="G5">
            <v>16503137.241579933</v>
          </cell>
        </row>
      </sheetData>
      <sheetData sheetId="145">
        <row r="5">
          <cell r="G5">
            <v>16503137.241579933</v>
          </cell>
        </row>
      </sheetData>
      <sheetData sheetId="146">
        <row r="5">
          <cell r="G5">
            <v>16503137.241579933</v>
          </cell>
        </row>
      </sheetData>
      <sheetData sheetId="147">
        <row r="5">
          <cell r="G5">
            <v>16503137.241579933</v>
          </cell>
        </row>
      </sheetData>
      <sheetData sheetId="148">
        <row r="5">
          <cell r="G5">
            <v>16503137.241579933</v>
          </cell>
        </row>
      </sheetData>
      <sheetData sheetId="149">
        <row r="5">
          <cell r="G5">
            <v>16503137.241579933</v>
          </cell>
        </row>
      </sheetData>
      <sheetData sheetId="150">
        <row r="5">
          <cell r="G5">
            <v>16503137.241579933</v>
          </cell>
        </row>
      </sheetData>
      <sheetData sheetId="151">
        <row r="5">
          <cell r="G5">
            <v>16503137.241579933</v>
          </cell>
        </row>
      </sheetData>
      <sheetData sheetId="152">
        <row r="5">
          <cell r="G5">
            <v>16503137.241579933</v>
          </cell>
        </row>
      </sheetData>
      <sheetData sheetId="153">
        <row r="5">
          <cell r="G5">
            <v>16503137.241579933</v>
          </cell>
        </row>
      </sheetData>
      <sheetData sheetId="154">
        <row r="5">
          <cell r="G5">
            <v>16503137.241579933</v>
          </cell>
        </row>
      </sheetData>
      <sheetData sheetId="155">
        <row r="5">
          <cell r="G5">
            <v>16503137.241579933</v>
          </cell>
        </row>
      </sheetData>
      <sheetData sheetId="156">
        <row r="5">
          <cell r="G5">
            <v>16503137.241579933</v>
          </cell>
        </row>
      </sheetData>
      <sheetData sheetId="157">
        <row r="5">
          <cell r="G5">
            <v>16503137.241579933</v>
          </cell>
        </row>
      </sheetData>
      <sheetData sheetId="158">
        <row r="5">
          <cell r="G5">
            <v>16503137.241579933</v>
          </cell>
        </row>
      </sheetData>
      <sheetData sheetId="159">
        <row r="5">
          <cell r="G5">
            <v>16503137.241579933</v>
          </cell>
        </row>
      </sheetData>
      <sheetData sheetId="160">
        <row r="5">
          <cell r="G5">
            <v>16503137.241579933</v>
          </cell>
        </row>
      </sheetData>
      <sheetData sheetId="161">
        <row r="5">
          <cell r="G5">
            <v>16503137.241579933</v>
          </cell>
        </row>
      </sheetData>
      <sheetData sheetId="162">
        <row r="5">
          <cell r="G5">
            <v>16503137.241579933</v>
          </cell>
        </row>
      </sheetData>
      <sheetData sheetId="163">
        <row r="5">
          <cell r="G5">
            <v>16503137.241579933</v>
          </cell>
        </row>
      </sheetData>
      <sheetData sheetId="164">
        <row r="5">
          <cell r="G5">
            <v>16503137.241579933</v>
          </cell>
        </row>
      </sheetData>
      <sheetData sheetId="165">
        <row r="5">
          <cell r="G5">
            <v>16503137.241579933</v>
          </cell>
        </row>
      </sheetData>
      <sheetData sheetId="166" refreshError="1"/>
      <sheetData sheetId="167">
        <row r="5">
          <cell r="G5" t="str">
            <v>БДР на 2021</v>
          </cell>
        </row>
      </sheetData>
      <sheetData sheetId="168">
        <row r="5">
          <cell r="G5" t="str">
            <v>БДР на 2021</v>
          </cell>
        </row>
      </sheetData>
      <sheetData sheetId="169">
        <row r="5">
          <cell r="G5" t="str">
            <v>БДР на 2021</v>
          </cell>
        </row>
      </sheetData>
      <sheetData sheetId="170">
        <row r="5">
          <cell r="G5" t="str">
            <v>БДР на 2021</v>
          </cell>
        </row>
      </sheetData>
      <sheetData sheetId="171">
        <row r="5">
          <cell r="G5" t="str">
            <v>БДР на 2021</v>
          </cell>
        </row>
      </sheetData>
      <sheetData sheetId="172">
        <row r="5">
          <cell r="G5" t="str">
            <v>БДР на 2021</v>
          </cell>
        </row>
      </sheetData>
      <sheetData sheetId="173">
        <row r="5">
          <cell r="G5" t="str">
            <v>БДР на 2021</v>
          </cell>
        </row>
      </sheetData>
      <sheetData sheetId="174">
        <row r="5">
          <cell r="G5" t="str">
            <v>БДР на 2021</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row r="5">
          <cell r="G5">
            <v>16503137.241579933</v>
          </cell>
        </row>
      </sheetData>
      <sheetData sheetId="192">
        <row r="5">
          <cell r="G5">
            <v>16503137.241579933</v>
          </cell>
        </row>
      </sheetData>
      <sheetData sheetId="193">
        <row r="5">
          <cell r="G5">
            <v>16503137.241579933</v>
          </cell>
        </row>
      </sheetData>
      <sheetData sheetId="194">
        <row r="5">
          <cell r="G5">
            <v>16503137.241579933</v>
          </cell>
        </row>
      </sheetData>
      <sheetData sheetId="195">
        <row r="5">
          <cell r="G5">
            <v>16503137.241579933</v>
          </cell>
        </row>
      </sheetData>
      <sheetData sheetId="196">
        <row r="5">
          <cell r="G5">
            <v>16503137.241579933</v>
          </cell>
        </row>
      </sheetData>
      <sheetData sheetId="197">
        <row r="5">
          <cell r="G5">
            <v>16503137.241579933</v>
          </cell>
        </row>
      </sheetData>
      <sheetData sheetId="198">
        <row r="5">
          <cell r="G5">
            <v>16503137.241579933</v>
          </cell>
        </row>
      </sheetData>
      <sheetData sheetId="199">
        <row r="5">
          <cell r="G5">
            <v>16503137.241579933</v>
          </cell>
        </row>
      </sheetData>
      <sheetData sheetId="200">
        <row r="5">
          <cell r="G5">
            <v>16503137.241579933</v>
          </cell>
        </row>
      </sheetData>
      <sheetData sheetId="201">
        <row r="5">
          <cell r="G5">
            <v>16503137.241579933</v>
          </cell>
        </row>
      </sheetData>
      <sheetData sheetId="202">
        <row r="5">
          <cell r="G5">
            <v>16503137.241579933</v>
          </cell>
        </row>
      </sheetData>
      <sheetData sheetId="203">
        <row r="5">
          <cell r="G5">
            <v>16503137.241579933</v>
          </cell>
        </row>
      </sheetData>
      <sheetData sheetId="204">
        <row r="5">
          <cell r="G5">
            <v>16503137.241579933</v>
          </cell>
        </row>
      </sheetData>
      <sheetData sheetId="205">
        <row r="5">
          <cell r="G5">
            <v>16503137.241579933</v>
          </cell>
        </row>
      </sheetData>
      <sheetData sheetId="206"/>
      <sheetData sheetId="207"/>
      <sheetData sheetId="208">
        <row r="7">
          <cell r="G7">
            <v>0</v>
          </cell>
        </row>
      </sheetData>
      <sheetData sheetId="209">
        <row r="7">
          <cell r="G7">
            <v>0</v>
          </cell>
        </row>
      </sheetData>
      <sheetData sheetId="210">
        <row r="7">
          <cell r="G7">
            <v>0</v>
          </cell>
        </row>
      </sheetData>
      <sheetData sheetId="211"/>
      <sheetData sheetId="212"/>
      <sheetData sheetId="213"/>
      <sheetData sheetId="214"/>
      <sheetData sheetId="215">
        <row r="7">
          <cell r="G7">
            <v>0</v>
          </cell>
        </row>
      </sheetData>
      <sheetData sheetId="216">
        <row r="7">
          <cell r="G7">
            <v>0</v>
          </cell>
        </row>
      </sheetData>
      <sheetData sheetId="217">
        <row r="7">
          <cell r="G7">
            <v>0</v>
          </cell>
        </row>
      </sheetData>
      <sheetData sheetId="218"/>
      <sheetData sheetId="219"/>
      <sheetData sheetId="220"/>
      <sheetData sheetId="221"/>
      <sheetData sheetId="222"/>
      <sheetData sheetId="223"/>
      <sheetData sheetId="224"/>
      <sheetData sheetId="225"/>
      <sheetData sheetId="226"/>
      <sheetData sheetId="227">
        <row r="5">
          <cell r="G5">
            <v>16503137.241579933</v>
          </cell>
        </row>
      </sheetData>
      <sheetData sheetId="228">
        <row r="5">
          <cell r="G5">
            <v>16503137.241579933</v>
          </cell>
        </row>
      </sheetData>
      <sheetData sheetId="229">
        <row r="5">
          <cell r="G5">
            <v>16503137.241579933</v>
          </cell>
        </row>
      </sheetData>
      <sheetData sheetId="230">
        <row r="5">
          <cell r="G5">
            <v>16503137.241579933</v>
          </cell>
        </row>
      </sheetData>
      <sheetData sheetId="231">
        <row r="5">
          <cell r="G5">
            <v>16503137.241579933</v>
          </cell>
        </row>
      </sheetData>
      <sheetData sheetId="232">
        <row r="5">
          <cell r="G5">
            <v>16503137.241579933</v>
          </cell>
        </row>
      </sheetData>
      <sheetData sheetId="233">
        <row r="5">
          <cell r="G5">
            <v>16503137.241579933</v>
          </cell>
        </row>
      </sheetData>
      <sheetData sheetId="234">
        <row r="5">
          <cell r="G5">
            <v>16503137.241579933</v>
          </cell>
        </row>
      </sheetData>
      <sheetData sheetId="235">
        <row r="5">
          <cell r="G5">
            <v>16503137.241579933</v>
          </cell>
        </row>
      </sheetData>
      <sheetData sheetId="236">
        <row r="5">
          <cell r="G5">
            <v>16503137.241579933</v>
          </cell>
        </row>
      </sheetData>
      <sheetData sheetId="237">
        <row r="5">
          <cell r="G5">
            <v>16503137.241579933</v>
          </cell>
        </row>
      </sheetData>
      <sheetData sheetId="238">
        <row r="5">
          <cell r="G5">
            <v>16503137.241579933</v>
          </cell>
        </row>
      </sheetData>
      <sheetData sheetId="239">
        <row r="5">
          <cell r="G5">
            <v>16503137.241579933</v>
          </cell>
        </row>
      </sheetData>
      <sheetData sheetId="240">
        <row r="5">
          <cell r="G5">
            <v>16503137.241579933</v>
          </cell>
        </row>
      </sheetData>
      <sheetData sheetId="241">
        <row r="5">
          <cell r="G5">
            <v>16503137.241579933</v>
          </cell>
        </row>
      </sheetData>
      <sheetData sheetId="242"/>
      <sheetData sheetId="243"/>
      <sheetData sheetId="244">
        <row r="7">
          <cell r="G7">
            <v>0</v>
          </cell>
        </row>
      </sheetData>
      <sheetData sheetId="245">
        <row r="7">
          <cell r="G7">
            <v>0</v>
          </cell>
        </row>
      </sheetData>
      <sheetData sheetId="246">
        <row r="7">
          <cell r="G7">
            <v>0</v>
          </cell>
        </row>
      </sheetData>
      <sheetData sheetId="247"/>
      <sheetData sheetId="248"/>
      <sheetData sheetId="249"/>
      <sheetData sheetId="250"/>
      <sheetData sheetId="251">
        <row r="7">
          <cell r="G7">
            <v>0</v>
          </cell>
        </row>
      </sheetData>
      <sheetData sheetId="252">
        <row r="7">
          <cell r="G7">
            <v>0</v>
          </cell>
        </row>
      </sheetData>
      <sheetData sheetId="253">
        <row r="7">
          <cell r="G7">
            <v>0</v>
          </cell>
        </row>
      </sheetData>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ow r="7">
          <cell r="G7">
            <v>0</v>
          </cell>
        </row>
      </sheetData>
      <sheetData sheetId="281">
        <row r="7">
          <cell r="G7">
            <v>0</v>
          </cell>
        </row>
      </sheetData>
      <sheetData sheetId="282">
        <row r="7">
          <cell r="G7">
            <v>0</v>
          </cell>
        </row>
      </sheetData>
      <sheetData sheetId="283"/>
      <sheetData sheetId="284"/>
      <sheetData sheetId="285"/>
      <sheetData sheetId="286"/>
      <sheetData sheetId="287">
        <row r="7">
          <cell r="G7">
            <v>0</v>
          </cell>
        </row>
      </sheetData>
      <sheetData sheetId="288">
        <row r="7">
          <cell r="G7">
            <v>0</v>
          </cell>
        </row>
      </sheetData>
      <sheetData sheetId="289">
        <row r="7">
          <cell r="G7">
            <v>0</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ow r="7">
          <cell r="G7">
            <v>0</v>
          </cell>
        </row>
      </sheetData>
      <sheetData sheetId="317">
        <row r="7">
          <cell r="G7">
            <v>0</v>
          </cell>
        </row>
      </sheetData>
      <sheetData sheetId="318">
        <row r="7">
          <cell r="G7">
            <v>0</v>
          </cell>
        </row>
      </sheetData>
      <sheetData sheetId="319"/>
      <sheetData sheetId="320"/>
      <sheetData sheetId="321"/>
      <sheetData sheetId="322"/>
      <sheetData sheetId="323">
        <row r="7">
          <cell r="G7">
            <v>0</v>
          </cell>
        </row>
      </sheetData>
      <sheetData sheetId="324">
        <row r="7">
          <cell r="G7">
            <v>0</v>
          </cell>
        </row>
      </sheetData>
      <sheetData sheetId="325">
        <row r="7">
          <cell r="G7">
            <v>0</v>
          </cell>
        </row>
      </sheetData>
      <sheetData sheetId="326"/>
      <sheetData sheetId="327"/>
      <sheetData sheetId="328"/>
      <sheetData sheetId="329"/>
      <sheetData sheetId="330"/>
      <sheetData sheetId="331"/>
      <sheetData sheetId="332"/>
      <sheetData sheetId="333"/>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ow r="52">
          <cell r="G52">
            <v>0</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на 1 тут"/>
      <sheetName val="TSheet"/>
      <sheetName val="ф2 сап"/>
      <sheetName val="Таб1.1"/>
      <sheetName val="Т.16"/>
      <sheetName val="control"/>
      <sheetName val="Мониторинг _1"/>
      <sheetName val="2011 свод"/>
      <sheetName val="i"/>
      <sheetName val="Dati Caricati"/>
      <sheetName val="расчет НВВ РСК по RAB"/>
      <sheetName val="Свод"/>
      <sheetName val="s"/>
      <sheetName val="共機計算"/>
      <sheetName val="共機J"/>
      <sheetName val="pr_f-1"/>
      <sheetName val="合成単価作成・-bldg"/>
      <sheetName val="Curves"/>
      <sheetName val="Note"/>
      <sheetName val="Heads"/>
      <sheetName val="Dbase"/>
      <sheetName val="Tables"/>
      <sheetName val="Page 2"/>
      <sheetName val="календарный план"/>
      <sheetName val="mtl$-inter"/>
      <sheetName val="ОСВ"/>
      <sheetName val="прогноз_1"/>
      <sheetName val="MAIN"/>
      <sheetName val="Даты"/>
      <sheetName val="18.2 (2)"/>
      <sheetName val="перекрестка"/>
      <sheetName val="17.1"/>
      <sheetName val="18.2"/>
      <sheetName val="20.1"/>
      <sheetName val="P2.1"/>
      <sheetName val="P2.2"/>
      <sheetName val="ОСдо20"/>
      <sheetName val="Список_форм1"/>
      <sheetName val="расчет_тарифов"/>
      <sheetName val="Приложение_(ТЭЦ)_1"/>
      <sheetName val="Производство_электроэнергии"/>
      <sheetName val="Т19_1"/>
      <sheetName val="Передача_ЭЭ"/>
      <sheetName val="14б_ДПН_отчет"/>
      <sheetName val="16а_Сводный_анализ"/>
      <sheetName val="2_2"/>
      <sheetName val="Ист-ики_финанс-я"/>
      <sheetName val="Расчет_прибыли"/>
      <sheetName val="2_1"/>
      <sheetName val="2_3"/>
      <sheetName val="0_1"/>
      <sheetName val="ИТОГИ__по_Н,Р,Э,Q"/>
      <sheetName val="на_1_тут"/>
      <sheetName val="ф2_сап"/>
      <sheetName val="Т_16"/>
      <sheetName val="Таб1_1"/>
      <sheetName val="Мониторинг__1"/>
      <sheetName val="2011_свод"/>
      <sheetName val="Dati_Caricati"/>
      <sheetName val="расчет_НВВ_РСК_по_RAB"/>
      <sheetName val="Page_2"/>
      <sheetName val="календарный_план"/>
      <sheetName val="Список_форм2"/>
      <sheetName val="расчет_тарифов1"/>
      <sheetName val="Приложение_(ТЭЦ)_2"/>
      <sheetName val="Производство_электроэнергии1"/>
      <sheetName val="Т19_11"/>
      <sheetName val="Передача_ЭЭ1"/>
      <sheetName val="14б_ДПН_отчет1"/>
      <sheetName val="16а_Сводный_анализ1"/>
      <sheetName val="2_21"/>
      <sheetName val="Ист-ики_финанс-я1"/>
      <sheetName val="Расчет_прибыли1"/>
      <sheetName val="2_11"/>
      <sheetName val="2_31"/>
      <sheetName val="0_11"/>
      <sheetName val="ИТОГИ__по_Н,Р,Э,Q1"/>
      <sheetName val="на_1_тут1"/>
      <sheetName val="ф2_сап1"/>
      <sheetName val="Т_161"/>
      <sheetName val="Таб1_11"/>
      <sheetName val="Мониторинг__11"/>
      <sheetName val="2011_свод1"/>
      <sheetName val="Dati_Caricati1"/>
      <sheetName val="расчет_НВВ_РСК_по_RAB1"/>
      <sheetName val="Page_21"/>
      <sheetName val="календарный_план1"/>
      <sheetName val="Баланс"/>
      <sheetName val="амортизация 2"/>
      <sheetName val="ex-rates"/>
      <sheetName val="ras bs"/>
      <sheetName val="Титульный лист"/>
      <sheetName val="rje"/>
      <sheetName val="PPR4KV96"/>
      <sheetName val="Проводки_02"/>
      <sheetName val="АКРасч"/>
      <sheetName val="Info"/>
      <sheetName val="Grouplist"/>
      <sheetName val="списки"/>
      <sheetName val="comps"/>
      <sheetName val="GLC_ratios_Jun"/>
      <sheetName val="B inputs"/>
      <sheetName val="KrasInputs"/>
      <sheetName val="OMinputs"/>
      <sheetName val="TVinputs"/>
      <sheetName val="Список_форм3"/>
      <sheetName val="расчет_тарифов2"/>
      <sheetName val="Приложение_(ТЭЦ)_3"/>
      <sheetName val="Производство_электроэнергии2"/>
      <sheetName val="Т19_12"/>
      <sheetName val="Передача_ЭЭ2"/>
      <sheetName val="14б_ДПН_отчет2"/>
      <sheetName val="16а_Сводный_анализ2"/>
      <sheetName val="2_22"/>
      <sheetName val="Ист-ики_финанс-я2"/>
      <sheetName val="Расчет_прибыли2"/>
      <sheetName val="2_12"/>
      <sheetName val="2_32"/>
      <sheetName val="0_12"/>
      <sheetName val="ИТОГИ__по_Н,Р,Э,Q2"/>
      <sheetName val="на_1_тут2"/>
      <sheetName val="ф2_сап2"/>
      <sheetName val="Т_162"/>
      <sheetName val="Таб1_12"/>
      <sheetName val="Мониторинг__12"/>
      <sheetName val="2011_свод2"/>
      <sheetName val="Dati_Caricati2"/>
      <sheetName val="расчет_НВВ_РСК_по_RAB2"/>
      <sheetName val="Page_22"/>
      <sheetName val="календарный_план2"/>
      <sheetName val="Список_форм4"/>
      <sheetName val="расчет_тарифов3"/>
      <sheetName val="Приложение_(ТЭЦ)_4"/>
      <sheetName val="Производство_электроэнергии3"/>
      <sheetName val="Т19_13"/>
      <sheetName val="Передача_ЭЭ3"/>
      <sheetName val="14б_ДПН_отчет3"/>
      <sheetName val="16а_Сводный_анализ3"/>
      <sheetName val="2_23"/>
      <sheetName val="Ист-ики_финанс-я3"/>
      <sheetName val="Расчет_прибыли3"/>
      <sheetName val="2_13"/>
      <sheetName val="2_33"/>
      <sheetName val="0_13"/>
      <sheetName val="ИТОГИ__по_Н,Р,Э,Q3"/>
      <sheetName val="на_1_тут3"/>
      <sheetName val="ф2_сап3"/>
      <sheetName val="Т_163"/>
      <sheetName val="Таб1_13"/>
      <sheetName val="Мониторинг__13"/>
      <sheetName val="2011_свод3"/>
      <sheetName val="Dati_Caricati3"/>
      <sheetName val="расчет_НВВ_РСК_по_RAB3"/>
      <sheetName val="Page_23"/>
      <sheetName val="календарный_план3"/>
      <sheetName val="Список_форм5"/>
      <sheetName val="расчет_тарифов4"/>
      <sheetName val="Приложение_(ТЭЦ)_5"/>
      <sheetName val="Производство_электроэнергии4"/>
      <sheetName val="Т19_14"/>
      <sheetName val="Передача_ЭЭ4"/>
      <sheetName val="14б_ДПН_отчет4"/>
      <sheetName val="16а_Сводный_анализ4"/>
      <sheetName val="2_24"/>
      <sheetName val="Ист-ики_финанс-я4"/>
      <sheetName val="Расчет_прибыли4"/>
      <sheetName val="2_14"/>
      <sheetName val="2_34"/>
      <sheetName val="0_14"/>
      <sheetName val="ИТОГИ__по_Н,Р,Э,Q4"/>
      <sheetName val="на_1_тут4"/>
      <sheetName val="ф2_сап4"/>
      <sheetName val="Т_164"/>
      <sheetName val="Таб1_14"/>
      <sheetName val="Мониторинг__14"/>
      <sheetName val="2011_свод4"/>
      <sheetName val="Dati_Caricati4"/>
      <sheetName val="расчет_НВВ_РСК_по_RAB4"/>
      <sheetName val="Page_24"/>
      <sheetName val="календарный_план4"/>
      <sheetName val="TECHSHEET"/>
      <sheetName val="Брянск"/>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Лист4"/>
      <sheetName val="Лист1"/>
      <sheetName val="уф-61"/>
    </sheetNames>
    <sheetDataSet>
      <sheetData sheetId="0"/>
      <sheetData sheetId="1">
        <row r="2">
          <cell r="B2" t="str">
            <v>01_Республика_Адыгея</v>
          </cell>
          <cell r="C2" t="str">
            <v>Кубаньэнерго</v>
          </cell>
          <cell r="D2" t="str">
            <v>ЮФО</v>
          </cell>
          <cell r="F2" t="str">
            <v>Газпром</v>
          </cell>
          <cell r="N2" t="str">
            <v>Услуги по передаче ЭЭ</v>
          </cell>
        </row>
        <row r="3">
          <cell r="B3" t="str">
            <v>03_Республика_Бурятия</v>
          </cell>
          <cell r="C3" t="str">
            <v>МРСК_Сибири</v>
          </cell>
          <cell r="D3" t="str">
            <v>СФО</v>
          </cell>
          <cell r="F3" t="str">
            <v>Интер РАО</v>
          </cell>
          <cell r="N3" t="str">
            <v>Электроэнергия</v>
          </cell>
        </row>
        <row r="4">
          <cell r="B4" t="str">
            <v>04_Республика_Алтай</v>
          </cell>
          <cell r="C4" t="str">
            <v>МРСК_Сибири</v>
          </cell>
          <cell r="D4" t="str">
            <v>СФО</v>
          </cell>
          <cell r="F4" t="str">
            <v>КЭС</v>
          </cell>
        </row>
        <row r="5">
          <cell r="B5" t="str">
            <v>05_Республика_Дагестан</v>
          </cell>
          <cell r="C5" t="str">
            <v>МРСК_Северного_Кавказа</v>
          </cell>
          <cell r="D5" t="str">
            <v>СКФО</v>
          </cell>
          <cell r="F5" t="str">
            <v>МРСЭН</v>
          </cell>
        </row>
        <row r="6">
          <cell r="B6" t="str">
            <v>06_Республика_Ингушетия</v>
          </cell>
          <cell r="C6" t="str">
            <v>МРСК_Северного_Кавказа</v>
          </cell>
          <cell r="D6" t="str">
            <v>СКФО</v>
          </cell>
          <cell r="F6" t="str">
            <v>Оборонэнергосбыт</v>
          </cell>
        </row>
        <row r="7">
          <cell r="B7" t="str">
            <v>07_Кабардино-Балкарская_республика</v>
          </cell>
          <cell r="C7" t="str">
            <v>МРСК_Северного_Кавказа</v>
          </cell>
          <cell r="D7" t="str">
            <v>СКФО</v>
          </cell>
          <cell r="F7" t="str">
            <v>Россети</v>
          </cell>
        </row>
        <row r="8">
          <cell r="B8" t="str">
            <v>08_Республика_Калмыкия</v>
          </cell>
          <cell r="C8" t="str">
            <v>МРСК_Юга</v>
          </cell>
          <cell r="D8" t="str">
            <v>ЮФО</v>
          </cell>
          <cell r="F8" t="str">
            <v>Росэнергоатом</v>
          </cell>
        </row>
        <row r="9">
          <cell r="B9" t="str">
            <v>09_Карачаево-Черкесская_республика</v>
          </cell>
          <cell r="C9" t="str">
            <v>МРСК_Северного_Кавказа</v>
          </cell>
          <cell r="D9" t="str">
            <v>СКФО</v>
          </cell>
          <cell r="F9" t="str">
            <v>РусГидро</v>
          </cell>
        </row>
        <row r="10">
          <cell r="B10" t="str">
            <v>10_Республика_Карелия</v>
          </cell>
          <cell r="C10" t="str">
            <v>МРСК_Северо-Запада</v>
          </cell>
          <cell r="D10" t="str">
            <v>СЗФО</v>
          </cell>
          <cell r="F10" t="str">
            <v>ТНС Энерго</v>
          </cell>
        </row>
        <row r="11">
          <cell r="B11" t="str">
            <v>11_Республика_Коми</v>
          </cell>
          <cell r="C11" t="str">
            <v>МРСК_Северо-Запада</v>
          </cell>
          <cell r="D11" t="str">
            <v>СЗФО</v>
          </cell>
          <cell r="F11" t="str">
            <v>Энергострим</v>
          </cell>
        </row>
        <row r="12">
          <cell r="B12" t="str">
            <v>12_Республика_Марий_Эл</v>
          </cell>
          <cell r="C12" t="str">
            <v>МРСК_Центра_и_Приволжья</v>
          </cell>
          <cell r="D12" t="str">
            <v>ПФО</v>
          </cell>
          <cell r="F12" t="str">
            <v>Прочее</v>
          </cell>
        </row>
        <row r="13">
          <cell r="B13" t="str">
            <v>13_Республика_Мордовия</v>
          </cell>
          <cell r="C13" t="str">
            <v>МРСК_Волги</v>
          </cell>
          <cell r="D13" t="str">
            <v>ПФО</v>
          </cell>
        </row>
        <row r="14">
          <cell r="B14" t="str">
            <v>15_Республика_Северная_Осетия-Алания</v>
          </cell>
          <cell r="C14" t="str">
            <v>МРСК_Северного_Кавказа</v>
          </cell>
          <cell r="D14" t="str">
            <v>СКФО</v>
          </cell>
        </row>
        <row r="15">
          <cell r="B15" t="str">
            <v>17_Республика_Тыва</v>
          </cell>
          <cell r="C15" t="str">
            <v>Тываэнерго</v>
          </cell>
          <cell r="D15" t="str">
            <v>СФО</v>
          </cell>
        </row>
        <row r="16">
          <cell r="B16" t="str">
            <v>18_Республика_Удмуртия</v>
          </cell>
          <cell r="C16" t="str">
            <v>МРСК_Центра_и_Приволжья</v>
          </cell>
          <cell r="D16" t="str">
            <v>ПФО</v>
          </cell>
        </row>
        <row r="17">
          <cell r="B17" t="str">
            <v>19_Республика_Хакасия</v>
          </cell>
          <cell r="C17" t="str">
            <v>МРСК_Сибири</v>
          </cell>
          <cell r="D17" t="str">
            <v>СФО</v>
          </cell>
        </row>
        <row r="18">
          <cell r="B18" t="str">
            <v>21_Республика_Чувашия</v>
          </cell>
          <cell r="C18" t="str">
            <v>МРСК_Волги</v>
          </cell>
          <cell r="D18" t="str">
            <v>ПФО</v>
          </cell>
        </row>
        <row r="19">
          <cell r="B19" t="str">
            <v>22_Алтайский_край</v>
          </cell>
          <cell r="C19" t="str">
            <v>МРСК_Сибири</v>
          </cell>
          <cell r="D19" t="str">
            <v>СФО</v>
          </cell>
        </row>
        <row r="20">
          <cell r="B20" t="str">
            <v>23_Краснодарский_край</v>
          </cell>
          <cell r="C20" t="str">
            <v>Кубаньэнерго</v>
          </cell>
          <cell r="D20" t="str">
            <v>ЮФО</v>
          </cell>
        </row>
        <row r="21">
          <cell r="B21" t="str">
            <v>24_Красноярский_край</v>
          </cell>
          <cell r="C21" t="str">
            <v>МРСК_Сибири</v>
          </cell>
          <cell r="D21" t="str">
            <v>СФО</v>
          </cell>
        </row>
        <row r="22">
          <cell r="B22" t="str">
            <v>26_Ставропольский_край</v>
          </cell>
          <cell r="C22" t="str">
            <v>МРСК_Северного_Кавказа</v>
          </cell>
          <cell r="D22" t="str">
            <v>СКФО</v>
          </cell>
        </row>
        <row r="23">
          <cell r="B23" t="str">
            <v>29_Архангельская_область</v>
          </cell>
          <cell r="C23" t="str">
            <v>МРСК_Северо-Запада</v>
          </cell>
          <cell r="D23" t="str">
            <v>СЗФО</v>
          </cell>
        </row>
        <row r="24">
          <cell r="B24" t="str">
            <v>30_Астраханская_область</v>
          </cell>
          <cell r="C24" t="str">
            <v>МРСК_Юга</v>
          </cell>
          <cell r="D24" t="str">
            <v>ЮФО</v>
          </cell>
        </row>
        <row r="25">
          <cell r="B25" t="str">
            <v>31_Белгородская_область</v>
          </cell>
          <cell r="C25" t="str">
            <v>МРСК_Центра</v>
          </cell>
          <cell r="D25" t="str">
            <v>ЦФО</v>
          </cell>
        </row>
        <row r="26">
          <cell r="B26" t="str">
            <v>32_Брянская_область</v>
          </cell>
          <cell r="C26" t="str">
            <v>МРСК_Центра</v>
          </cell>
          <cell r="D26" t="str">
            <v>ЦФО</v>
          </cell>
        </row>
        <row r="27">
          <cell r="B27" t="str">
            <v>33_Владимирская_область</v>
          </cell>
          <cell r="C27" t="str">
            <v>МРСК_Центра_и_Приволжья</v>
          </cell>
          <cell r="D27" t="str">
            <v>ЦФО</v>
          </cell>
        </row>
        <row r="28">
          <cell r="B28" t="str">
            <v>34_Волгоградская_область</v>
          </cell>
          <cell r="C28" t="str">
            <v>МРСК_Юга</v>
          </cell>
          <cell r="D28" t="str">
            <v>ЮФО</v>
          </cell>
        </row>
        <row r="29">
          <cell r="B29" t="str">
            <v>35_Вологодская_область</v>
          </cell>
          <cell r="C29" t="str">
            <v>МРСК_Северо-Запада</v>
          </cell>
          <cell r="D29" t="str">
            <v>СЗФО</v>
          </cell>
        </row>
        <row r="30">
          <cell r="B30" t="str">
            <v>36_Воронежская_область</v>
          </cell>
          <cell r="C30" t="str">
            <v>МРСК_Центра</v>
          </cell>
          <cell r="D30" t="str">
            <v>ЦФО</v>
          </cell>
        </row>
        <row r="31">
          <cell r="B31" t="str">
            <v>37_Ивановская_область</v>
          </cell>
          <cell r="C31" t="str">
            <v>МРСК_Центра_и_Приволжья</v>
          </cell>
          <cell r="D31" t="str">
            <v>ЦФО</v>
          </cell>
        </row>
        <row r="32">
          <cell r="B32" t="str">
            <v>39_Калининградская_область</v>
          </cell>
          <cell r="C32" t="str">
            <v>Янтарьэнерго</v>
          </cell>
          <cell r="D32" t="str">
            <v>СЗФО</v>
          </cell>
        </row>
        <row r="33">
          <cell r="B33" t="str">
            <v>40_Калужская_область</v>
          </cell>
          <cell r="C33" t="str">
            <v>МРСК_Центра_и_Приволжья</v>
          </cell>
          <cell r="D33" t="str">
            <v>ЦФО</v>
          </cell>
        </row>
        <row r="34">
          <cell r="B34" t="str">
            <v>42_Кемеровская_область</v>
          </cell>
          <cell r="C34" t="str">
            <v>МРСК_Сибири</v>
          </cell>
          <cell r="D34" t="str">
            <v>СФО</v>
          </cell>
        </row>
        <row r="35">
          <cell r="B35" t="str">
            <v>43_Кировская_область</v>
          </cell>
          <cell r="C35" t="str">
            <v>МРСК_Центра_и_Приволжья</v>
          </cell>
          <cell r="D35" t="str">
            <v>ПФО</v>
          </cell>
        </row>
        <row r="36">
          <cell r="B36" t="str">
            <v>44_Костромская_область</v>
          </cell>
          <cell r="C36" t="str">
            <v>МРСК_Центра</v>
          </cell>
          <cell r="D36" t="str">
            <v>ЦФО</v>
          </cell>
        </row>
        <row r="37">
          <cell r="B37" t="str">
            <v>46_Курская_область</v>
          </cell>
          <cell r="C37" t="str">
            <v>МРСК_Центра</v>
          </cell>
          <cell r="D37" t="str">
            <v>ЦФО</v>
          </cell>
        </row>
        <row r="38">
          <cell r="B38" t="str">
            <v>47_Ленинградская_область</v>
          </cell>
          <cell r="C38" t="str">
            <v>Ленэнерго</v>
          </cell>
          <cell r="D38" t="str">
            <v>СЗФО</v>
          </cell>
        </row>
        <row r="39">
          <cell r="B39" t="str">
            <v>48_Липецкая_область</v>
          </cell>
          <cell r="C39" t="str">
            <v>МРСК_Центра</v>
          </cell>
          <cell r="D39" t="str">
            <v>ЦФО</v>
          </cell>
        </row>
        <row r="40">
          <cell r="B40" t="str">
            <v>50_Московская_область</v>
          </cell>
          <cell r="C40" t="str">
            <v>МОЭСК</v>
          </cell>
          <cell r="D40" t="str">
            <v>ЦФО</v>
          </cell>
        </row>
        <row r="41">
          <cell r="B41" t="str">
            <v>51_Мурманская_область</v>
          </cell>
          <cell r="C41" t="str">
            <v>МРСК_Северо-Запада</v>
          </cell>
          <cell r="D41" t="str">
            <v>СЗФО</v>
          </cell>
        </row>
        <row r="42">
          <cell r="B42" t="str">
            <v>52_Нижегородская_область</v>
          </cell>
          <cell r="C42" t="str">
            <v>МРСК_Центра_и_Приволжья</v>
          </cell>
          <cell r="D42" t="str">
            <v>ПФО</v>
          </cell>
        </row>
        <row r="43">
          <cell r="B43" t="str">
            <v>53_Новгородская_область</v>
          </cell>
          <cell r="C43" t="str">
            <v>МРСК_Северо-Запада</v>
          </cell>
          <cell r="D43" t="str">
            <v>СЗФО</v>
          </cell>
        </row>
        <row r="44">
          <cell r="B44" t="str">
            <v>55_Омская_область</v>
          </cell>
          <cell r="C44" t="str">
            <v>МРСК_Сибири</v>
          </cell>
          <cell r="D44" t="str">
            <v>СФО</v>
          </cell>
        </row>
        <row r="45">
          <cell r="B45" t="str">
            <v>56_Оренбургская_область</v>
          </cell>
          <cell r="C45" t="str">
            <v>МРСК_Волги</v>
          </cell>
          <cell r="D45" t="str">
            <v>ПФО</v>
          </cell>
        </row>
        <row r="46">
          <cell r="B46" t="str">
            <v>57_Орловская_область</v>
          </cell>
          <cell r="C46" t="str">
            <v>МРСК_Центра</v>
          </cell>
          <cell r="D46" t="str">
            <v>ЦФО</v>
          </cell>
        </row>
        <row r="47">
          <cell r="B47" t="str">
            <v>58_Пензенская_область</v>
          </cell>
          <cell r="C47" t="str">
            <v>МРСК_Волги</v>
          </cell>
          <cell r="D47" t="str">
            <v>ПФО</v>
          </cell>
        </row>
        <row r="48">
          <cell r="B48" t="str">
            <v>59_Пермский_край</v>
          </cell>
          <cell r="C48" t="str">
            <v>МРСК_Урала</v>
          </cell>
          <cell r="D48" t="str">
            <v>ПФО</v>
          </cell>
        </row>
        <row r="49">
          <cell r="B49" t="str">
            <v>60_Псковская_область</v>
          </cell>
          <cell r="C49" t="str">
            <v>МРСК_Северо-Запада</v>
          </cell>
          <cell r="D49" t="str">
            <v>СЗФО</v>
          </cell>
        </row>
        <row r="50">
          <cell r="B50" t="str">
            <v>61_Ростовская_область</v>
          </cell>
          <cell r="C50" t="str">
            <v>МРСК_Юга</v>
          </cell>
          <cell r="D50" t="str">
            <v>ЮФО</v>
          </cell>
        </row>
        <row r="51">
          <cell r="B51" t="str">
            <v>62_Рязанская_область</v>
          </cell>
          <cell r="C51" t="str">
            <v>МРСК_Центра_и_Приволжья</v>
          </cell>
          <cell r="D51" t="str">
            <v>ЦФО</v>
          </cell>
        </row>
        <row r="52">
          <cell r="B52" t="str">
            <v>63_Самарская_область</v>
          </cell>
          <cell r="C52" t="str">
            <v>МРСК_Волги</v>
          </cell>
          <cell r="D52" t="str">
            <v>ПФО</v>
          </cell>
        </row>
        <row r="53">
          <cell r="B53" t="str">
            <v>64_Саратовская_область</v>
          </cell>
          <cell r="C53" t="str">
            <v>МРСК_Волги</v>
          </cell>
          <cell r="D53" t="str">
            <v>ПФО</v>
          </cell>
        </row>
        <row r="54">
          <cell r="B54" t="str">
            <v>66_Свердловская_область</v>
          </cell>
          <cell r="C54" t="str">
            <v>МРСК_Урала</v>
          </cell>
          <cell r="D54" t="str">
            <v>УФО</v>
          </cell>
        </row>
        <row r="55">
          <cell r="B55" t="str">
            <v>67_Смоленская_область</v>
          </cell>
          <cell r="C55" t="str">
            <v>МРСК_Центра</v>
          </cell>
          <cell r="D55" t="str">
            <v>ЦФО</v>
          </cell>
        </row>
        <row r="56">
          <cell r="B56" t="str">
            <v>68_Тамбовская_область</v>
          </cell>
          <cell r="C56" t="str">
            <v>МРСК_Центра</v>
          </cell>
          <cell r="D56" t="str">
            <v>ЦФО</v>
          </cell>
        </row>
        <row r="57">
          <cell r="B57" t="str">
            <v>69_Тверская_область</v>
          </cell>
          <cell r="C57" t="str">
            <v>МРСК_Центра</v>
          </cell>
          <cell r="D57" t="str">
            <v>ЦФО</v>
          </cell>
        </row>
        <row r="58">
          <cell r="B58" t="str">
            <v>70_Томская_область</v>
          </cell>
          <cell r="C58" t="str">
            <v>Томская_РК</v>
          </cell>
          <cell r="D58" t="str">
            <v>СФО</v>
          </cell>
        </row>
        <row r="59">
          <cell r="B59" t="str">
            <v>71_Тульская_область</v>
          </cell>
          <cell r="C59" t="str">
            <v>МРСК_Центра_и_Приволжья</v>
          </cell>
          <cell r="D59" t="str">
            <v>ЦФО</v>
          </cell>
        </row>
        <row r="60">
          <cell r="B60" t="str">
            <v>72_Тюменская_область</v>
          </cell>
          <cell r="C60" t="str">
            <v>Тюменьэнерго</v>
          </cell>
          <cell r="D60" t="str">
            <v>УФО</v>
          </cell>
        </row>
        <row r="61">
          <cell r="B61" t="str">
            <v>73_Ульяновская_область</v>
          </cell>
          <cell r="C61" t="str">
            <v>МРСК_Волги</v>
          </cell>
          <cell r="D61" t="str">
            <v>ПФО</v>
          </cell>
        </row>
        <row r="62">
          <cell r="B62" t="str">
            <v>74_Челябинская_область</v>
          </cell>
          <cell r="C62" t="str">
            <v>МРСК_Урала</v>
          </cell>
          <cell r="D62" t="str">
            <v>УФО</v>
          </cell>
        </row>
        <row r="63">
          <cell r="B63" t="str">
            <v>75_Забайкальский_край</v>
          </cell>
          <cell r="C63" t="str">
            <v>МРСК_Сибири</v>
          </cell>
          <cell r="D63" t="str">
            <v>СФО</v>
          </cell>
        </row>
        <row r="64">
          <cell r="B64" t="str">
            <v>76_Ярославская_область</v>
          </cell>
          <cell r="C64" t="str">
            <v>МРСК_Центра</v>
          </cell>
          <cell r="D64" t="str">
            <v>ЦФО</v>
          </cell>
        </row>
        <row r="65">
          <cell r="B65" t="str">
            <v>77_Москва</v>
          </cell>
          <cell r="C65" t="str">
            <v>МОЭСК</v>
          </cell>
          <cell r="D65" t="str">
            <v>ЦФО</v>
          </cell>
        </row>
        <row r="66">
          <cell r="B66" t="str">
            <v>78_Санкт-Петербург</v>
          </cell>
          <cell r="C66" t="str">
            <v>Ленэнерго</v>
          </cell>
          <cell r="D66" t="str">
            <v>СЗФО</v>
          </cell>
        </row>
        <row r="67">
          <cell r="B67" t="str">
            <v>86_Ханты-Мансийский_АО-Югра</v>
          </cell>
          <cell r="C67" t="str">
            <v>Тюменьэнерго</v>
          </cell>
          <cell r="D67" t="str">
            <v>УФО</v>
          </cell>
        </row>
        <row r="68">
          <cell r="B68" t="str">
            <v>89_Ямало-Ненецкий_АО</v>
          </cell>
          <cell r="C68" t="str">
            <v>Тюменьэнерго</v>
          </cell>
          <cell r="D68" t="str">
            <v>УФО</v>
          </cell>
        </row>
        <row r="69">
          <cell r="B69" t="str">
            <v>95_Чеченская_Республика</v>
          </cell>
          <cell r="C69" t="str">
            <v>МРСК_Северного_Кавказа</v>
          </cell>
          <cell r="D69" t="str">
            <v>СКФО</v>
          </cell>
        </row>
      </sheetData>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ая форма"/>
      <sheetName val="Скорректированная форма"/>
      <sheetName val="Предлагаемая новая форма СТРС"/>
      <sheetName val="Новая форма бюджета"/>
      <sheetName val="СМР"/>
      <sheetName val="Огл. Графиков"/>
      <sheetName val="рабочий"/>
      <sheetName val="Текущие цены"/>
      <sheetName val="окраска"/>
      <sheetName val="t_настройки"/>
      <sheetName val="FST5"/>
      <sheetName val="Бюджет"/>
      <sheetName val="Dati Caricati"/>
      <sheetName val="TEHSHEET"/>
      <sheetName val="Лист"/>
      <sheetName val="навигация"/>
      <sheetName val="Т12"/>
      <sheetName val="Т3"/>
      <sheetName val="new-panel"/>
      <sheetName val="Справочники"/>
      <sheetName val="28"/>
      <sheetName val="29"/>
      <sheetName val="20"/>
      <sheetName val="21"/>
      <sheetName val="23"/>
      <sheetName val="25"/>
      <sheetName val="26"/>
      <sheetName val="27"/>
      <sheetName val="19"/>
      <sheetName val="22"/>
      <sheetName val="24"/>
      <sheetName val="Организации"/>
    </sheetNames>
    <sheetDataSet>
      <sheetData sheetId="0">
        <row r="23">
          <cell r="C23">
            <v>28</v>
          </cell>
        </row>
      </sheetData>
      <sheetData sheetId="1">
        <row r="23">
          <cell r="C23">
            <v>28</v>
          </cell>
        </row>
      </sheetData>
      <sheetData sheetId="2">
        <row r="23">
          <cell r="C23">
            <v>28</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1"/>
      <sheetName val="на 1 тут"/>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Выпадающие списки"/>
      <sheetName val="СБП_Списки"/>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УФ-61"/>
      <sheetName val="4.3 Лимит изм ДЗ и КЗ"/>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Список ДохРасх"/>
      <sheetName val="Список компаний"/>
      <sheetName val="Ед. измер."/>
      <sheetName val="Свод мвз"/>
      <sheetName val="мвз"/>
      <sheetName val="Вып. списки"/>
      <sheetName val="ПФМ"/>
      <sheetName val="Принадлежность"/>
      <sheetName val="ЗАО_н.ит"/>
      <sheetName val="ЗАО_мес"/>
      <sheetName val="Shflu Calc"/>
      <sheetName val="Анализ"/>
      <sheetName val="Main"/>
      <sheetName val="карточка"/>
      <sheetName val="Journals"/>
      <sheetName val="затраты"/>
      <sheetName val="Assumptions"/>
      <sheetName val="Работы "/>
      <sheetName val="Вспомогат."/>
      <sheetName val="баланс СЗАО"/>
      <sheetName val="МЕНЮ"/>
      <sheetName val="Служебная"/>
      <sheetName val="Легенда"/>
      <sheetName val="план-факторный"/>
      <sheetName val="Работы_"/>
      <sheetName val="янв"/>
      <sheetName val="фев"/>
      <sheetName val="мар"/>
      <sheetName val="апр"/>
      <sheetName val="май"/>
      <sheetName val="июн"/>
      <sheetName val="1кв"/>
      <sheetName val="2кв"/>
      <sheetName val="@ВрСп"/>
      <sheetName val="Лист5"/>
      <sheetName val="БДДС"/>
      <sheetName val="ФЭМ сбыт"/>
      <sheetName val="Слайд 1"/>
      <sheetName val="Лист4"/>
      <sheetName val="sapactivexlhiddensheet"/>
      <sheetName val="Табл. оценки дефицита"/>
      <sheetName val="Программа"/>
      <sheetName val="НСИ"/>
      <sheetName val="Служебный лист"/>
      <sheetName val="Pr_f_1"/>
      <sheetName val="списки ФП"/>
      <sheetName val="имена"/>
      <sheetName val="Смета прил.№2"/>
      <sheetName val="ид для табл.2"/>
      <sheetName val="март"/>
      <sheetName val="ПОСЭ (январь)"/>
      <sheetName val="рост.зп"/>
      <sheetName val="Прил.6 Отчислени соц обесп"/>
      <sheetName val="ДЗО"/>
      <sheetName val="месяц"/>
      <sheetName val="1квартал"/>
      <sheetName val="6мес"/>
      <sheetName val="9мес"/>
      <sheetName val="12мес"/>
      <sheetName val="Tier1"/>
      <sheetName val="КТЖ БДР"/>
      <sheetName val="12 месяцев 2010"/>
      <sheetName val="Нефть"/>
      <sheetName val="Форма2"/>
      <sheetName val="IPR_VOG"/>
      <sheetName val="6НК-cт."/>
      <sheetName val="Precios"/>
      <sheetName val="СписокТЭП"/>
      <sheetName val="Data-in"/>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расчет НВВ РСК по RAB"/>
      <sheetName val="17"/>
      <sheetName val="5"/>
      <sheetName val="Содержание_расшир. формат"/>
      <sheetName val="Содержание_агрегир.формат"/>
      <sheetName val="1.Общие сведения"/>
      <sheetName val="2.Оценочные показатели"/>
      <sheetName val="3.Программа реализации"/>
      <sheetName val="4. Затраты на персонал"/>
      <sheetName val="4.1 Расходы на ОТ и СХ"/>
      <sheetName val="5.ИПР"/>
      <sheetName val="6.ОФР"/>
      <sheetName val="7.1. Смета затрат"/>
      <sheetName val="7.2. Прочие ДиР"/>
      <sheetName val="8.БДР"/>
      <sheetName val="9.БДДС (ДПН)"/>
      <sheetName val="10.Прогнозный баланс"/>
      <sheetName val="11.П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sheetData sheetId="973"/>
      <sheetData sheetId="974"/>
      <sheetData sheetId="975"/>
      <sheetData sheetId="976"/>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ЭЦ-16"/>
      <sheetName val="СМР-20"/>
      <sheetName val="Поставка-20"/>
      <sheetName val="Поставка"/>
      <sheetName val="Поставщики-20"/>
      <sheetName val="Сводка-20"/>
      <sheetName val="Индексы по РФ"/>
      <sheetName val="Сводочка"/>
      <sheetName val="Гарантии"/>
      <sheetName val="Справка для Дирекции"/>
      <sheetName val="СтройкаНовая"/>
      <sheetName val="Сводка"/>
      <sheetName val="Стройка"/>
      <sheetName val="Перечень"/>
      <sheetName val="Поставка ТЭЦ-26"/>
      <sheetName val="ЗИП"/>
      <sheetName val="Поставщики"/>
      <sheetName val="монтаж"/>
      <sheetName val="Проект"/>
      <sheetName val="команд."/>
      <sheetName val="БДИР"/>
      <sheetName val="котел"/>
      <sheetName val="1.10"/>
      <sheetName val="2.4"/>
      <sheetName val="3.6"/>
      <sheetName val="4.4"/>
      <sheetName val="4.4.1"/>
      <sheetName val="4.4.2"/>
      <sheetName val="4.4.3"/>
      <sheetName val="4.4.4"/>
      <sheetName val="4.4.5"/>
      <sheetName val="4.4.6"/>
      <sheetName val="4.4.7"/>
      <sheetName val="4.4.8"/>
      <sheetName val="4.4.9"/>
      <sheetName val="4.4.10"/>
      <sheetName val="4.4.11"/>
      <sheetName val="4.4.12"/>
      <sheetName val="4.6"/>
      <sheetName val="Сводка (2)"/>
      <sheetName val="Поставка (2)"/>
      <sheetName val="Стройка (2)"/>
      <sheetName val="Расчет_ТЭЦ-20"/>
      <sheetName val="Доходы от эл. и теплоэнергии"/>
      <sheetName val="Предлагаемая новая форма СТРС"/>
      <sheetName val="FST5"/>
      <sheetName val="Dati Caricati"/>
    </sheetNames>
    <sheetDataSet>
      <sheetData sheetId="0">
        <row r="3">
          <cell r="A3">
            <v>0</v>
          </cell>
        </row>
      </sheetData>
      <sheetData sheetId="1">
        <row r="3">
          <cell r="A3">
            <v>0</v>
          </cell>
        </row>
      </sheetData>
      <sheetData sheetId="2">
        <row r="3">
          <cell r="A3">
            <v>0</v>
          </cell>
        </row>
      </sheetData>
      <sheetData sheetId="3">
        <row r="3">
          <cell r="A3">
            <v>0</v>
          </cell>
        </row>
      </sheetData>
      <sheetData sheetId="4">
        <row r="3">
          <cell r="A3">
            <v>0</v>
          </cell>
        </row>
      </sheetData>
      <sheetData sheetId="5">
        <row r="3">
          <cell r="A3">
            <v>0</v>
          </cell>
        </row>
        <row r="26">
          <cell r="C26">
            <v>39.94</v>
          </cell>
        </row>
      </sheetData>
      <sheetData sheetId="6">
        <row r="3">
          <cell r="A3">
            <v>0</v>
          </cell>
        </row>
      </sheetData>
      <sheetData sheetId="7">
        <row r="3">
          <cell r="A3">
            <v>0</v>
          </cell>
        </row>
      </sheetData>
      <sheetData sheetId="8">
        <row r="3">
          <cell r="A3">
            <v>0</v>
          </cell>
        </row>
      </sheetData>
      <sheetData sheetId="9">
        <row r="3">
          <cell r="A3">
            <v>0</v>
          </cell>
        </row>
      </sheetData>
      <sheetData sheetId="10">
        <row r="3">
          <cell r="A3">
            <v>0</v>
          </cell>
        </row>
      </sheetData>
      <sheetData sheetId="11">
        <row r="3">
          <cell r="A3">
            <v>0</v>
          </cell>
        </row>
        <row r="33">
          <cell r="C33">
            <v>26.5</v>
          </cell>
        </row>
        <row r="34">
          <cell r="C34">
            <v>1.27</v>
          </cell>
        </row>
        <row r="35">
          <cell r="C35">
            <v>116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 val=""/>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DEX"/>
      <sheetName val="INDEX2"/>
      <sheetName val="up-cb"/>
      <sheetName val="cost-breakdown"/>
      <sheetName val="up-pc"/>
      <sheetName val="process-cost"/>
      <sheetName val="process-cost-base"/>
      <sheetName val="up-ec"/>
      <sheetName val="equip-cost"/>
      <sheetName val="equip-cost-base"/>
      <sheetName val="labor"/>
      <sheetName val="material"/>
      <sheetName val="equip-base"/>
      <sheetName val="process-cost2"/>
      <sheetName val="14б ДПН отчет"/>
      <sheetName val="16а Сводный анализ"/>
      <sheetName val="I"/>
      <sheetName val="FST5"/>
      <sheetName val="Сводка"/>
      <sheetName val="Сводка-20"/>
      <sheetName val="Заголовок"/>
      <sheetName val="прогноз_1"/>
      <sheetName val="合成単価作成・-bldg"/>
      <sheetName val="Curves"/>
      <sheetName val="Note"/>
      <sheetName val="Heads"/>
      <sheetName val="Dbase"/>
      <sheetName val="Tables"/>
      <sheetName val="Page 2"/>
      <sheetName val="Таб1.1"/>
      <sheetName val="календарный план"/>
      <sheetName val="共機J"/>
      <sheetName val="共機計算"/>
      <sheetName val="vec"/>
      <sheetName val="main gate house"/>
      <sheetName val="Cash2"/>
      <sheetName val="Z"/>
      <sheetName val="HO_h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ценарные условия"/>
      <sheetName val="Списки"/>
      <sheetName val="Даты"/>
      <sheetName val="Содержание"/>
      <sheetName val="Список контролей"/>
      <sheetName val="Титул"/>
      <sheetName val="1.Общие сведения"/>
      <sheetName val="2.Оценочные показатели"/>
      <sheetName val="3.Программа реализации_ГЕН"/>
      <sheetName val="3.Программа реализации_СЕТИ"/>
      <sheetName val="3.Программа реализации_ПД"/>
      <sheetName val="3.Программа реализации_ЭС"/>
      <sheetName val="3.0. ЭСС"/>
      <sheetName val="3.1. Р_ТОиР"/>
      <sheetName val="3.1.1. Р_ЦП"/>
      <sheetName val="3.2. Р_ИП"/>
      <sheetName val="ЦИУС_3.2.Агент"/>
      <sheetName val="3.3. Сторонние"/>
      <sheetName val="3.4. сдача в аренду"/>
      <sheetName val="3.5.Выручка по контрагентам ДЗО"/>
      <sheetName val="3.5 спр.форма ПЛАН_освоения КВЛ"/>
      <sheetName val="3.6 спр.форма ФАКТ освоения КВЛ"/>
      <sheetName val="4.1 Баланс ээ"/>
      <sheetName val="4.2 Баланс эм"/>
      <sheetName val="5.1 Ремонты"/>
      <sheetName val="5.2 Производство"/>
      <sheetName val="5.3 Топливо"/>
      <sheetName val="6.ИПР"/>
      <sheetName val="6.1 Инвестиции в ОК"/>
      <sheetName val="6.2 ИПР Расшифровка"/>
      <sheetName val="7.Затраты на персонал"/>
      <sheetName val="7.1. Персонал"/>
      <sheetName val="8.ОФР"/>
      <sheetName val="9. Смета затрат"/>
      <sheetName val="9.1. Смета затрат_расшифровка"/>
      <sheetName val="9.2. Смета затрат_ФСК"/>
      <sheetName val="10. БДР"/>
      <sheetName val="10.1. БДР_МУСЭ"/>
      <sheetName val="10.1. БДР_АЙТИ"/>
      <sheetName val="10.1. БДР_ЦИУС"/>
      <sheetName val="10.1. БДР_НТЦ"/>
      <sheetName val="10.1.1. БДР_ТОиР"/>
      <sheetName val="10.1.2. БДР_Накладные"/>
      <sheetName val="11.БДДС (ДПН)"/>
      <sheetName val="11.1. Лимиты БДДС"/>
      <sheetName val="11.2. Кор-ка лим. БДДС"/>
      <sheetName val="12.Прогнозный баланс"/>
      <sheetName val="13.ПУЭ_Сети"/>
      <sheetName val="13.ПУЭ"/>
      <sheetName val="14.Динамика ДЗ"/>
      <sheetName val="15.Реестр ДЗ и КЗ "/>
      <sheetName val="14. Снижение ОР"/>
      <sheetName val="СБП_Списки"/>
      <sheetName val="СБП_Программа_реализации"/>
      <sheetName val="СБП_ПрогнозныйБаланс_ВГО"/>
      <sheetName val="СБП_ПрогнозныйБаланс"/>
      <sheetName val="СБП_БДДС_ВГО"/>
      <sheetName val="СБП_БДДС"/>
      <sheetName val="СБП_ДохРасх_ВГО"/>
      <sheetName val="СБП_СметаЗатрат"/>
      <sheetName val="СБП_БДР"/>
      <sheetName val="СБП_ОФР"/>
      <sheetName val="СБП_ИПР"/>
      <sheetName val="СБП_Затраты на персонал"/>
      <sheetName val="СБП_ОцП"/>
      <sheetName val="СБП_ДопИнфо"/>
      <sheetName val="СБП_Проверки"/>
      <sheetName val="Ф1_БУ"/>
      <sheetName val="Ф2_БУ"/>
      <sheetName val="Сводка-20"/>
      <sheetName val="Сводка"/>
    </sheetNames>
    <sheetDataSet>
      <sheetData sheetId="0"/>
      <sheetData sheetId="1"/>
      <sheetData sheetId="2">
        <row r="4">
          <cell r="B4">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9">
          <cell r="K19">
            <v>21958</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Титульный"/>
      <sheetName val="Паспорт"/>
      <sheetName val="КТ 13.1.1"/>
      <sheetName val="Приложение_1"/>
      <sheetName val="Приложение_2"/>
      <sheetName val="Приложение_3"/>
      <sheetName val="Приложение_4"/>
      <sheetName val="14б_ДПН_отчет"/>
      <sheetName val="16а_Сводный_анализ"/>
      <sheetName val="Форма_20_(1)"/>
      <sheetName val="Форма_20_(2)"/>
      <sheetName val="Форма_20_(3)"/>
      <sheetName val="Форма_20_(4)"/>
      <sheetName val="Форма_20_(5)"/>
      <sheetName val="Ген__не_уч__ОРЭМ"/>
      <sheetName val="Таб1_1"/>
      <sheetName val="0_3"/>
      <sheetName val="2_1"/>
      <sheetName val="2_2"/>
      <sheetName val="2_3"/>
      <sheetName val="Ист-ики_финанс-я"/>
      <sheetName val="Расчет_прибыли"/>
      <sheetName val="0_1"/>
      <sheetName val="Производство_электроэнергии"/>
      <sheetName val="Т19_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опроводительные материалы"/>
      <sheetName val="Индексы"/>
      <sheetName val="0"/>
      <sheetName val="0.1"/>
      <sheetName val="1"/>
      <sheetName val="2"/>
      <sheetName val="2.1"/>
      <sheetName val="2.2"/>
      <sheetName val="2.3"/>
      <sheetName val="4"/>
      <sheetName val="РчСтЭЭ"/>
      <sheetName val="РчСтЭЭ_УП i-1"/>
      <sheetName val="РчСтЭЭ_УП i-2"/>
      <sheetName val="РчСтЭЭ_Ф"/>
      <sheetName val="ВД_ГЭС"/>
      <sheetName val="РчСтГМ"/>
      <sheetName val="ИП"/>
      <sheetName val="Источники финансирования"/>
      <sheetName val="Расчет прибыли"/>
      <sheetName val="Комментарии"/>
      <sheetName val="Проверка"/>
      <sheetName val="et_union"/>
      <sheetName val="TEHSHEET"/>
      <sheetName val="modfrmReestr"/>
      <sheetName val="modUpdTemplMain"/>
      <sheetName val="AllSheetsInThisWorkbook"/>
      <sheetName val="Ставки"/>
      <sheetName val="REESTR_ORG"/>
      <sheetName val="REESTR_FILTERED"/>
      <sheetName val="REESTR_MO"/>
      <sheetName val="modfrmDictionary"/>
      <sheetName val="modProv"/>
      <sheetName val="modCommandButton"/>
      <sheetName val="modReestr"/>
      <sheetName val="modClassifierValidate"/>
      <sheetName val="modHyp"/>
      <sheetName val="modList03"/>
      <sheetName val="modList00"/>
      <sheetName val="modList07"/>
      <sheetName val="modList08"/>
      <sheetName val="modList09"/>
      <sheetName val="modList10"/>
      <sheetName val="modList11"/>
      <sheetName val="modList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H2" t="str">
            <v>Авиационный керосин</v>
          </cell>
        </row>
        <row r="3">
          <cell r="H3" t="str">
            <v>Газ доменный</v>
          </cell>
        </row>
        <row r="4">
          <cell r="H4" t="str">
            <v>Газ коксовый</v>
          </cell>
        </row>
        <row r="5">
          <cell r="H5" t="str">
            <v>Газ отбензиненный</v>
          </cell>
        </row>
        <row r="6">
          <cell r="H6" t="str">
            <v>Газ попутный</v>
          </cell>
        </row>
        <row r="7">
          <cell r="H7" t="str">
            <v>Дизельное топливо</v>
          </cell>
        </row>
        <row r="8">
          <cell r="H8" t="str">
            <v>Дистиллят</v>
          </cell>
        </row>
        <row r="9">
          <cell r="H9" t="str">
            <v>Кокс</v>
          </cell>
        </row>
        <row r="10">
          <cell r="H10" t="str">
            <v>Сланцы</v>
          </cell>
        </row>
        <row r="11">
          <cell r="H11" t="str">
            <v>Торф</v>
          </cell>
        </row>
        <row r="12">
          <cell r="H12" t="str">
            <v>Шлам</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Программа по годам РСК"/>
      <sheetName val="Целевые показатели"/>
      <sheetName val="Программа свод"/>
      <sheetName val="Лист замечаний"/>
      <sheetName val="Проверка"/>
      <sheetName val="Лист1"/>
    </sheetNames>
    <sheetDataSet>
      <sheetData sheetId="0"/>
      <sheetData sheetId="1"/>
      <sheetData sheetId="2">
        <row r="22">
          <cell r="B22" t="str">
            <v>ОАО "Дагэнергосеть"</v>
          </cell>
        </row>
        <row r="23">
          <cell r="B23" t="str">
            <v>РСК 2</v>
          </cell>
        </row>
        <row r="24">
          <cell r="B24" t="str">
            <v>РСК 3</v>
          </cell>
        </row>
        <row r="25">
          <cell r="B25" t="str">
            <v>РСК 4</v>
          </cell>
        </row>
        <row r="26">
          <cell r="B26" t="str">
            <v>РСК 5</v>
          </cell>
        </row>
        <row r="27">
          <cell r="B27" t="str">
            <v>РСК 6</v>
          </cell>
        </row>
        <row r="28">
          <cell r="B28" t="str">
            <v>РСК 7</v>
          </cell>
        </row>
        <row r="29">
          <cell r="B29" t="str">
            <v>РСК 8</v>
          </cell>
        </row>
        <row r="30">
          <cell r="B30" t="str">
            <v>РСК 9</v>
          </cell>
        </row>
        <row r="31">
          <cell r="B31" t="str">
            <v>РСК 10</v>
          </cell>
        </row>
        <row r="32">
          <cell r="B32" t="str">
            <v>РСК 11</v>
          </cell>
        </row>
        <row r="52">
          <cell r="B52" t="str">
            <v>ВН</v>
          </cell>
        </row>
        <row r="53">
          <cell r="B53" t="str">
            <v>СН 1</v>
          </cell>
        </row>
        <row r="54">
          <cell r="B54" t="str">
            <v>СН 2</v>
          </cell>
        </row>
        <row r="55">
          <cell r="B55" t="str">
            <v>НН</v>
          </cell>
        </row>
        <row r="62">
          <cell r="B62" t="str">
            <v>Целевые организационные потери</v>
          </cell>
        </row>
        <row r="63">
          <cell r="B63" t="str">
            <v>Целевые технические потери</v>
          </cell>
        </row>
        <row r="64">
          <cell r="B64" t="str">
            <v>Целевые организационные хознужды</v>
          </cell>
        </row>
        <row r="65">
          <cell r="B65" t="str">
            <v>Целевые технические хознужды</v>
          </cell>
        </row>
        <row r="66">
          <cell r="B66" t="str">
            <v>Целевые иные</v>
          </cell>
        </row>
        <row r="67">
          <cell r="B67" t="str">
            <v>Программа учета</v>
          </cell>
        </row>
        <row r="68">
          <cell r="B68" t="str">
            <v>Программа ТПиР</v>
          </cell>
        </row>
        <row r="69">
          <cell r="B69" t="str">
            <v>Ремонтная программа</v>
          </cell>
        </row>
        <row r="70">
          <cell r="B70" t="str">
            <v>Программа НИОКР</v>
          </cell>
        </row>
        <row r="71">
          <cell r="B71" t="str">
            <v>Программа развития сети</v>
          </cell>
        </row>
        <row r="72">
          <cell r="B72" t="str">
            <v>Нецелевые хознужды</v>
          </cell>
        </row>
        <row r="73">
          <cell r="B73" t="str">
            <v>Нецелевые иные</v>
          </cell>
        </row>
      </sheetData>
      <sheetData sheetId="3"/>
      <sheetData sheetId="4"/>
      <sheetData sheetId="5"/>
      <sheetData sheetId="6"/>
      <sheetData sheetId="7"/>
      <sheetData sheetId="8"/>
      <sheetData sheetId="9"/>
      <sheetData sheetId="10"/>
      <sheetData sheetId="1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Регионы"/>
      <sheetName val="Справочники"/>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1"/>
      <sheetName val="Temp2"/>
      <sheetName val="Temp3"/>
      <sheetName val="Регресия на УРУТы"/>
      <sheetName val="Регресия на УРУТы.xlsx"/>
    </sheetNames>
    <definedNames>
      <definedName name="Header1" refersTo="#ССЫЛКА!"/>
    </defined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исок"/>
      <sheetName val="Справка"/>
      <sheetName val="ПС - Действующие"/>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тариф Бежецк"/>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ф-1"/>
      <sheetName val="1(труд-вс)"/>
      <sheetName val="1(труд-во)"/>
      <sheetName val="Бюджет_6㒴ʍꌠ੘쎨ૡ_x0000_"/>
      <sheetName val="Бюджет_6㒴ʍꌠ੘璘ዥ_x0000_"/>
      <sheetName val="2008 -2010"/>
      <sheetName val="Калькуляция кв"/>
      <sheetName val="Лист5"/>
      <sheetName val="Бюджет_6㒴ʍꌠ੘쎨ૡ"/>
      <sheetName val="Бюджет_6㒴ʍꌠ੘璘ዥ"/>
      <sheetName val="f4"/>
      <sheetName val="Rev"/>
      <sheetName val="dairy precedents"/>
      <sheetName val="p&amp;l"/>
      <sheetName val="water"/>
      <sheetName val="Инструкции"/>
      <sheetName val="2006"/>
      <sheetName val="Расчет системных блоков"/>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Анали_x0001__x0000_蕈Ë"/>
      <sheetName val="_x0008_"/>
      <sheetName val="Анали_x0001_"/>
      <sheetName val="Inputs"/>
      <sheetName val="факт 2018"/>
      <sheetName val="31.08.2004"/>
      <sheetName val="Тарифы"/>
      <sheetName val="Смета"/>
      <sheetName val="rombo"/>
      <sheetName val="_x0018_O_x0000__x00"/>
      <sheetName val="Title"/>
      <sheetName val="числ"/>
      <sheetName val="Расчет_системных_блоков"/>
      <sheetName val="Список компаний сектора"/>
      <sheetName val="Treppe"/>
      <sheetName val="Set"/>
      <sheetName val="Поставщики и субподрядчики"/>
      <sheetName val="Справочник_2"/>
      <sheetName val="НСИ"/>
      <sheetName val="_x0018_O_x00"/>
      <sheetName val="Амортизация"/>
      <sheetName val="Форма_28кот."/>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cell r="O11" t="str">
            <v>-</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H31">
            <v>0</v>
          </cell>
          <cell r="L31">
            <v>0</v>
          </cell>
          <cell r="M31" t="e">
            <v>#NAME?</v>
          </cell>
          <cell r="N31">
            <v>0</v>
          </cell>
          <cell r="O31">
            <v>0</v>
          </cell>
          <cell r="P31">
            <v>0</v>
          </cell>
        </row>
        <row r="32">
          <cell r="B32" t="str">
            <v>СЦТ - 2</v>
          </cell>
          <cell r="D32">
            <v>0</v>
          </cell>
          <cell r="E32">
            <v>0</v>
          </cell>
          <cell r="F32">
            <v>0</v>
          </cell>
          <cell r="H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N35">
            <v>0</v>
          </cell>
          <cell r="O35" t="str">
            <v>-</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v>0</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t="e">
            <v>#NAME?</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t="e">
            <v>#NAME?</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t="e">
            <v>#NAME?</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7">
          <cell r="D7">
            <v>0</v>
          </cell>
        </row>
      </sheetData>
      <sheetData sheetId="38">
        <row r="7">
          <cell r="D7">
            <v>0</v>
          </cell>
        </row>
      </sheetData>
      <sheetData sheetId="39">
        <row r="7">
          <cell r="D7">
            <v>0</v>
          </cell>
        </row>
      </sheetData>
      <sheetData sheetId="40">
        <row r="7">
          <cell r="D7">
            <v>0</v>
          </cell>
        </row>
      </sheetData>
      <sheetData sheetId="41">
        <row r="7">
          <cell r="D7">
            <v>0</v>
          </cell>
        </row>
      </sheetData>
      <sheetData sheetId="42">
        <row r="7">
          <cell r="D7">
            <v>0</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7">
          <cell r="D7">
            <v>0</v>
          </cell>
        </row>
      </sheetData>
      <sheetData sheetId="76">
        <row r="7">
          <cell r="D7">
            <v>0</v>
          </cell>
        </row>
      </sheetData>
      <sheetData sheetId="77">
        <row r="7">
          <cell r="D7">
            <v>0</v>
          </cell>
        </row>
      </sheetData>
      <sheetData sheetId="78">
        <row r="7">
          <cell r="D7">
            <v>0</v>
          </cell>
        </row>
      </sheetData>
      <sheetData sheetId="79">
        <row r="7">
          <cell r="D7">
            <v>0</v>
          </cell>
        </row>
      </sheetData>
      <sheetData sheetId="80">
        <row r="7">
          <cell r="D7">
            <v>0</v>
          </cell>
        </row>
      </sheetData>
      <sheetData sheetId="81">
        <row r="7">
          <cell r="D7">
            <v>0</v>
          </cell>
        </row>
      </sheetData>
      <sheetData sheetId="82">
        <row r="7">
          <cell r="D7">
            <v>0</v>
          </cell>
        </row>
      </sheetData>
      <sheetData sheetId="83">
        <row r="7">
          <cell r="D7">
            <v>0</v>
          </cell>
        </row>
      </sheetData>
      <sheetData sheetId="84">
        <row r="7">
          <cell r="D7">
            <v>0</v>
          </cell>
        </row>
      </sheetData>
      <sheetData sheetId="85">
        <row r="7">
          <cell r="D7">
            <v>0</v>
          </cell>
        </row>
      </sheetData>
      <sheetData sheetId="86">
        <row r="7">
          <cell r="D7">
            <v>0</v>
          </cell>
        </row>
      </sheetData>
      <sheetData sheetId="87">
        <row r="7">
          <cell r="D7">
            <v>0</v>
          </cell>
        </row>
      </sheetData>
      <sheetData sheetId="88">
        <row r="7">
          <cell r="D7">
            <v>0</v>
          </cell>
        </row>
      </sheetData>
      <sheetData sheetId="89">
        <row r="7">
          <cell r="D7">
            <v>0</v>
          </cell>
        </row>
      </sheetData>
      <sheetData sheetId="90">
        <row r="7">
          <cell r="D7">
            <v>0</v>
          </cell>
        </row>
      </sheetData>
      <sheetData sheetId="91">
        <row r="7">
          <cell r="D7">
            <v>0</v>
          </cell>
        </row>
      </sheetData>
      <sheetData sheetId="92">
        <row r="7">
          <cell r="D7">
            <v>0</v>
          </cell>
        </row>
      </sheetData>
      <sheetData sheetId="93">
        <row r="7">
          <cell r="D7">
            <v>0</v>
          </cell>
        </row>
      </sheetData>
      <sheetData sheetId="94">
        <row r="7">
          <cell r="D7">
            <v>0</v>
          </cell>
        </row>
      </sheetData>
      <sheetData sheetId="95">
        <row r="7">
          <cell r="D7">
            <v>0</v>
          </cell>
        </row>
      </sheetData>
      <sheetData sheetId="96">
        <row r="7">
          <cell r="D7">
            <v>0</v>
          </cell>
        </row>
      </sheetData>
      <sheetData sheetId="97">
        <row r="7">
          <cell r="D7">
            <v>0</v>
          </cell>
        </row>
      </sheetData>
      <sheetData sheetId="98">
        <row r="7">
          <cell r="D7">
            <v>0</v>
          </cell>
        </row>
      </sheetData>
      <sheetData sheetId="99">
        <row r="7">
          <cell r="D7">
            <v>0</v>
          </cell>
        </row>
      </sheetData>
      <sheetData sheetId="100">
        <row r="7">
          <cell r="D7">
            <v>0</v>
          </cell>
        </row>
      </sheetData>
      <sheetData sheetId="101">
        <row r="7">
          <cell r="D7">
            <v>0</v>
          </cell>
        </row>
      </sheetData>
      <sheetData sheetId="102">
        <row r="7">
          <cell r="D7">
            <v>0</v>
          </cell>
        </row>
      </sheetData>
      <sheetData sheetId="103">
        <row r="7">
          <cell r="D7">
            <v>0</v>
          </cell>
        </row>
      </sheetData>
      <sheetData sheetId="104">
        <row r="7">
          <cell r="D7">
            <v>0</v>
          </cell>
        </row>
      </sheetData>
      <sheetData sheetId="105">
        <row r="7">
          <cell r="D7">
            <v>0</v>
          </cell>
        </row>
      </sheetData>
      <sheetData sheetId="106">
        <row r="7">
          <cell r="D7">
            <v>0</v>
          </cell>
        </row>
      </sheetData>
      <sheetData sheetId="107">
        <row r="7">
          <cell r="D7">
            <v>0</v>
          </cell>
        </row>
      </sheetData>
      <sheetData sheetId="108">
        <row r="7">
          <cell r="D7">
            <v>0</v>
          </cell>
        </row>
      </sheetData>
      <sheetData sheetId="109">
        <row r="7">
          <cell r="D7">
            <v>0</v>
          </cell>
        </row>
      </sheetData>
      <sheetData sheetId="110">
        <row r="7">
          <cell r="D7">
            <v>0</v>
          </cell>
        </row>
      </sheetData>
      <sheetData sheetId="111">
        <row r="7">
          <cell r="D7">
            <v>0</v>
          </cell>
        </row>
      </sheetData>
      <sheetData sheetId="112">
        <row r="7">
          <cell r="D7">
            <v>0</v>
          </cell>
        </row>
      </sheetData>
      <sheetData sheetId="113">
        <row r="7">
          <cell r="D7">
            <v>0</v>
          </cell>
        </row>
      </sheetData>
      <sheetData sheetId="114">
        <row r="7">
          <cell r="D7">
            <v>0</v>
          </cell>
        </row>
      </sheetData>
      <sheetData sheetId="115">
        <row r="7">
          <cell r="D7">
            <v>0</v>
          </cell>
        </row>
      </sheetData>
      <sheetData sheetId="116">
        <row r="7">
          <cell r="D7">
            <v>0</v>
          </cell>
        </row>
      </sheetData>
      <sheetData sheetId="117">
        <row r="7">
          <cell r="D7">
            <v>0</v>
          </cell>
        </row>
      </sheetData>
      <sheetData sheetId="118">
        <row r="7">
          <cell r="D7">
            <v>0</v>
          </cell>
        </row>
      </sheetData>
      <sheetData sheetId="119">
        <row r="7">
          <cell r="D7">
            <v>0</v>
          </cell>
        </row>
      </sheetData>
      <sheetData sheetId="120">
        <row r="7">
          <cell r="D7">
            <v>0</v>
          </cell>
        </row>
      </sheetData>
      <sheetData sheetId="121">
        <row r="7">
          <cell r="D7">
            <v>0</v>
          </cell>
        </row>
      </sheetData>
      <sheetData sheetId="122">
        <row r="7">
          <cell r="D7">
            <v>0</v>
          </cell>
        </row>
      </sheetData>
      <sheetData sheetId="123">
        <row r="7">
          <cell r="D7">
            <v>0</v>
          </cell>
        </row>
      </sheetData>
      <sheetData sheetId="124">
        <row r="7">
          <cell r="D7">
            <v>0</v>
          </cell>
        </row>
      </sheetData>
      <sheetData sheetId="125">
        <row r="7">
          <cell r="D7">
            <v>0</v>
          </cell>
        </row>
      </sheetData>
      <sheetData sheetId="126">
        <row r="7">
          <cell r="D7">
            <v>0</v>
          </cell>
        </row>
      </sheetData>
      <sheetData sheetId="127">
        <row r="7">
          <cell r="D7">
            <v>0</v>
          </cell>
        </row>
      </sheetData>
      <sheetData sheetId="128">
        <row r="7">
          <cell r="D7">
            <v>0</v>
          </cell>
        </row>
      </sheetData>
      <sheetData sheetId="129">
        <row r="7">
          <cell r="D7">
            <v>0</v>
          </cell>
        </row>
      </sheetData>
      <sheetData sheetId="130">
        <row r="7">
          <cell r="D7">
            <v>0</v>
          </cell>
        </row>
      </sheetData>
      <sheetData sheetId="131">
        <row r="8">
          <cell r="D8">
            <v>15739</v>
          </cell>
        </row>
      </sheetData>
      <sheetData sheetId="132">
        <row r="8">
          <cell r="D8">
            <v>15739</v>
          </cell>
        </row>
      </sheetData>
      <sheetData sheetId="133">
        <row r="8">
          <cell r="D8">
            <v>15739</v>
          </cell>
        </row>
      </sheetData>
      <sheetData sheetId="134">
        <row r="8">
          <cell r="D8">
            <v>15739</v>
          </cell>
        </row>
      </sheetData>
      <sheetData sheetId="135" refreshError="1"/>
      <sheetData sheetId="136" refreshError="1"/>
      <sheetData sheetId="137" refreshError="1"/>
      <sheetData sheetId="138" refreshError="1"/>
      <sheetData sheetId="139" refreshError="1"/>
      <sheetData sheetId="140" refreshError="1"/>
      <sheetData sheetId="141">
        <row r="8">
          <cell r="D8">
            <v>15739</v>
          </cell>
        </row>
      </sheetData>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ow r="15">
          <cell r="F15" t="str">
            <v>План движения потоков наличности ОАО "Ленэнерго" на 4 квартал 2012 года</v>
          </cell>
        </row>
      </sheetData>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ow r="2">
          <cell r="A2">
            <v>0</v>
          </cell>
        </row>
      </sheetData>
      <sheetData sheetId="256" refreshError="1"/>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1">
          <cell r="A1">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1">
          <cell r="A1">
            <v>0</v>
          </cell>
        </row>
      </sheetData>
      <sheetData sheetId="271" refreshError="1"/>
      <sheetData sheetId="272" refreshError="1"/>
      <sheetData sheetId="273" refreshError="1"/>
      <sheetData sheetId="274" refreshError="1"/>
      <sheetData sheetId="275" refreshError="1"/>
      <sheetData sheetId="276" refreshError="1"/>
      <sheetData sheetId="277">
        <row r="1">
          <cell r="A1">
            <v>0</v>
          </cell>
        </row>
      </sheetData>
      <sheetData sheetId="278">
        <row r="1">
          <cell r="A1">
            <v>0</v>
          </cell>
        </row>
      </sheetData>
      <sheetData sheetId="279">
        <row r="1">
          <cell r="A1">
            <v>0</v>
          </cell>
        </row>
      </sheetData>
      <sheetData sheetId="280">
        <row r="1">
          <cell r="A1">
            <v>0</v>
          </cell>
        </row>
      </sheetData>
      <sheetData sheetId="281">
        <row r="1">
          <cell r="A1">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ow r="1">
          <cell r="A1">
            <v>0</v>
          </cell>
        </row>
      </sheetData>
      <sheetData sheetId="312">
        <row r="1">
          <cell r="A1">
            <v>0</v>
          </cell>
        </row>
      </sheetData>
      <sheetData sheetId="313">
        <row r="1">
          <cell r="A1">
            <v>0</v>
          </cell>
        </row>
      </sheetData>
      <sheetData sheetId="314">
        <row r="1">
          <cell r="A1">
            <v>0</v>
          </cell>
        </row>
      </sheetData>
      <sheetData sheetId="315">
        <row r="1">
          <cell r="A1">
            <v>0</v>
          </cell>
        </row>
      </sheetData>
      <sheetData sheetId="316">
        <row r="1">
          <cell r="A1">
            <v>0</v>
          </cell>
        </row>
      </sheetData>
      <sheetData sheetId="317">
        <row r="1">
          <cell r="A1">
            <v>0</v>
          </cell>
        </row>
      </sheetData>
      <sheetData sheetId="318">
        <row r="1">
          <cell r="A1">
            <v>0</v>
          </cell>
        </row>
      </sheetData>
      <sheetData sheetId="319">
        <row r="1">
          <cell r="A1">
            <v>0</v>
          </cell>
        </row>
      </sheetData>
      <sheetData sheetId="320">
        <row r="1">
          <cell r="A1">
            <v>0</v>
          </cell>
        </row>
      </sheetData>
      <sheetData sheetId="321">
        <row r="1">
          <cell r="A1">
            <v>0</v>
          </cell>
        </row>
      </sheetData>
      <sheetData sheetId="322">
        <row r="1">
          <cell r="A1">
            <v>0</v>
          </cell>
        </row>
      </sheetData>
      <sheetData sheetId="323">
        <row r="2">
          <cell r="A2">
            <v>0</v>
          </cell>
        </row>
      </sheetData>
      <sheetData sheetId="324">
        <row r="1">
          <cell r="A1">
            <v>0</v>
          </cell>
        </row>
      </sheetData>
      <sheetData sheetId="325">
        <row r="1">
          <cell r="A1">
            <v>0</v>
          </cell>
        </row>
      </sheetData>
      <sheetData sheetId="326" refreshError="1"/>
      <sheetData sheetId="327" refreshError="1"/>
      <sheetData sheetId="328" refreshError="1"/>
      <sheetData sheetId="329">
        <row r="1">
          <cell r="A1">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
          <cell r="A1">
            <v>0</v>
          </cell>
        </row>
      </sheetData>
      <sheetData sheetId="372">
        <row r="1">
          <cell r="A1">
            <v>0</v>
          </cell>
        </row>
      </sheetData>
      <sheetData sheetId="373">
        <row r="1">
          <cell r="A1">
            <v>0</v>
          </cell>
        </row>
      </sheetData>
      <sheetData sheetId="374">
        <row r="1">
          <cell r="A1">
            <v>0</v>
          </cell>
        </row>
      </sheetData>
      <sheetData sheetId="375">
        <row r="1">
          <cell r="A1">
            <v>0</v>
          </cell>
        </row>
      </sheetData>
      <sheetData sheetId="376">
        <row r="1">
          <cell r="A1">
            <v>0</v>
          </cell>
        </row>
      </sheetData>
      <sheetData sheetId="377">
        <row r="1">
          <cell r="A1">
            <v>0</v>
          </cell>
        </row>
      </sheetData>
      <sheetData sheetId="378">
        <row r="1">
          <cell r="A1">
            <v>0</v>
          </cell>
        </row>
      </sheetData>
      <sheetData sheetId="379">
        <row r="1">
          <cell r="A1">
            <v>0</v>
          </cell>
        </row>
      </sheetData>
      <sheetData sheetId="380">
        <row r="1">
          <cell r="A1">
            <v>0</v>
          </cell>
        </row>
      </sheetData>
      <sheetData sheetId="381">
        <row r="1">
          <cell r="A1">
            <v>0</v>
          </cell>
        </row>
      </sheetData>
      <sheetData sheetId="382">
        <row r="1">
          <cell r="A1">
            <v>0</v>
          </cell>
        </row>
      </sheetData>
      <sheetData sheetId="383">
        <row r="1">
          <cell r="A1">
            <v>0</v>
          </cell>
        </row>
      </sheetData>
      <sheetData sheetId="384">
        <row r="1">
          <cell r="A1">
            <v>0</v>
          </cell>
        </row>
      </sheetData>
      <sheetData sheetId="385">
        <row r="1">
          <cell r="A1">
            <v>0</v>
          </cell>
        </row>
      </sheetData>
      <sheetData sheetId="386">
        <row r="1">
          <cell r="A1">
            <v>0</v>
          </cell>
        </row>
      </sheetData>
      <sheetData sheetId="387">
        <row r="1">
          <cell r="A1">
            <v>0</v>
          </cell>
        </row>
      </sheetData>
      <sheetData sheetId="388">
        <row r="1">
          <cell r="A1">
            <v>0</v>
          </cell>
        </row>
      </sheetData>
      <sheetData sheetId="389">
        <row r="1">
          <cell r="A1">
            <v>0</v>
          </cell>
        </row>
      </sheetData>
      <sheetData sheetId="390">
        <row r="1">
          <cell r="A1">
            <v>0</v>
          </cell>
        </row>
      </sheetData>
      <sheetData sheetId="391">
        <row r="1">
          <cell r="A1">
            <v>0</v>
          </cell>
        </row>
      </sheetData>
      <sheetData sheetId="392">
        <row r="1">
          <cell r="A1">
            <v>0</v>
          </cell>
        </row>
      </sheetData>
      <sheetData sheetId="393">
        <row r="1">
          <cell r="A1">
            <v>0</v>
          </cell>
        </row>
      </sheetData>
      <sheetData sheetId="394">
        <row r="1">
          <cell r="A1">
            <v>0</v>
          </cell>
        </row>
      </sheetData>
      <sheetData sheetId="395">
        <row r="1">
          <cell r="A1">
            <v>0</v>
          </cell>
        </row>
      </sheetData>
      <sheetData sheetId="396">
        <row r="1">
          <cell r="A1">
            <v>0</v>
          </cell>
        </row>
      </sheetData>
      <sheetData sheetId="397">
        <row r="1">
          <cell r="A1">
            <v>0</v>
          </cell>
        </row>
      </sheetData>
      <sheetData sheetId="398">
        <row r="1">
          <cell r="A1">
            <v>0</v>
          </cell>
        </row>
      </sheetData>
      <sheetData sheetId="399">
        <row r="1">
          <cell r="A1">
            <v>0</v>
          </cell>
        </row>
      </sheetData>
      <sheetData sheetId="400">
        <row r="1">
          <cell r="A1">
            <v>0</v>
          </cell>
        </row>
      </sheetData>
      <sheetData sheetId="401">
        <row r="1">
          <cell r="A1">
            <v>0</v>
          </cell>
        </row>
      </sheetData>
      <sheetData sheetId="402">
        <row r="1">
          <cell r="A1">
            <v>0</v>
          </cell>
        </row>
      </sheetData>
      <sheetData sheetId="403">
        <row r="1">
          <cell r="A1">
            <v>0</v>
          </cell>
        </row>
      </sheetData>
      <sheetData sheetId="404">
        <row r="1">
          <cell r="A1">
            <v>0</v>
          </cell>
        </row>
      </sheetData>
      <sheetData sheetId="405">
        <row r="1">
          <cell r="A1">
            <v>0</v>
          </cell>
        </row>
      </sheetData>
      <sheetData sheetId="406">
        <row r="1">
          <cell r="A1">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1">
          <cell r="A1">
            <v>0</v>
          </cell>
        </row>
      </sheetData>
      <sheetData sheetId="419">
        <row r="1">
          <cell r="A1">
            <v>0</v>
          </cell>
        </row>
      </sheetData>
      <sheetData sheetId="420">
        <row r="1">
          <cell r="A1">
            <v>0</v>
          </cell>
        </row>
      </sheetData>
      <sheetData sheetId="421">
        <row r="1">
          <cell r="A1">
            <v>0</v>
          </cell>
        </row>
      </sheetData>
      <sheetData sheetId="422">
        <row r="1">
          <cell r="A1">
            <v>0</v>
          </cell>
        </row>
      </sheetData>
      <sheetData sheetId="423">
        <row r="1">
          <cell r="A1">
            <v>0</v>
          </cell>
        </row>
      </sheetData>
      <sheetData sheetId="424">
        <row r="1">
          <cell r="A1">
            <v>0</v>
          </cell>
        </row>
      </sheetData>
      <sheetData sheetId="425">
        <row r="1">
          <cell r="A1">
            <v>0</v>
          </cell>
        </row>
      </sheetData>
      <sheetData sheetId="426">
        <row r="1">
          <cell r="A1">
            <v>0</v>
          </cell>
        </row>
      </sheetData>
      <sheetData sheetId="427">
        <row r="1">
          <cell r="A1">
            <v>0</v>
          </cell>
        </row>
      </sheetData>
      <sheetData sheetId="428">
        <row r="1">
          <cell r="A1">
            <v>0</v>
          </cell>
        </row>
      </sheetData>
      <sheetData sheetId="429">
        <row r="1">
          <cell r="A1">
            <v>0</v>
          </cell>
        </row>
      </sheetData>
      <sheetData sheetId="430">
        <row r="1">
          <cell r="A1">
            <v>0</v>
          </cell>
        </row>
      </sheetData>
      <sheetData sheetId="431">
        <row r="1">
          <cell r="A1">
            <v>0</v>
          </cell>
        </row>
      </sheetData>
      <sheetData sheetId="432">
        <row r="1">
          <cell r="A1">
            <v>0</v>
          </cell>
        </row>
      </sheetData>
      <sheetData sheetId="433">
        <row r="1">
          <cell r="A1">
            <v>0</v>
          </cell>
        </row>
      </sheetData>
      <sheetData sheetId="434">
        <row r="1">
          <cell r="A1">
            <v>0</v>
          </cell>
        </row>
      </sheetData>
      <sheetData sheetId="435">
        <row r="1">
          <cell r="A1">
            <v>0</v>
          </cell>
        </row>
      </sheetData>
      <sheetData sheetId="436">
        <row r="1">
          <cell r="A1">
            <v>0</v>
          </cell>
        </row>
      </sheetData>
      <sheetData sheetId="437">
        <row r="1">
          <cell r="A1">
            <v>0</v>
          </cell>
        </row>
      </sheetData>
      <sheetData sheetId="438">
        <row r="1">
          <cell r="A1">
            <v>0</v>
          </cell>
        </row>
      </sheetData>
      <sheetData sheetId="439">
        <row r="1">
          <cell r="A1">
            <v>0</v>
          </cell>
        </row>
      </sheetData>
      <sheetData sheetId="440">
        <row r="1">
          <cell r="A1">
            <v>0</v>
          </cell>
        </row>
      </sheetData>
      <sheetData sheetId="441">
        <row r="1">
          <cell r="A1">
            <v>0</v>
          </cell>
        </row>
      </sheetData>
      <sheetData sheetId="442">
        <row r="1">
          <cell r="A1">
            <v>0</v>
          </cell>
        </row>
      </sheetData>
      <sheetData sheetId="443">
        <row r="1">
          <cell r="A1">
            <v>0</v>
          </cell>
        </row>
      </sheetData>
      <sheetData sheetId="444">
        <row r="1">
          <cell r="A1">
            <v>0</v>
          </cell>
        </row>
      </sheetData>
      <sheetData sheetId="445">
        <row r="1">
          <cell r="A1">
            <v>0</v>
          </cell>
        </row>
      </sheetData>
      <sheetData sheetId="446">
        <row r="1">
          <cell r="A1">
            <v>0</v>
          </cell>
        </row>
      </sheetData>
      <sheetData sheetId="447">
        <row r="1">
          <cell r="A1">
            <v>0</v>
          </cell>
        </row>
      </sheetData>
      <sheetData sheetId="448">
        <row r="1">
          <cell r="A1">
            <v>0</v>
          </cell>
        </row>
      </sheetData>
      <sheetData sheetId="449">
        <row r="1">
          <cell r="A1">
            <v>0</v>
          </cell>
        </row>
      </sheetData>
      <sheetData sheetId="450">
        <row r="1">
          <cell r="A1">
            <v>0</v>
          </cell>
        </row>
      </sheetData>
      <sheetData sheetId="451">
        <row r="1">
          <cell r="A1">
            <v>0</v>
          </cell>
        </row>
      </sheetData>
      <sheetData sheetId="452">
        <row r="1">
          <cell r="A1">
            <v>0</v>
          </cell>
        </row>
      </sheetData>
      <sheetData sheetId="453">
        <row r="1">
          <cell r="A1">
            <v>0</v>
          </cell>
        </row>
      </sheetData>
      <sheetData sheetId="454">
        <row r="1">
          <cell r="A1">
            <v>0</v>
          </cell>
        </row>
      </sheetData>
      <sheetData sheetId="455">
        <row r="1">
          <cell r="A1">
            <v>0</v>
          </cell>
        </row>
      </sheetData>
      <sheetData sheetId="456">
        <row r="1">
          <cell r="A1">
            <v>0</v>
          </cell>
        </row>
      </sheetData>
      <sheetData sheetId="457">
        <row r="1">
          <cell r="A1">
            <v>0</v>
          </cell>
        </row>
      </sheetData>
      <sheetData sheetId="458">
        <row r="1">
          <cell r="A1">
            <v>0</v>
          </cell>
        </row>
      </sheetData>
      <sheetData sheetId="459">
        <row r="1">
          <cell r="A1">
            <v>0</v>
          </cell>
        </row>
      </sheetData>
      <sheetData sheetId="460">
        <row r="1">
          <cell r="A1">
            <v>0</v>
          </cell>
        </row>
      </sheetData>
      <sheetData sheetId="461">
        <row r="1">
          <cell r="A1">
            <v>0</v>
          </cell>
        </row>
      </sheetData>
      <sheetData sheetId="462">
        <row r="1">
          <cell r="A1">
            <v>0</v>
          </cell>
        </row>
      </sheetData>
      <sheetData sheetId="463">
        <row r="1">
          <cell r="A1">
            <v>0</v>
          </cell>
        </row>
      </sheetData>
      <sheetData sheetId="464">
        <row r="1">
          <cell r="A1">
            <v>0</v>
          </cell>
        </row>
      </sheetData>
      <sheetData sheetId="465">
        <row r="1">
          <cell r="A1">
            <v>0</v>
          </cell>
        </row>
      </sheetData>
      <sheetData sheetId="466">
        <row r="1">
          <cell r="A1">
            <v>0</v>
          </cell>
        </row>
      </sheetData>
      <sheetData sheetId="467">
        <row r="1">
          <cell r="A1">
            <v>0</v>
          </cell>
        </row>
      </sheetData>
      <sheetData sheetId="468">
        <row r="1">
          <cell r="A1">
            <v>0</v>
          </cell>
        </row>
      </sheetData>
      <sheetData sheetId="469">
        <row r="1">
          <cell r="A1">
            <v>0</v>
          </cell>
        </row>
      </sheetData>
      <sheetData sheetId="470">
        <row r="1">
          <cell r="A1">
            <v>0</v>
          </cell>
        </row>
      </sheetData>
      <sheetData sheetId="471">
        <row r="1">
          <cell r="A1">
            <v>0</v>
          </cell>
        </row>
      </sheetData>
      <sheetData sheetId="472">
        <row r="1">
          <cell r="A1">
            <v>0</v>
          </cell>
        </row>
      </sheetData>
      <sheetData sheetId="473">
        <row r="1">
          <cell r="A1">
            <v>0</v>
          </cell>
        </row>
      </sheetData>
      <sheetData sheetId="474">
        <row r="1">
          <cell r="A1">
            <v>0</v>
          </cell>
        </row>
      </sheetData>
      <sheetData sheetId="475">
        <row r="1">
          <cell r="A1">
            <v>0</v>
          </cell>
        </row>
      </sheetData>
      <sheetData sheetId="476">
        <row r="1">
          <cell r="A1">
            <v>0</v>
          </cell>
        </row>
      </sheetData>
      <sheetData sheetId="477">
        <row r="1">
          <cell r="A1">
            <v>0</v>
          </cell>
        </row>
      </sheetData>
      <sheetData sheetId="478">
        <row r="1">
          <cell r="A1">
            <v>0</v>
          </cell>
        </row>
      </sheetData>
      <sheetData sheetId="479">
        <row r="1">
          <cell r="A1">
            <v>0</v>
          </cell>
        </row>
      </sheetData>
      <sheetData sheetId="480">
        <row r="1">
          <cell r="A1">
            <v>0</v>
          </cell>
        </row>
      </sheetData>
      <sheetData sheetId="481">
        <row r="1">
          <cell r="A1">
            <v>0</v>
          </cell>
        </row>
      </sheetData>
      <sheetData sheetId="482">
        <row r="1">
          <cell r="A1">
            <v>0</v>
          </cell>
        </row>
      </sheetData>
      <sheetData sheetId="483">
        <row r="1">
          <cell r="A1">
            <v>0</v>
          </cell>
        </row>
      </sheetData>
      <sheetData sheetId="484">
        <row r="1">
          <cell r="A1">
            <v>0</v>
          </cell>
        </row>
      </sheetData>
      <sheetData sheetId="485">
        <row r="1">
          <cell r="A1">
            <v>0</v>
          </cell>
        </row>
      </sheetData>
      <sheetData sheetId="486">
        <row r="1">
          <cell r="A1">
            <v>0</v>
          </cell>
        </row>
      </sheetData>
      <sheetData sheetId="487">
        <row r="1">
          <cell r="A1">
            <v>0</v>
          </cell>
        </row>
      </sheetData>
      <sheetData sheetId="488">
        <row r="1">
          <cell r="A1">
            <v>0</v>
          </cell>
        </row>
      </sheetData>
      <sheetData sheetId="489">
        <row r="1">
          <cell r="A1">
            <v>0</v>
          </cell>
        </row>
      </sheetData>
      <sheetData sheetId="490">
        <row r="1">
          <cell r="A1">
            <v>0</v>
          </cell>
        </row>
      </sheetData>
      <sheetData sheetId="491">
        <row r="1">
          <cell r="A1">
            <v>0</v>
          </cell>
        </row>
      </sheetData>
      <sheetData sheetId="492">
        <row r="1">
          <cell r="A1">
            <v>0</v>
          </cell>
        </row>
      </sheetData>
      <sheetData sheetId="493">
        <row r="1">
          <cell r="A1">
            <v>0</v>
          </cell>
        </row>
      </sheetData>
      <sheetData sheetId="494">
        <row r="1">
          <cell r="A1">
            <v>0</v>
          </cell>
        </row>
      </sheetData>
      <sheetData sheetId="495">
        <row r="1">
          <cell r="A1">
            <v>0</v>
          </cell>
        </row>
      </sheetData>
      <sheetData sheetId="496">
        <row r="1">
          <cell r="A1">
            <v>0</v>
          </cell>
        </row>
      </sheetData>
      <sheetData sheetId="497">
        <row r="1">
          <cell r="A1">
            <v>0</v>
          </cell>
        </row>
      </sheetData>
      <sheetData sheetId="498">
        <row r="1">
          <cell r="A1">
            <v>0</v>
          </cell>
        </row>
      </sheetData>
      <sheetData sheetId="499">
        <row r="1">
          <cell r="A1">
            <v>0</v>
          </cell>
        </row>
      </sheetData>
      <sheetData sheetId="500">
        <row r="1">
          <cell r="A1">
            <v>0</v>
          </cell>
        </row>
      </sheetData>
      <sheetData sheetId="501">
        <row r="1">
          <cell r="A1">
            <v>0</v>
          </cell>
        </row>
      </sheetData>
      <sheetData sheetId="502">
        <row r="1">
          <cell r="A1">
            <v>0</v>
          </cell>
        </row>
      </sheetData>
      <sheetData sheetId="503">
        <row r="1">
          <cell r="A1">
            <v>0</v>
          </cell>
        </row>
      </sheetData>
      <sheetData sheetId="504">
        <row r="1">
          <cell r="A1">
            <v>0</v>
          </cell>
        </row>
      </sheetData>
      <sheetData sheetId="505">
        <row r="1">
          <cell r="A1">
            <v>0</v>
          </cell>
        </row>
      </sheetData>
      <sheetData sheetId="506">
        <row r="1">
          <cell r="A1">
            <v>0</v>
          </cell>
        </row>
      </sheetData>
      <sheetData sheetId="507">
        <row r="1">
          <cell r="A1">
            <v>0</v>
          </cell>
        </row>
      </sheetData>
      <sheetData sheetId="508">
        <row r="1">
          <cell r="A1">
            <v>0</v>
          </cell>
        </row>
      </sheetData>
      <sheetData sheetId="509">
        <row r="1">
          <cell r="A1">
            <v>0</v>
          </cell>
        </row>
      </sheetData>
      <sheetData sheetId="510">
        <row r="1">
          <cell r="A1">
            <v>0</v>
          </cell>
        </row>
      </sheetData>
      <sheetData sheetId="511">
        <row r="1">
          <cell r="A1">
            <v>0</v>
          </cell>
        </row>
      </sheetData>
      <sheetData sheetId="512">
        <row r="1">
          <cell r="A1">
            <v>0</v>
          </cell>
        </row>
      </sheetData>
      <sheetData sheetId="513">
        <row r="1">
          <cell r="A1">
            <v>0</v>
          </cell>
        </row>
      </sheetData>
      <sheetData sheetId="514">
        <row r="1">
          <cell r="A1">
            <v>0</v>
          </cell>
        </row>
      </sheetData>
      <sheetData sheetId="515">
        <row r="1">
          <cell r="A1">
            <v>0</v>
          </cell>
        </row>
      </sheetData>
      <sheetData sheetId="516">
        <row r="1">
          <cell r="A1">
            <v>0</v>
          </cell>
        </row>
      </sheetData>
      <sheetData sheetId="517">
        <row r="1">
          <cell r="A1">
            <v>0</v>
          </cell>
        </row>
      </sheetData>
      <sheetData sheetId="518">
        <row r="1">
          <cell r="A1">
            <v>0</v>
          </cell>
        </row>
      </sheetData>
      <sheetData sheetId="519">
        <row r="1">
          <cell r="A1">
            <v>0</v>
          </cell>
        </row>
      </sheetData>
      <sheetData sheetId="520">
        <row r="1">
          <cell r="A1">
            <v>0</v>
          </cell>
        </row>
      </sheetData>
      <sheetData sheetId="521">
        <row r="1">
          <cell r="A1">
            <v>0</v>
          </cell>
        </row>
      </sheetData>
      <sheetData sheetId="522">
        <row r="1">
          <cell r="A1">
            <v>0</v>
          </cell>
        </row>
      </sheetData>
      <sheetData sheetId="523">
        <row r="1">
          <cell r="A1">
            <v>0</v>
          </cell>
        </row>
      </sheetData>
      <sheetData sheetId="524">
        <row r="1">
          <cell r="A1">
            <v>0</v>
          </cell>
        </row>
      </sheetData>
      <sheetData sheetId="525">
        <row r="1">
          <cell r="A1">
            <v>0</v>
          </cell>
        </row>
      </sheetData>
      <sheetData sheetId="526">
        <row r="1">
          <cell r="A1">
            <v>0</v>
          </cell>
        </row>
      </sheetData>
      <sheetData sheetId="527">
        <row r="1">
          <cell r="A1">
            <v>0</v>
          </cell>
        </row>
      </sheetData>
      <sheetData sheetId="528">
        <row r="1">
          <cell r="A1">
            <v>0</v>
          </cell>
        </row>
      </sheetData>
      <sheetData sheetId="529">
        <row r="1">
          <cell r="A1">
            <v>0</v>
          </cell>
        </row>
      </sheetData>
      <sheetData sheetId="530">
        <row r="1">
          <cell r="A1">
            <v>0</v>
          </cell>
        </row>
      </sheetData>
      <sheetData sheetId="531">
        <row r="1">
          <cell r="A1">
            <v>0</v>
          </cell>
        </row>
      </sheetData>
      <sheetData sheetId="532">
        <row r="1">
          <cell r="A1">
            <v>0</v>
          </cell>
        </row>
      </sheetData>
      <sheetData sheetId="533">
        <row r="1">
          <cell r="A1">
            <v>0</v>
          </cell>
        </row>
      </sheetData>
      <sheetData sheetId="534">
        <row r="1">
          <cell r="A1">
            <v>0</v>
          </cell>
        </row>
      </sheetData>
      <sheetData sheetId="535">
        <row r="1">
          <cell r="A1">
            <v>0</v>
          </cell>
        </row>
      </sheetData>
      <sheetData sheetId="536">
        <row r="1">
          <cell r="A1">
            <v>0</v>
          </cell>
        </row>
      </sheetData>
      <sheetData sheetId="537">
        <row r="1">
          <cell r="A1">
            <v>0</v>
          </cell>
        </row>
      </sheetData>
      <sheetData sheetId="538">
        <row r="1">
          <cell r="A1">
            <v>0</v>
          </cell>
        </row>
      </sheetData>
      <sheetData sheetId="539">
        <row r="1">
          <cell r="A1">
            <v>0</v>
          </cell>
        </row>
      </sheetData>
      <sheetData sheetId="540">
        <row r="1">
          <cell r="A1">
            <v>0</v>
          </cell>
        </row>
      </sheetData>
      <sheetData sheetId="541">
        <row r="1">
          <cell r="A1">
            <v>0</v>
          </cell>
        </row>
      </sheetData>
      <sheetData sheetId="542">
        <row r="1">
          <cell r="A1">
            <v>0</v>
          </cell>
        </row>
      </sheetData>
      <sheetData sheetId="543">
        <row r="1">
          <cell r="A1">
            <v>0</v>
          </cell>
        </row>
      </sheetData>
      <sheetData sheetId="544">
        <row r="1">
          <cell r="A1">
            <v>0</v>
          </cell>
        </row>
      </sheetData>
      <sheetData sheetId="545">
        <row r="1">
          <cell r="A1">
            <v>0</v>
          </cell>
        </row>
      </sheetData>
      <sheetData sheetId="546">
        <row r="1">
          <cell r="A1">
            <v>0</v>
          </cell>
        </row>
      </sheetData>
      <sheetData sheetId="547">
        <row r="1">
          <cell r="A1">
            <v>0</v>
          </cell>
        </row>
      </sheetData>
      <sheetData sheetId="548">
        <row r="1">
          <cell r="A1">
            <v>0</v>
          </cell>
        </row>
      </sheetData>
      <sheetData sheetId="549">
        <row r="1">
          <cell r="A1">
            <v>0</v>
          </cell>
        </row>
      </sheetData>
      <sheetData sheetId="550">
        <row r="1">
          <cell r="A1">
            <v>0</v>
          </cell>
        </row>
      </sheetData>
      <sheetData sheetId="551">
        <row r="1">
          <cell r="A1">
            <v>0</v>
          </cell>
        </row>
      </sheetData>
      <sheetData sheetId="552">
        <row r="1">
          <cell r="A1">
            <v>0</v>
          </cell>
        </row>
      </sheetData>
      <sheetData sheetId="553">
        <row r="1">
          <cell r="A1">
            <v>0</v>
          </cell>
        </row>
      </sheetData>
      <sheetData sheetId="554">
        <row r="1">
          <cell r="A1">
            <v>0</v>
          </cell>
        </row>
      </sheetData>
      <sheetData sheetId="555">
        <row r="1">
          <cell r="A1">
            <v>0</v>
          </cell>
        </row>
      </sheetData>
      <sheetData sheetId="556">
        <row r="1">
          <cell r="A1">
            <v>0</v>
          </cell>
        </row>
      </sheetData>
      <sheetData sheetId="557">
        <row r="1">
          <cell r="A1">
            <v>0</v>
          </cell>
        </row>
      </sheetData>
      <sheetData sheetId="558">
        <row r="1">
          <cell r="A1">
            <v>0</v>
          </cell>
        </row>
      </sheetData>
      <sheetData sheetId="559">
        <row r="1">
          <cell r="A1">
            <v>0</v>
          </cell>
        </row>
      </sheetData>
      <sheetData sheetId="560">
        <row r="1">
          <cell r="A1">
            <v>0</v>
          </cell>
        </row>
      </sheetData>
      <sheetData sheetId="561">
        <row r="1">
          <cell r="A1">
            <v>0</v>
          </cell>
        </row>
      </sheetData>
      <sheetData sheetId="562">
        <row r="1">
          <cell r="A1">
            <v>0</v>
          </cell>
        </row>
      </sheetData>
      <sheetData sheetId="563">
        <row r="1">
          <cell r="A1">
            <v>0</v>
          </cell>
        </row>
      </sheetData>
      <sheetData sheetId="564">
        <row r="1">
          <cell r="A1">
            <v>0</v>
          </cell>
        </row>
      </sheetData>
      <sheetData sheetId="565">
        <row r="1">
          <cell r="A1">
            <v>0</v>
          </cell>
        </row>
      </sheetData>
      <sheetData sheetId="566">
        <row r="1">
          <cell r="A1">
            <v>0</v>
          </cell>
        </row>
      </sheetData>
      <sheetData sheetId="567">
        <row r="1">
          <cell r="A1">
            <v>0</v>
          </cell>
        </row>
      </sheetData>
      <sheetData sheetId="568">
        <row r="1">
          <cell r="A1">
            <v>0</v>
          </cell>
        </row>
      </sheetData>
      <sheetData sheetId="569">
        <row r="1">
          <cell r="A1">
            <v>0</v>
          </cell>
        </row>
      </sheetData>
      <sheetData sheetId="570">
        <row r="1">
          <cell r="A1">
            <v>0</v>
          </cell>
        </row>
      </sheetData>
      <sheetData sheetId="571">
        <row r="1">
          <cell r="A1">
            <v>0</v>
          </cell>
        </row>
      </sheetData>
      <sheetData sheetId="572">
        <row r="1">
          <cell r="A1">
            <v>0</v>
          </cell>
        </row>
      </sheetData>
      <sheetData sheetId="573">
        <row r="1">
          <cell r="A1">
            <v>0</v>
          </cell>
        </row>
      </sheetData>
      <sheetData sheetId="574">
        <row r="1">
          <cell r="A1">
            <v>0</v>
          </cell>
        </row>
      </sheetData>
      <sheetData sheetId="575">
        <row r="1">
          <cell r="A1">
            <v>0</v>
          </cell>
        </row>
      </sheetData>
      <sheetData sheetId="576">
        <row r="1">
          <cell r="A1">
            <v>0</v>
          </cell>
        </row>
      </sheetData>
      <sheetData sheetId="577">
        <row r="1">
          <cell r="A1">
            <v>0</v>
          </cell>
        </row>
      </sheetData>
      <sheetData sheetId="578">
        <row r="1">
          <cell r="A1">
            <v>0</v>
          </cell>
        </row>
      </sheetData>
      <sheetData sheetId="579">
        <row r="1">
          <cell r="A1">
            <v>0</v>
          </cell>
        </row>
      </sheetData>
      <sheetData sheetId="580">
        <row r="1">
          <cell r="A1">
            <v>0</v>
          </cell>
        </row>
      </sheetData>
      <sheetData sheetId="581">
        <row r="1">
          <cell r="A1">
            <v>0</v>
          </cell>
        </row>
      </sheetData>
      <sheetData sheetId="582">
        <row r="1">
          <cell r="A1">
            <v>0</v>
          </cell>
        </row>
      </sheetData>
      <sheetData sheetId="583">
        <row r="1">
          <cell r="A1">
            <v>0</v>
          </cell>
        </row>
      </sheetData>
      <sheetData sheetId="584">
        <row r="1">
          <cell r="A1">
            <v>0</v>
          </cell>
        </row>
      </sheetData>
      <sheetData sheetId="585">
        <row r="1">
          <cell r="A1">
            <v>0</v>
          </cell>
        </row>
      </sheetData>
      <sheetData sheetId="586">
        <row r="1">
          <cell r="A1">
            <v>0</v>
          </cell>
        </row>
      </sheetData>
      <sheetData sheetId="587">
        <row r="1">
          <cell r="A1">
            <v>0</v>
          </cell>
        </row>
      </sheetData>
      <sheetData sheetId="588">
        <row r="1">
          <cell r="A1">
            <v>0</v>
          </cell>
        </row>
      </sheetData>
      <sheetData sheetId="589">
        <row r="1">
          <cell r="A1">
            <v>0</v>
          </cell>
        </row>
      </sheetData>
      <sheetData sheetId="590">
        <row r="1">
          <cell r="A1">
            <v>0</v>
          </cell>
        </row>
      </sheetData>
      <sheetData sheetId="591">
        <row r="1">
          <cell r="A1">
            <v>0</v>
          </cell>
        </row>
      </sheetData>
      <sheetData sheetId="592">
        <row r="1">
          <cell r="A1">
            <v>0</v>
          </cell>
        </row>
      </sheetData>
      <sheetData sheetId="593">
        <row r="1">
          <cell r="A1">
            <v>0</v>
          </cell>
        </row>
      </sheetData>
      <sheetData sheetId="594">
        <row r="1">
          <cell r="A1">
            <v>0</v>
          </cell>
        </row>
      </sheetData>
      <sheetData sheetId="595">
        <row r="1">
          <cell r="A1">
            <v>0</v>
          </cell>
        </row>
      </sheetData>
      <sheetData sheetId="596">
        <row r="1">
          <cell r="A1">
            <v>0</v>
          </cell>
        </row>
      </sheetData>
      <sheetData sheetId="597">
        <row r="1">
          <cell r="A1">
            <v>0</v>
          </cell>
        </row>
      </sheetData>
      <sheetData sheetId="598">
        <row r="1">
          <cell r="A1">
            <v>0</v>
          </cell>
        </row>
      </sheetData>
      <sheetData sheetId="599">
        <row r="1">
          <cell r="A1">
            <v>0</v>
          </cell>
        </row>
      </sheetData>
      <sheetData sheetId="600">
        <row r="1">
          <cell r="A1">
            <v>0</v>
          </cell>
        </row>
      </sheetData>
      <sheetData sheetId="601">
        <row r="1">
          <cell r="A1">
            <v>0</v>
          </cell>
        </row>
      </sheetData>
      <sheetData sheetId="602">
        <row r="1">
          <cell r="A1">
            <v>0</v>
          </cell>
        </row>
      </sheetData>
      <sheetData sheetId="603">
        <row r="1">
          <cell r="A1">
            <v>0</v>
          </cell>
        </row>
      </sheetData>
      <sheetData sheetId="604">
        <row r="1">
          <cell r="A1">
            <v>0</v>
          </cell>
        </row>
      </sheetData>
      <sheetData sheetId="605">
        <row r="1">
          <cell r="A1">
            <v>0</v>
          </cell>
        </row>
      </sheetData>
      <sheetData sheetId="606">
        <row r="1">
          <cell r="A1">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ow r="2">
          <cell r="A2">
            <v>0</v>
          </cell>
        </row>
      </sheetData>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1">
          <cell r="A1">
            <v>0</v>
          </cell>
        </row>
      </sheetData>
      <sheetData sheetId="667">
        <row r="1">
          <cell r="A1">
            <v>0</v>
          </cell>
        </row>
      </sheetData>
      <sheetData sheetId="668">
        <row r="1">
          <cell r="A1">
            <v>0</v>
          </cell>
        </row>
      </sheetData>
      <sheetData sheetId="669" refreshError="1"/>
      <sheetData sheetId="670" refreshError="1"/>
      <sheetData sheetId="671" refreshError="1"/>
      <sheetData sheetId="672">
        <row r="1">
          <cell r="A1">
            <v>0</v>
          </cell>
        </row>
      </sheetData>
      <sheetData sheetId="673">
        <row r="1">
          <cell r="A1">
            <v>0</v>
          </cell>
        </row>
      </sheetData>
      <sheetData sheetId="674" refreshError="1"/>
      <sheetData sheetId="675" refreshError="1"/>
      <sheetData sheetId="676" refreshError="1"/>
      <sheetData sheetId="677" refreshError="1"/>
      <sheetData sheetId="678">
        <row r="1">
          <cell r="A1">
            <v>0</v>
          </cell>
        </row>
      </sheetData>
      <sheetData sheetId="679">
        <row r="1">
          <cell r="A1">
            <v>0</v>
          </cell>
        </row>
      </sheetData>
      <sheetData sheetId="680">
        <row r="1">
          <cell r="A1">
            <v>0</v>
          </cell>
        </row>
      </sheetData>
      <sheetData sheetId="681">
        <row r="1">
          <cell r="A1">
            <v>0</v>
          </cell>
        </row>
      </sheetData>
      <sheetData sheetId="682">
        <row r="1">
          <cell r="A1">
            <v>0</v>
          </cell>
        </row>
      </sheetData>
      <sheetData sheetId="683">
        <row r="1">
          <cell r="A1">
            <v>0</v>
          </cell>
        </row>
      </sheetData>
      <sheetData sheetId="684">
        <row r="1">
          <cell r="A1">
            <v>0</v>
          </cell>
        </row>
      </sheetData>
      <sheetData sheetId="685">
        <row r="1">
          <cell r="A1">
            <v>0</v>
          </cell>
        </row>
      </sheetData>
      <sheetData sheetId="686">
        <row r="1">
          <cell r="A1">
            <v>0</v>
          </cell>
        </row>
      </sheetData>
      <sheetData sheetId="687">
        <row r="1">
          <cell r="A1">
            <v>0</v>
          </cell>
        </row>
      </sheetData>
      <sheetData sheetId="688">
        <row r="1">
          <cell r="A1">
            <v>0</v>
          </cell>
        </row>
      </sheetData>
      <sheetData sheetId="689">
        <row r="1">
          <cell r="A1">
            <v>0</v>
          </cell>
        </row>
      </sheetData>
      <sheetData sheetId="690">
        <row r="1">
          <cell r="A1">
            <v>0</v>
          </cell>
        </row>
      </sheetData>
      <sheetData sheetId="691">
        <row r="1">
          <cell r="A1">
            <v>0</v>
          </cell>
        </row>
      </sheetData>
      <sheetData sheetId="692">
        <row r="1">
          <cell r="A1">
            <v>0</v>
          </cell>
        </row>
      </sheetData>
      <sheetData sheetId="693">
        <row r="1">
          <cell r="A1">
            <v>0</v>
          </cell>
        </row>
      </sheetData>
      <sheetData sheetId="694">
        <row r="1">
          <cell r="A1">
            <v>0</v>
          </cell>
        </row>
      </sheetData>
      <sheetData sheetId="695">
        <row r="1">
          <cell r="A1">
            <v>0</v>
          </cell>
        </row>
      </sheetData>
      <sheetData sheetId="696">
        <row r="1">
          <cell r="A1">
            <v>0</v>
          </cell>
        </row>
      </sheetData>
      <sheetData sheetId="697">
        <row r="1">
          <cell r="A1">
            <v>0</v>
          </cell>
        </row>
      </sheetData>
      <sheetData sheetId="698">
        <row r="1">
          <cell r="A1">
            <v>0</v>
          </cell>
        </row>
      </sheetData>
      <sheetData sheetId="699">
        <row r="1">
          <cell r="A1">
            <v>0</v>
          </cell>
        </row>
      </sheetData>
      <sheetData sheetId="700">
        <row r="1">
          <cell r="A1">
            <v>0</v>
          </cell>
        </row>
      </sheetData>
      <sheetData sheetId="701">
        <row r="1">
          <cell r="A1">
            <v>0</v>
          </cell>
        </row>
      </sheetData>
      <sheetData sheetId="702">
        <row r="1">
          <cell r="A1">
            <v>0</v>
          </cell>
        </row>
      </sheetData>
      <sheetData sheetId="703">
        <row r="1">
          <cell r="A1">
            <v>0</v>
          </cell>
        </row>
      </sheetData>
      <sheetData sheetId="704">
        <row r="1">
          <cell r="A1">
            <v>0</v>
          </cell>
        </row>
      </sheetData>
      <sheetData sheetId="705">
        <row r="1">
          <cell r="A1">
            <v>0</v>
          </cell>
        </row>
      </sheetData>
      <sheetData sheetId="706">
        <row r="1">
          <cell r="A1">
            <v>0</v>
          </cell>
        </row>
      </sheetData>
      <sheetData sheetId="707">
        <row r="1">
          <cell r="A1">
            <v>0</v>
          </cell>
        </row>
      </sheetData>
      <sheetData sheetId="708">
        <row r="1">
          <cell r="A1">
            <v>0</v>
          </cell>
        </row>
      </sheetData>
      <sheetData sheetId="709">
        <row r="1">
          <cell r="A1">
            <v>0</v>
          </cell>
        </row>
      </sheetData>
      <sheetData sheetId="710">
        <row r="1">
          <cell r="A1">
            <v>0</v>
          </cell>
        </row>
      </sheetData>
      <sheetData sheetId="711">
        <row r="1">
          <cell r="A1">
            <v>0</v>
          </cell>
        </row>
      </sheetData>
      <sheetData sheetId="712">
        <row r="1">
          <cell r="A1">
            <v>0</v>
          </cell>
        </row>
      </sheetData>
      <sheetData sheetId="713">
        <row r="1">
          <cell r="A1">
            <v>0</v>
          </cell>
        </row>
      </sheetData>
      <sheetData sheetId="714">
        <row r="1">
          <cell r="A1">
            <v>0</v>
          </cell>
        </row>
      </sheetData>
      <sheetData sheetId="715">
        <row r="1">
          <cell r="A1">
            <v>0</v>
          </cell>
        </row>
      </sheetData>
      <sheetData sheetId="716">
        <row r="1">
          <cell r="A1">
            <v>0</v>
          </cell>
        </row>
      </sheetData>
      <sheetData sheetId="717">
        <row r="1">
          <cell r="A1">
            <v>0</v>
          </cell>
        </row>
      </sheetData>
      <sheetData sheetId="718">
        <row r="1">
          <cell r="A1">
            <v>0</v>
          </cell>
        </row>
      </sheetData>
      <sheetData sheetId="719">
        <row r="1">
          <cell r="A1">
            <v>0</v>
          </cell>
        </row>
      </sheetData>
      <sheetData sheetId="720">
        <row r="1">
          <cell r="A1">
            <v>0</v>
          </cell>
        </row>
      </sheetData>
      <sheetData sheetId="721">
        <row r="1">
          <cell r="A1">
            <v>0</v>
          </cell>
        </row>
      </sheetData>
      <sheetData sheetId="722">
        <row r="1">
          <cell r="A1">
            <v>0</v>
          </cell>
        </row>
      </sheetData>
      <sheetData sheetId="723">
        <row r="1">
          <cell r="A1">
            <v>0</v>
          </cell>
        </row>
      </sheetData>
      <sheetData sheetId="724">
        <row r="1">
          <cell r="A1">
            <v>0</v>
          </cell>
        </row>
      </sheetData>
      <sheetData sheetId="725">
        <row r="1">
          <cell r="A1">
            <v>0</v>
          </cell>
        </row>
      </sheetData>
      <sheetData sheetId="726">
        <row r="1">
          <cell r="A1">
            <v>0</v>
          </cell>
        </row>
      </sheetData>
      <sheetData sheetId="727">
        <row r="1">
          <cell r="A1">
            <v>0</v>
          </cell>
        </row>
      </sheetData>
      <sheetData sheetId="728">
        <row r="1">
          <cell r="A1">
            <v>0</v>
          </cell>
        </row>
      </sheetData>
      <sheetData sheetId="729">
        <row r="1">
          <cell r="A1">
            <v>0</v>
          </cell>
        </row>
      </sheetData>
      <sheetData sheetId="730">
        <row r="1">
          <cell r="A1">
            <v>0</v>
          </cell>
        </row>
      </sheetData>
      <sheetData sheetId="731">
        <row r="1">
          <cell r="A1">
            <v>0</v>
          </cell>
        </row>
      </sheetData>
      <sheetData sheetId="732">
        <row r="1">
          <cell r="A1">
            <v>0</v>
          </cell>
        </row>
      </sheetData>
      <sheetData sheetId="733">
        <row r="1">
          <cell r="A1">
            <v>0</v>
          </cell>
        </row>
      </sheetData>
      <sheetData sheetId="734">
        <row r="1">
          <cell r="A1">
            <v>0</v>
          </cell>
        </row>
      </sheetData>
      <sheetData sheetId="735">
        <row r="1">
          <cell r="A1">
            <v>0</v>
          </cell>
        </row>
      </sheetData>
      <sheetData sheetId="736">
        <row r="1">
          <cell r="A1">
            <v>0</v>
          </cell>
        </row>
      </sheetData>
      <sheetData sheetId="737" refreshError="1"/>
      <sheetData sheetId="738" refreshError="1"/>
      <sheetData sheetId="739" refreshError="1"/>
      <sheetData sheetId="740" refreshError="1"/>
      <sheetData sheetId="741">
        <row r="1">
          <cell r="A1">
            <v>0</v>
          </cell>
        </row>
      </sheetData>
      <sheetData sheetId="742">
        <row r="1">
          <cell r="A1">
            <v>0</v>
          </cell>
        </row>
      </sheetData>
      <sheetData sheetId="743" refreshError="1"/>
      <sheetData sheetId="744" refreshError="1"/>
      <sheetData sheetId="745" refreshError="1"/>
      <sheetData sheetId="746" refreshError="1"/>
      <sheetData sheetId="747" refreshError="1"/>
      <sheetData sheetId="748" refreshError="1"/>
      <sheetData sheetId="749">
        <row r="1">
          <cell r="A1">
            <v>0</v>
          </cell>
        </row>
      </sheetData>
      <sheetData sheetId="750">
        <row r="1">
          <cell r="A1">
            <v>0</v>
          </cell>
        </row>
      </sheetData>
      <sheetData sheetId="751">
        <row r="1">
          <cell r="A1">
            <v>0</v>
          </cell>
        </row>
      </sheetData>
      <sheetData sheetId="752">
        <row r="1">
          <cell r="A1">
            <v>0</v>
          </cell>
        </row>
      </sheetData>
      <sheetData sheetId="753">
        <row r="1">
          <cell r="A1">
            <v>0</v>
          </cell>
        </row>
      </sheetData>
      <sheetData sheetId="754">
        <row r="1">
          <cell r="A1">
            <v>0</v>
          </cell>
        </row>
      </sheetData>
      <sheetData sheetId="755">
        <row r="1">
          <cell r="A1">
            <v>0</v>
          </cell>
        </row>
      </sheetData>
      <sheetData sheetId="756">
        <row r="1">
          <cell r="A1">
            <v>0</v>
          </cell>
        </row>
      </sheetData>
      <sheetData sheetId="757">
        <row r="1">
          <cell r="A1">
            <v>0</v>
          </cell>
        </row>
      </sheetData>
      <sheetData sheetId="758">
        <row r="1">
          <cell r="A1">
            <v>0</v>
          </cell>
        </row>
      </sheetData>
      <sheetData sheetId="759">
        <row r="1">
          <cell r="A1">
            <v>0</v>
          </cell>
        </row>
      </sheetData>
      <sheetData sheetId="760">
        <row r="1">
          <cell r="A1">
            <v>0</v>
          </cell>
        </row>
      </sheetData>
      <sheetData sheetId="761">
        <row r="1">
          <cell r="A1">
            <v>0</v>
          </cell>
        </row>
      </sheetData>
      <sheetData sheetId="762">
        <row r="1">
          <cell r="A1">
            <v>0</v>
          </cell>
        </row>
      </sheetData>
      <sheetData sheetId="763">
        <row r="1">
          <cell r="A1">
            <v>0</v>
          </cell>
        </row>
      </sheetData>
      <sheetData sheetId="764">
        <row r="1">
          <cell r="A1">
            <v>0</v>
          </cell>
        </row>
      </sheetData>
      <sheetData sheetId="765">
        <row r="1">
          <cell r="A1">
            <v>0</v>
          </cell>
        </row>
      </sheetData>
      <sheetData sheetId="766">
        <row r="1">
          <cell r="A1">
            <v>0</v>
          </cell>
        </row>
      </sheetData>
      <sheetData sheetId="767">
        <row r="1">
          <cell r="A1">
            <v>0</v>
          </cell>
        </row>
      </sheetData>
      <sheetData sheetId="768">
        <row r="1">
          <cell r="A1">
            <v>0</v>
          </cell>
        </row>
      </sheetData>
      <sheetData sheetId="769">
        <row r="1">
          <cell r="A1">
            <v>0</v>
          </cell>
        </row>
      </sheetData>
      <sheetData sheetId="770">
        <row r="1">
          <cell r="A1">
            <v>0</v>
          </cell>
        </row>
      </sheetData>
      <sheetData sheetId="771">
        <row r="1">
          <cell r="A1">
            <v>0</v>
          </cell>
        </row>
      </sheetData>
      <sheetData sheetId="772">
        <row r="1">
          <cell r="A1">
            <v>0</v>
          </cell>
        </row>
      </sheetData>
      <sheetData sheetId="773">
        <row r="1">
          <cell r="A1">
            <v>0</v>
          </cell>
        </row>
      </sheetData>
      <sheetData sheetId="774">
        <row r="1">
          <cell r="A1">
            <v>0</v>
          </cell>
        </row>
      </sheetData>
      <sheetData sheetId="775">
        <row r="1">
          <cell r="A1">
            <v>0</v>
          </cell>
        </row>
      </sheetData>
      <sheetData sheetId="776">
        <row r="1">
          <cell r="A1">
            <v>0</v>
          </cell>
        </row>
      </sheetData>
      <sheetData sheetId="777">
        <row r="1">
          <cell r="A1">
            <v>0</v>
          </cell>
        </row>
      </sheetData>
      <sheetData sheetId="778">
        <row r="1">
          <cell r="A1">
            <v>0</v>
          </cell>
        </row>
      </sheetData>
      <sheetData sheetId="779">
        <row r="1">
          <cell r="A1">
            <v>0</v>
          </cell>
        </row>
      </sheetData>
      <sheetData sheetId="780">
        <row r="1">
          <cell r="A1">
            <v>0</v>
          </cell>
        </row>
      </sheetData>
      <sheetData sheetId="781">
        <row r="1">
          <cell r="A1">
            <v>0</v>
          </cell>
        </row>
      </sheetData>
      <sheetData sheetId="782">
        <row r="1">
          <cell r="A1">
            <v>0</v>
          </cell>
        </row>
      </sheetData>
      <sheetData sheetId="783">
        <row r="1">
          <cell r="A1">
            <v>0</v>
          </cell>
        </row>
      </sheetData>
      <sheetData sheetId="784">
        <row r="1">
          <cell r="A1">
            <v>0</v>
          </cell>
        </row>
      </sheetData>
      <sheetData sheetId="785">
        <row r="1">
          <cell r="A1">
            <v>0</v>
          </cell>
        </row>
      </sheetData>
      <sheetData sheetId="786">
        <row r="1">
          <cell r="A1">
            <v>0</v>
          </cell>
        </row>
      </sheetData>
      <sheetData sheetId="787">
        <row r="1">
          <cell r="A1">
            <v>0</v>
          </cell>
        </row>
      </sheetData>
      <sheetData sheetId="788">
        <row r="1">
          <cell r="A1">
            <v>0</v>
          </cell>
        </row>
      </sheetData>
      <sheetData sheetId="789">
        <row r="1">
          <cell r="A1">
            <v>0</v>
          </cell>
        </row>
      </sheetData>
      <sheetData sheetId="790">
        <row r="1">
          <cell r="A1">
            <v>0</v>
          </cell>
        </row>
      </sheetData>
      <sheetData sheetId="791">
        <row r="1">
          <cell r="A1">
            <v>0</v>
          </cell>
        </row>
      </sheetData>
      <sheetData sheetId="792">
        <row r="1">
          <cell r="A1">
            <v>0</v>
          </cell>
        </row>
      </sheetData>
      <sheetData sheetId="793">
        <row r="1">
          <cell r="A1">
            <v>0</v>
          </cell>
        </row>
      </sheetData>
      <sheetData sheetId="794">
        <row r="1">
          <cell r="A1">
            <v>0</v>
          </cell>
        </row>
      </sheetData>
      <sheetData sheetId="795">
        <row r="1">
          <cell r="A1">
            <v>0</v>
          </cell>
        </row>
      </sheetData>
      <sheetData sheetId="796">
        <row r="1">
          <cell r="A1">
            <v>0</v>
          </cell>
        </row>
      </sheetData>
      <sheetData sheetId="797">
        <row r="1">
          <cell r="A1">
            <v>0</v>
          </cell>
        </row>
      </sheetData>
      <sheetData sheetId="798">
        <row r="1">
          <cell r="A1">
            <v>0</v>
          </cell>
        </row>
      </sheetData>
      <sheetData sheetId="799">
        <row r="1">
          <cell r="A1">
            <v>0</v>
          </cell>
        </row>
      </sheetData>
      <sheetData sheetId="800">
        <row r="1">
          <cell r="A1">
            <v>0</v>
          </cell>
        </row>
      </sheetData>
      <sheetData sheetId="801">
        <row r="1">
          <cell r="A1">
            <v>0</v>
          </cell>
        </row>
      </sheetData>
      <sheetData sheetId="802">
        <row r="1">
          <cell r="A1">
            <v>0</v>
          </cell>
        </row>
      </sheetData>
      <sheetData sheetId="803">
        <row r="1">
          <cell r="A1">
            <v>0</v>
          </cell>
        </row>
      </sheetData>
      <sheetData sheetId="804">
        <row r="1">
          <cell r="A1">
            <v>0</v>
          </cell>
        </row>
      </sheetData>
      <sheetData sheetId="805">
        <row r="1">
          <cell r="A1">
            <v>0</v>
          </cell>
        </row>
      </sheetData>
      <sheetData sheetId="806">
        <row r="1">
          <cell r="A1">
            <v>0</v>
          </cell>
        </row>
      </sheetData>
      <sheetData sheetId="807">
        <row r="1">
          <cell r="A1">
            <v>0</v>
          </cell>
        </row>
      </sheetData>
      <sheetData sheetId="808">
        <row r="1">
          <cell r="A1">
            <v>0</v>
          </cell>
        </row>
      </sheetData>
      <sheetData sheetId="809">
        <row r="1">
          <cell r="A1">
            <v>0</v>
          </cell>
        </row>
      </sheetData>
      <sheetData sheetId="810">
        <row r="1">
          <cell r="A1">
            <v>0</v>
          </cell>
        </row>
      </sheetData>
      <sheetData sheetId="811">
        <row r="1">
          <cell r="A1">
            <v>0</v>
          </cell>
        </row>
      </sheetData>
      <sheetData sheetId="812">
        <row r="1">
          <cell r="A1">
            <v>0</v>
          </cell>
        </row>
      </sheetData>
      <sheetData sheetId="813">
        <row r="1">
          <cell r="A1">
            <v>0</v>
          </cell>
        </row>
      </sheetData>
      <sheetData sheetId="814">
        <row r="1">
          <cell r="A1">
            <v>0</v>
          </cell>
        </row>
      </sheetData>
      <sheetData sheetId="815">
        <row r="1">
          <cell r="A1">
            <v>0</v>
          </cell>
        </row>
      </sheetData>
      <sheetData sheetId="816">
        <row r="1">
          <cell r="A1">
            <v>0</v>
          </cell>
        </row>
      </sheetData>
      <sheetData sheetId="817">
        <row r="1">
          <cell r="A1">
            <v>0</v>
          </cell>
        </row>
      </sheetData>
      <sheetData sheetId="818">
        <row r="1">
          <cell r="A1">
            <v>0</v>
          </cell>
        </row>
      </sheetData>
      <sheetData sheetId="819">
        <row r="1">
          <cell r="A1">
            <v>0</v>
          </cell>
        </row>
      </sheetData>
      <sheetData sheetId="820">
        <row r="1">
          <cell r="A1">
            <v>0</v>
          </cell>
        </row>
      </sheetData>
      <sheetData sheetId="821">
        <row r="1">
          <cell r="A1">
            <v>0</v>
          </cell>
        </row>
      </sheetData>
      <sheetData sheetId="822">
        <row r="1">
          <cell r="A1">
            <v>0</v>
          </cell>
        </row>
      </sheetData>
      <sheetData sheetId="823">
        <row r="1">
          <cell r="A1">
            <v>0</v>
          </cell>
        </row>
      </sheetData>
      <sheetData sheetId="824">
        <row r="1">
          <cell r="A1">
            <v>0</v>
          </cell>
        </row>
      </sheetData>
      <sheetData sheetId="825">
        <row r="1">
          <cell r="A1">
            <v>0</v>
          </cell>
        </row>
      </sheetData>
      <sheetData sheetId="826">
        <row r="1">
          <cell r="A1">
            <v>0</v>
          </cell>
        </row>
      </sheetData>
      <sheetData sheetId="827">
        <row r="1">
          <cell r="A1">
            <v>0</v>
          </cell>
        </row>
      </sheetData>
      <sheetData sheetId="828">
        <row r="1">
          <cell r="A1">
            <v>0</v>
          </cell>
        </row>
      </sheetData>
      <sheetData sheetId="829">
        <row r="1">
          <cell r="A1">
            <v>0</v>
          </cell>
        </row>
      </sheetData>
      <sheetData sheetId="830">
        <row r="1">
          <cell r="A1">
            <v>0</v>
          </cell>
        </row>
      </sheetData>
      <sheetData sheetId="831">
        <row r="1">
          <cell r="A1">
            <v>0</v>
          </cell>
        </row>
      </sheetData>
      <sheetData sheetId="832">
        <row r="1">
          <cell r="A1">
            <v>0</v>
          </cell>
        </row>
      </sheetData>
      <sheetData sheetId="833">
        <row r="1">
          <cell r="A1">
            <v>0</v>
          </cell>
        </row>
      </sheetData>
      <sheetData sheetId="834">
        <row r="1">
          <cell r="A1">
            <v>0</v>
          </cell>
        </row>
      </sheetData>
      <sheetData sheetId="835">
        <row r="1">
          <cell r="A1">
            <v>0</v>
          </cell>
        </row>
      </sheetData>
      <sheetData sheetId="836">
        <row r="1">
          <cell r="A1">
            <v>0</v>
          </cell>
        </row>
      </sheetData>
      <sheetData sheetId="837">
        <row r="1">
          <cell r="A1">
            <v>0</v>
          </cell>
        </row>
      </sheetData>
      <sheetData sheetId="838">
        <row r="1">
          <cell r="A1">
            <v>0</v>
          </cell>
        </row>
      </sheetData>
      <sheetData sheetId="839">
        <row r="1">
          <cell r="A1">
            <v>0</v>
          </cell>
        </row>
      </sheetData>
      <sheetData sheetId="840">
        <row r="1">
          <cell r="A1">
            <v>0</v>
          </cell>
        </row>
      </sheetData>
      <sheetData sheetId="841">
        <row r="1">
          <cell r="A1">
            <v>0</v>
          </cell>
        </row>
      </sheetData>
      <sheetData sheetId="842">
        <row r="1">
          <cell r="A1">
            <v>0</v>
          </cell>
        </row>
      </sheetData>
      <sheetData sheetId="843">
        <row r="1">
          <cell r="A1">
            <v>0</v>
          </cell>
        </row>
      </sheetData>
      <sheetData sheetId="844">
        <row r="1">
          <cell r="A1">
            <v>0</v>
          </cell>
        </row>
      </sheetData>
      <sheetData sheetId="845">
        <row r="1">
          <cell r="A1">
            <v>0</v>
          </cell>
        </row>
      </sheetData>
      <sheetData sheetId="846">
        <row r="1">
          <cell r="A1">
            <v>0</v>
          </cell>
        </row>
      </sheetData>
      <sheetData sheetId="847">
        <row r="1">
          <cell r="A1">
            <v>0</v>
          </cell>
        </row>
      </sheetData>
      <sheetData sheetId="848">
        <row r="1">
          <cell r="A1">
            <v>0</v>
          </cell>
        </row>
      </sheetData>
      <sheetData sheetId="849">
        <row r="1">
          <cell r="A1">
            <v>0</v>
          </cell>
        </row>
      </sheetData>
      <sheetData sheetId="850">
        <row r="1">
          <cell r="A1">
            <v>0</v>
          </cell>
        </row>
      </sheetData>
      <sheetData sheetId="851">
        <row r="1">
          <cell r="A1">
            <v>0</v>
          </cell>
        </row>
      </sheetData>
      <sheetData sheetId="852">
        <row r="1">
          <cell r="A1">
            <v>0</v>
          </cell>
        </row>
      </sheetData>
      <sheetData sheetId="853">
        <row r="1">
          <cell r="A1">
            <v>0</v>
          </cell>
        </row>
      </sheetData>
      <sheetData sheetId="854">
        <row r="1">
          <cell r="A1">
            <v>0</v>
          </cell>
        </row>
      </sheetData>
      <sheetData sheetId="855">
        <row r="1">
          <cell r="A1">
            <v>0</v>
          </cell>
        </row>
      </sheetData>
      <sheetData sheetId="856">
        <row r="1">
          <cell r="A1">
            <v>0</v>
          </cell>
        </row>
      </sheetData>
      <sheetData sheetId="857">
        <row r="1">
          <cell r="A1">
            <v>0</v>
          </cell>
        </row>
      </sheetData>
      <sheetData sheetId="858">
        <row r="1">
          <cell r="A1">
            <v>0</v>
          </cell>
        </row>
      </sheetData>
      <sheetData sheetId="859">
        <row r="1">
          <cell r="A1">
            <v>0</v>
          </cell>
        </row>
      </sheetData>
      <sheetData sheetId="860">
        <row r="1">
          <cell r="A1">
            <v>0</v>
          </cell>
        </row>
      </sheetData>
      <sheetData sheetId="861">
        <row r="1">
          <cell r="A1">
            <v>0</v>
          </cell>
        </row>
      </sheetData>
      <sheetData sheetId="862">
        <row r="1">
          <cell r="A1">
            <v>0</v>
          </cell>
        </row>
      </sheetData>
      <sheetData sheetId="863">
        <row r="1">
          <cell r="A1">
            <v>0</v>
          </cell>
        </row>
      </sheetData>
      <sheetData sheetId="864">
        <row r="1">
          <cell r="A1">
            <v>0</v>
          </cell>
        </row>
      </sheetData>
      <sheetData sheetId="865">
        <row r="1">
          <cell r="A1">
            <v>0</v>
          </cell>
        </row>
      </sheetData>
      <sheetData sheetId="866">
        <row r="1">
          <cell r="A1">
            <v>0</v>
          </cell>
        </row>
      </sheetData>
      <sheetData sheetId="867">
        <row r="1">
          <cell r="A1">
            <v>0</v>
          </cell>
        </row>
      </sheetData>
      <sheetData sheetId="868">
        <row r="1">
          <cell r="A1">
            <v>0</v>
          </cell>
        </row>
      </sheetData>
      <sheetData sheetId="869">
        <row r="1">
          <cell r="A1">
            <v>0</v>
          </cell>
        </row>
      </sheetData>
      <sheetData sheetId="870">
        <row r="1">
          <cell r="A1">
            <v>0</v>
          </cell>
        </row>
      </sheetData>
      <sheetData sheetId="871">
        <row r="1">
          <cell r="A1">
            <v>0</v>
          </cell>
        </row>
      </sheetData>
      <sheetData sheetId="872">
        <row r="1">
          <cell r="A1">
            <v>0</v>
          </cell>
        </row>
      </sheetData>
      <sheetData sheetId="873">
        <row r="1">
          <cell r="A1">
            <v>0</v>
          </cell>
        </row>
      </sheetData>
      <sheetData sheetId="874">
        <row r="1">
          <cell r="A1">
            <v>0</v>
          </cell>
        </row>
      </sheetData>
      <sheetData sheetId="875">
        <row r="1">
          <cell r="A1">
            <v>0</v>
          </cell>
        </row>
      </sheetData>
      <sheetData sheetId="876">
        <row r="1">
          <cell r="A1">
            <v>0</v>
          </cell>
        </row>
      </sheetData>
      <sheetData sheetId="877">
        <row r="1">
          <cell r="A1">
            <v>0</v>
          </cell>
        </row>
      </sheetData>
      <sheetData sheetId="878">
        <row r="1">
          <cell r="A1">
            <v>0</v>
          </cell>
        </row>
      </sheetData>
      <sheetData sheetId="879">
        <row r="1">
          <cell r="A1">
            <v>0</v>
          </cell>
        </row>
      </sheetData>
      <sheetData sheetId="880">
        <row r="1">
          <cell r="A1">
            <v>0</v>
          </cell>
        </row>
      </sheetData>
      <sheetData sheetId="881">
        <row r="1">
          <cell r="A1">
            <v>0</v>
          </cell>
        </row>
      </sheetData>
      <sheetData sheetId="882">
        <row r="1">
          <cell r="A1">
            <v>0</v>
          </cell>
        </row>
      </sheetData>
      <sheetData sheetId="883">
        <row r="1">
          <cell r="A1">
            <v>0</v>
          </cell>
        </row>
      </sheetData>
      <sheetData sheetId="884">
        <row r="1">
          <cell r="A1">
            <v>0</v>
          </cell>
        </row>
      </sheetData>
      <sheetData sheetId="885">
        <row r="1">
          <cell r="A1">
            <v>0</v>
          </cell>
        </row>
      </sheetData>
      <sheetData sheetId="886">
        <row r="1">
          <cell r="A1">
            <v>0</v>
          </cell>
        </row>
      </sheetData>
      <sheetData sheetId="887">
        <row r="1">
          <cell r="A1">
            <v>0</v>
          </cell>
        </row>
      </sheetData>
      <sheetData sheetId="888">
        <row r="1">
          <cell r="A1">
            <v>0</v>
          </cell>
        </row>
      </sheetData>
      <sheetData sheetId="889">
        <row r="1">
          <cell r="A1">
            <v>0</v>
          </cell>
        </row>
      </sheetData>
      <sheetData sheetId="890">
        <row r="1">
          <cell r="A1">
            <v>0</v>
          </cell>
        </row>
      </sheetData>
      <sheetData sheetId="891">
        <row r="1">
          <cell r="A1">
            <v>0</v>
          </cell>
        </row>
      </sheetData>
      <sheetData sheetId="892">
        <row r="1">
          <cell r="A1">
            <v>0</v>
          </cell>
        </row>
      </sheetData>
      <sheetData sheetId="893">
        <row r="1">
          <cell r="A1">
            <v>0</v>
          </cell>
        </row>
      </sheetData>
      <sheetData sheetId="894">
        <row r="1">
          <cell r="A1">
            <v>0</v>
          </cell>
        </row>
      </sheetData>
      <sheetData sheetId="895">
        <row r="1">
          <cell r="A1">
            <v>0</v>
          </cell>
        </row>
      </sheetData>
      <sheetData sheetId="896">
        <row r="1">
          <cell r="A1">
            <v>0</v>
          </cell>
        </row>
      </sheetData>
      <sheetData sheetId="897">
        <row r="1">
          <cell r="A1">
            <v>0</v>
          </cell>
        </row>
      </sheetData>
      <sheetData sheetId="898">
        <row r="1">
          <cell r="A1">
            <v>0</v>
          </cell>
        </row>
      </sheetData>
      <sheetData sheetId="899">
        <row r="1">
          <cell r="A1">
            <v>0</v>
          </cell>
        </row>
      </sheetData>
      <sheetData sheetId="900">
        <row r="1">
          <cell r="A1">
            <v>0</v>
          </cell>
        </row>
      </sheetData>
      <sheetData sheetId="901">
        <row r="1">
          <cell r="A1">
            <v>0</v>
          </cell>
        </row>
      </sheetData>
      <sheetData sheetId="902">
        <row r="1">
          <cell r="A1">
            <v>0</v>
          </cell>
        </row>
      </sheetData>
      <sheetData sheetId="903">
        <row r="1">
          <cell r="A1">
            <v>0</v>
          </cell>
        </row>
      </sheetData>
      <sheetData sheetId="904">
        <row r="1">
          <cell r="A1">
            <v>0</v>
          </cell>
        </row>
      </sheetData>
      <sheetData sheetId="905">
        <row r="1">
          <cell r="A1">
            <v>0</v>
          </cell>
        </row>
      </sheetData>
      <sheetData sheetId="906">
        <row r="1">
          <cell r="A1">
            <v>0</v>
          </cell>
        </row>
      </sheetData>
      <sheetData sheetId="907">
        <row r="1">
          <cell r="A1">
            <v>0</v>
          </cell>
        </row>
      </sheetData>
      <sheetData sheetId="908">
        <row r="1">
          <cell r="A1">
            <v>0</v>
          </cell>
        </row>
      </sheetData>
      <sheetData sheetId="909">
        <row r="1">
          <cell r="A1">
            <v>0</v>
          </cell>
        </row>
      </sheetData>
      <sheetData sheetId="910">
        <row r="1">
          <cell r="A1">
            <v>0</v>
          </cell>
        </row>
      </sheetData>
      <sheetData sheetId="911">
        <row r="1">
          <cell r="A1">
            <v>0</v>
          </cell>
        </row>
      </sheetData>
      <sheetData sheetId="912">
        <row r="1">
          <cell r="A1">
            <v>0</v>
          </cell>
        </row>
      </sheetData>
      <sheetData sheetId="913">
        <row r="1">
          <cell r="A1">
            <v>0</v>
          </cell>
        </row>
      </sheetData>
      <sheetData sheetId="914">
        <row r="1">
          <cell r="A1">
            <v>0</v>
          </cell>
        </row>
      </sheetData>
      <sheetData sheetId="915">
        <row r="1">
          <cell r="A1">
            <v>0</v>
          </cell>
        </row>
      </sheetData>
      <sheetData sheetId="916">
        <row r="1">
          <cell r="A1">
            <v>0</v>
          </cell>
        </row>
      </sheetData>
      <sheetData sheetId="917">
        <row r="1">
          <cell r="A1">
            <v>0</v>
          </cell>
        </row>
      </sheetData>
      <sheetData sheetId="918">
        <row r="1">
          <cell r="A1">
            <v>0</v>
          </cell>
        </row>
      </sheetData>
      <sheetData sheetId="919">
        <row r="1">
          <cell r="A1">
            <v>0</v>
          </cell>
        </row>
      </sheetData>
      <sheetData sheetId="920">
        <row r="1">
          <cell r="A1">
            <v>0</v>
          </cell>
        </row>
      </sheetData>
      <sheetData sheetId="921">
        <row r="1">
          <cell r="A1">
            <v>0</v>
          </cell>
        </row>
      </sheetData>
      <sheetData sheetId="922">
        <row r="1">
          <cell r="A1">
            <v>0</v>
          </cell>
        </row>
      </sheetData>
      <sheetData sheetId="923">
        <row r="1">
          <cell r="A1">
            <v>0</v>
          </cell>
        </row>
      </sheetData>
      <sheetData sheetId="924">
        <row r="1">
          <cell r="A1">
            <v>0</v>
          </cell>
        </row>
      </sheetData>
      <sheetData sheetId="925">
        <row r="1">
          <cell r="A1">
            <v>0</v>
          </cell>
        </row>
      </sheetData>
      <sheetData sheetId="926">
        <row r="1">
          <cell r="A1">
            <v>0</v>
          </cell>
        </row>
      </sheetData>
      <sheetData sheetId="927">
        <row r="1">
          <cell r="A1">
            <v>0</v>
          </cell>
        </row>
      </sheetData>
      <sheetData sheetId="928">
        <row r="1">
          <cell r="A1">
            <v>0</v>
          </cell>
        </row>
      </sheetData>
      <sheetData sheetId="929">
        <row r="1">
          <cell r="A1">
            <v>0</v>
          </cell>
        </row>
      </sheetData>
      <sheetData sheetId="930">
        <row r="1">
          <cell r="A1">
            <v>0</v>
          </cell>
        </row>
      </sheetData>
      <sheetData sheetId="931">
        <row r="1">
          <cell r="A1">
            <v>0</v>
          </cell>
        </row>
      </sheetData>
      <sheetData sheetId="932">
        <row r="1">
          <cell r="A1">
            <v>0</v>
          </cell>
        </row>
      </sheetData>
      <sheetData sheetId="933">
        <row r="1">
          <cell r="A1">
            <v>0</v>
          </cell>
        </row>
      </sheetData>
      <sheetData sheetId="934">
        <row r="1">
          <cell r="A1">
            <v>0</v>
          </cell>
        </row>
      </sheetData>
      <sheetData sheetId="935">
        <row r="1">
          <cell r="A1">
            <v>0</v>
          </cell>
        </row>
      </sheetData>
      <sheetData sheetId="936">
        <row r="1">
          <cell r="A1">
            <v>0</v>
          </cell>
        </row>
      </sheetData>
      <sheetData sheetId="937">
        <row r="1">
          <cell r="A1">
            <v>0</v>
          </cell>
        </row>
      </sheetData>
      <sheetData sheetId="938">
        <row r="1">
          <cell r="A1">
            <v>0</v>
          </cell>
        </row>
      </sheetData>
      <sheetData sheetId="939">
        <row r="1">
          <cell r="A1">
            <v>0</v>
          </cell>
        </row>
      </sheetData>
      <sheetData sheetId="940">
        <row r="1">
          <cell r="A1">
            <v>0</v>
          </cell>
        </row>
      </sheetData>
      <sheetData sheetId="941">
        <row r="1">
          <cell r="A1">
            <v>0</v>
          </cell>
        </row>
      </sheetData>
      <sheetData sheetId="942">
        <row r="1">
          <cell r="A1">
            <v>0</v>
          </cell>
        </row>
      </sheetData>
      <sheetData sheetId="943">
        <row r="1">
          <cell r="A1">
            <v>0</v>
          </cell>
        </row>
      </sheetData>
      <sheetData sheetId="944">
        <row r="1">
          <cell r="A1">
            <v>0</v>
          </cell>
        </row>
      </sheetData>
      <sheetData sheetId="945">
        <row r="1">
          <cell r="A1">
            <v>0</v>
          </cell>
        </row>
      </sheetData>
      <sheetData sheetId="946">
        <row r="1">
          <cell r="A1">
            <v>0</v>
          </cell>
        </row>
      </sheetData>
      <sheetData sheetId="947">
        <row r="1">
          <cell r="A1">
            <v>0</v>
          </cell>
        </row>
      </sheetData>
      <sheetData sheetId="948">
        <row r="1">
          <cell r="A1">
            <v>0</v>
          </cell>
        </row>
      </sheetData>
      <sheetData sheetId="949">
        <row r="1">
          <cell r="A1">
            <v>0</v>
          </cell>
        </row>
      </sheetData>
      <sheetData sheetId="950">
        <row r="1">
          <cell r="A1">
            <v>0</v>
          </cell>
        </row>
      </sheetData>
      <sheetData sheetId="951">
        <row r="1">
          <cell r="A1">
            <v>0</v>
          </cell>
        </row>
      </sheetData>
      <sheetData sheetId="952">
        <row r="1">
          <cell r="A1">
            <v>0</v>
          </cell>
        </row>
      </sheetData>
      <sheetData sheetId="953">
        <row r="1">
          <cell r="A1">
            <v>0</v>
          </cell>
        </row>
      </sheetData>
      <sheetData sheetId="954">
        <row r="1">
          <cell r="A1">
            <v>0</v>
          </cell>
        </row>
      </sheetData>
      <sheetData sheetId="955">
        <row r="1">
          <cell r="A1">
            <v>0</v>
          </cell>
        </row>
      </sheetData>
      <sheetData sheetId="956">
        <row r="1">
          <cell r="A1">
            <v>0</v>
          </cell>
        </row>
      </sheetData>
      <sheetData sheetId="957">
        <row r="1">
          <cell r="A1">
            <v>0</v>
          </cell>
        </row>
      </sheetData>
      <sheetData sheetId="958">
        <row r="1">
          <cell r="A1">
            <v>0</v>
          </cell>
        </row>
      </sheetData>
      <sheetData sheetId="959">
        <row r="1">
          <cell r="A1">
            <v>0</v>
          </cell>
        </row>
      </sheetData>
      <sheetData sheetId="960">
        <row r="1">
          <cell r="A1">
            <v>0</v>
          </cell>
        </row>
      </sheetData>
      <sheetData sheetId="961">
        <row r="1">
          <cell r="A1">
            <v>0</v>
          </cell>
        </row>
      </sheetData>
      <sheetData sheetId="962">
        <row r="1">
          <cell r="A1">
            <v>0</v>
          </cell>
        </row>
      </sheetData>
      <sheetData sheetId="963">
        <row r="1">
          <cell r="A1">
            <v>0</v>
          </cell>
        </row>
      </sheetData>
      <sheetData sheetId="964">
        <row r="1">
          <cell r="A1">
            <v>0</v>
          </cell>
        </row>
      </sheetData>
      <sheetData sheetId="965">
        <row r="1">
          <cell r="A1">
            <v>0</v>
          </cell>
        </row>
      </sheetData>
      <sheetData sheetId="966">
        <row r="1">
          <cell r="A1">
            <v>0</v>
          </cell>
        </row>
      </sheetData>
      <sheetData sheetId="967">
        <row r="1">
          <cell r="A1">
            <v>0</v>
          </cell>
        </row>
      </sheetData>
      <sheetData sheetId="968">
        <row r="1">
          <cell r="A1">
            <v>0</v>
          </cell>
        </row>
      </sheetData>
      <sheetData sheetId="969">
        <row r="1">
          <cell r="A1">
            <v>0</v>
          </cell>
        </row>
      </sheetData>
      <sheetData sheetId="970">
        <row r="1">
          <cell r="A1">
            <v>0</v>
          </cell>
        </row>
      </sheetData>
      <sheetData sheetId="971">
        <row r="1">
          <cell r="A1">
            <v>0</v>
          </cell>
        </row>
      </sheetData>
      <sheetData sheetId="972">
        <row r="1">
          <cell r="A1">
            <v>0</v>
          </cell>
        </row>
      </sheetData>
      <sheetData sheetId="973">
        <row r="1">
          <cell r="A1">
            <v>0</v>
          </cell>
        </row>
      </sheetData>
      <sheetData sheetId="974">
        <row r="1">
          <cell r="A1">
            <v>0</v>
          </cell>
        </row>
      </sheetData>
      <sheetData sheetId="975">
        <row r="1">
          <cell r="A1">
            <v>0</v>
          </cell>
        </row>
      </sheetData>
      <sheetData sheetId="976">
        <row r="1">
          <cell r="A1">
            <v>0</v>
          </cell>
        </row>
      </sheetData>
      <sheetData sheetId="977">
        <row r="1">
          <cell r="A1">
            <v>0</v>
          </cell>
        </row>
      </sheetData>
      <sheetData sheetId="978">
        <row r="1">
          <cell r="A1">
            <v>0</v>
          </cell>
        </row>
      </sheetData>
      <sheetData sheetId="979">
        <row r="1">
          <cell r="A1">
            <v>0</v>
          </cell>
        </row>
      </sheetData>
      <sheetData sheetId="980">
        <row r="1">
          <cell r="A1">
            <v>0</v>
          </cell>
        </row>
      </sheetData>
      <sheetData sheetId="981">
        <row r="1">
          <cell r="A1">
            <v>0</v>
          </cell>
        </row>
      </sheetData>
      <sheetData sheetId="982">
        <row r="1">
          <cell r="A1">
            <v>0</v>
          </cell>
        </row>
      </sheetData>
      <sheetData sheetId="983">
        <row r="1">
          <cell r="A1">
            <v>0</v>
          </cell>
        </row>
      </sheetData>
      <sheetData sheetId="984">
        <row r="1">
          <cell r="A1">
            <v>0</v>
          </cell>
        </row>
      </sheetData>
      <sheetData sheetId="985">
        <row r="1">
          <cell r="A1">
            <v>0</v>
          </cell>
        </row>
      </sheetData>
      <sheetData sheetId="986">
        <row r="1">
          <cell r="A1">
            <v>0</v>
          </cell>
        </row>
      </sheetData>
      <sheetData sheetId="987">
        <row r="1">
          <cell r="A1">
            <v>0</v>
          </cell>
        </row>
      </sheetData>
      <sheetData sheetId="988">
        <row r="1">
          <cell r="A1">
            <v>0</v>
          </cell>
        </row>
      </sheetData>
      <sheetData sheetId="989">
        <row r="1">
          <cell r="A1">
            <v>0</v>
          </cell>
        </row>
      </sheetData>
      <sheetData sheetId="990">
        <row r="1">
          <cell r="A1">
            <v>0</v>
          </cell>
        </row>
      </sheetData>
      <sheetData sheetId="991">
        <row r="1">
          <cell r="A1">
            <v>0</v>
          </cell>
        </row>
      </sheetData>
      <sheetData sheetId="992">
        <row r="1">
          <cell r="A1">
            <v>0</v>
          </cell>
        </row>
      </sheetData>
      <sheetData sheetId="993">
        <row r="1">
          <cell r="A1">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2">
          <cell r="A2">
            <v>0</v>
          </cell>
        </row>
      </sheetData>
      <sheetData sheetId="1003">
        <row r="2">
          <cell r="A2">
            <v>0</v>
          </cell>
        </row>
      </sheetData>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ow r="2">
          <cell r="A2">
            <v>0</v>
          </cell>
        </row>
      </sheetData>
      <sheetData sheetId="1051">
        <row r="2">
          <cell r="A2">
            <v>0</v>
          </cell>
        </row>
      </sheetData>
      <sheetData sheetId="1052">
        <row r="2">
          <cell r="A2">
            <v>0</v>
          </cell>
        </row>
      </sheetData>
      <sheetData sheetId="1053">
        <row r="2">
          <cell r="A2">
            <v>0</v>
          </cell>
        </row>
      </sheetData>
      <sheetData sheetId="1054">
        <row r="2">
          <cell r="A2">
            <v>0</v>
          </cell>
        </row>
      </sheetData>
      <sheetData sheetId="1055">
        <row r="2">
          <cell r="A2">
            <v>0</v>
          </cell>
        </row>
      </sheetData>
      <sheetData sheetId="1056">
        <row r="2">
          <cell r="A2">
            <v>0</v>
          </cell>
        </row>
      </sheetData>
      <sheetData sheetId="1057">
        <row r="2">
          <cell r="A2">
            <v>0</v>
          </cell>
        </row>
      </sheetData>
      <sheetData sheetId="1058">
        <row r="2">
          <cell r="A2">
            <v>0</v>
          </cell>
        </row>
      </sheetData>
      <sheetData sheetId="1059">
        <row r="2">
          <cell r="A2">
            <v>0</v>
          </cell>
        </row>
      </sheetData>
      <sheetData sheetId="1060">
        <row r="2">
          <cell r="A2">
            <v>0</v>
          </cell>
        </row>
      </sheetData>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row r="2">
          <cell r="A2">
            <v>0</v>
          </cell>
        </row>
      </sheetData>
      <sheetData sheetId="1087">
        <row r="2">
          <cell r="A2">
            <v>0</v>
          </cell>
        </row>
      </sheetData>
      <sheetData sheetId="1088">
        <row r="8">
          <cell r="D8">
            <v>15739</v>
          </cell>
        </row>
      </sheetData>
      <sheetData sheetId="1089">
        <row r="2">
          <cell r="A2">
            <v>0</v>
          </cell>
        </row>
      </sheetData>
      <sheetData sheetId="1090">
        <row r="8">
          <cell r="D8">
            <v>15739</v>
          </cell>
        </row>
      </sheetData>
      <sheetData sheetId="1091">
        <row r="2">
          <cell r="A2">
            <v>0</v>
          </cell>
        </row>
      </sheetData>
      <sheetData sheetId="1092">
        <row r="2">
          <cell r="A2">
            <v>0</v>
          </cell>
        </row>
      </sheetData>
      <sheetData sheetId="1093">
        <row r="2">
          <cell r="A2">
            <v>0</v>
          </cell>
        </row>
      </sheetData>
      <sheetData sheetId="1094">
        <row r="8">
          <cell r="D8">
            <v>15739</v>
          </cell>
        </row>
      </sheetData>
      <sheetData sheetId="1095">
        <row r="2">
          <cell r="A2">
            <v>0</v>
          </cell>
        </row>
      </sheetData>
      <sheetData sheetId="1096">
        <row r="8">
          <cell r="D8">
            <v>15739</v>
          </cell>
        </row>
      </sheetData>
      <sheetData sheetId="1097">
        <row r="2">
          <cell r="A2">
            <v>0</v>
          </cell>
        </row>
      </sheetData>
      <sheetData sheetId="1098">
        <row r="2">
          <cell r="A2">
            <v>0</v>
          </cell>
        </row>
      </sheetData>
      <sheetData sheetId="1099">
        <row r="2">
          <cell r="A2">
            <v>0</v>
          </cell>
        </row>
      </sheetData>
      <sheetData sheetId="1100">
        <row r="8">
          <cell r="D8">
            <v>15739</v>
          </cell>
        </row>
      </sheetData>
      <sheetData sheetId="1101">
        <row r="2">
          <cell r="A2">
            <v>0</v>
          </cell>
        </row>
      </sheetData>
      <sheetData sheetId="1102">
        <row r="8">
          <cell r="D8">
            <v>15739</v>
          </cell>
        </row>
      </sheetData>
      <sheetData sheetId="1103">
        <row r="2">
          <cell r="A2">
            <v>0</v>
          </cell>
        </row>
      </sheetData>
      <sheetData sheetId="1104">
        <row r="2">
          <cell r="A2">
            <v>0</v>
          </cell>
        </row>
      </sheetData>
      <sheetData sheetId="1105">
        <row r="2">
          <cell r="A2">
            <v>0</v>
          </cell>
        </row>
      </sheetData>
      <sheetData sheetId="1106">
        <row r="8">
          <cell r="D8">
            <v>15739</v>
          </cell>
        </row>
      </sheetData>
      <sheetData sheetId="1107">
        <row r="2">
          <cell r="A2">
            <v>0</v>
          </cell>
        </row>
      </sheetData>
      <sheetData sheetId="1108">
        <row r="8">
          <cell r="D8">
            <v>15739</v>
          </cell>
        </row>
      </sheetData>
      <sheetData sheetId="1109">
        <row r="2">
          <cell r="A2">
            <v>0</v>
          </cell>
        </row>
      </sheetData>
      <sheetData sheetId="1110">
        <row r="2">
          <cell r="A2">
            <v>0</v>
          </cell>
        </row>
      </sheetData>
      <sheetData sheetId="1111">
        <row r="2">
          <cell r="A2">
            <v>0</v>
          </cell>
        </row>
      </sheetData>
      <sheetData sheetId="1112">
        <row r="2">
          <cell r="A2">
            <v>0</v>
          </cell>
        </row>
      </sheetData>
      <sheetData sheetId="1113">
        <row r="2">
          <cell r="A2">
            <v>0</v>
          </cell>
        </row>
      </sheetData>
      <sheetData sheetId="1114">
        <row r="8">
          <cell r="D8">
            <v>15739</v>
          </cell>
        </row>
      </sheetData>
      <sheetData sheetId="1115">
        <row r="2">
          <cell r="A2">
            <v>0</v>
          </cell>
        </row>
      </sheetData>
      <sheetData sheetId="1116">
        <row r="2">
          <cell r="A2">
            <v>0</v>
          </cell>
        </row>
      </sheetData>
      <sheetData sheetId="1117">
        <row r="2">
          <cell r="A2">
            <v>0</v>
          </cell>
        </row>
      </sheetData>
      <sheetData sheetId="1118">
        <row r="2">
          <cell r="A2">
            <v>0</v>
          </cell>
        </row>
      </sheetData>
      <sheetData sheetId="1119">
        <row r="2">
          <cell r="A2">
            <v>0</v>
          </cell>
        </row>
      </sheetData>
      <sheetData sheetId="1120">
        <row r="8">
          <cell r="D8">
            <v>15739</v>
          </cell>
        </row>
      </sheetData>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8">
          <cell r="D8">
            <v>15739</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8">
          <cell r="D8">
            <v>15739</v>
          </cell>
        </row>
      </sheetData>
      <sheetData sheetId="1133">
        <row r="2">
          <cell r="A2">
            <v>0</v>
          </cell>
        </row>
      </sheetData>
      <sheetData sheetId="1134">
        <row r="2">
          <cell r="A2">
            <v>0</v>
          </cell>
        </row>
      </sheetData>
      <sheetData sheetId="1135">
        <row r="2">
          <cell r="A2">
            <v>0</v>
          </cell>
        </row>
      </sheetData>
      <sheetData sheetId="1136">
        <row r="8">
          <cell r="D8">
            <v>15739</v>
          </cell>
        </row>
      </sheetData>
      <sheetData sheetId="1137">
        <row r="2">
          <cell r="A2">
            <v>0</v>
          </cell>
        </row>
      </sheetData>
      <sheetData sheetId="1138">
        <row r="8">
          <cell r="D8">
            <v>15739</v>
          </cell>
        </row>
      </sheetData>
      <sheetData sheetId="1139">
        <row r="2">
          <cell r="A2">
            <v>0</v>
          </cell>
        </row>
      </sheetData>
      <sheetData sheetId="1140">
        <row r="2">
          <cell r="A2">
            <v>0</v>
          </cell>
        </row>
      </sheetData>
      <sheetData sheetId="1141">
        <row r="2">
          <cell r="A2">
            <v>0</v>
          </cell>
        </row>
      </sheetData>
      <sheetData sheetId="1142">
        <row r="8">
          <cell r="D8">
            <v>15739</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8">
          <cell r="D8">
            <v>15739</v>
          </cell>
        </row>
      </sheetData>
      <sheetData sheetId="1249">
        <row r="8">
          <cell r="D8">
            <v>15739</v>
          </cell>
        </row>
      </sheetData>
      <sheetData sheetId="1250">
        <row r="8">
          <cell r="D8">
            <v>15739</v>
          </cell>
        </row>
      </sheetData>
      <sheetData sheetId="1251">
        <row r="8">
          <cell r="D8">
            <v>15739</v>
          </cell>
        </row>
      </sheetData>
      <sheetData sheetId="1252">
        <row r="8">
          <cell r="D8">
            <v>15739</v>
          </cell>
        </row>
      </sheetData>
      <sheetData sheetId="1253">
        <row r="8">
          <cell r="D8">
            <v>15739</v>
          </cell>
        </row>
      </sheetData>
      <sheetData sheetId="1254">
        <row r="8">
          <cell r="D8">
            <v>15739</v>
          </cell>
        </row>
      </sheetData>
      <sheetData sheetId="1255">
        <row r="8">
          <cell r="D8">
            <v>15739</v>
          </cell>
        </row>
      </sheetData>
      <sheetData sheetId="1256">
        <row r="8">
          <cell r="D8">
            <v>15739</v>
          </cell>
        </row>
      </sheetData>
      <sheetData sheetId="1257">
        <row r="8">
          <cell r="D8">
            <v>15739</v>
          </cell>
        </row>
      </sheetData>
      <sheetData sheetId="1258">
        <row r="8">
          <cell r="D8">
            <v>15739</v>
          </cell>
        </row>
      </sheetData>
      <sheetData sheetId="1259">
        <row r="8">
          <cell r="D8">
            <v>15739</v>
          </cell>
        </row>
      </sheetData>
      <sheetData sheetId="1260">
        <row r="8">
          <cell r="D8">
            <v>15739</v>
          </cell>
        </row>
      </sheetData>
      <sheetData sheetId="1261">
        <row r="8">
          <cell r="D8">
            <v>15739</v>
          </cell>
        </row>
      </sheetData>
      <sheetData sheetId="1262">
        <row r="8">
          <cell r="D8">
            <v>15739</v>
          </cell>
        </row>
      </sheetData>
      <sheetData sheetId="1263">
        <row r="8">
          <cell r="D8">
            <v>15739</v>
          </cell>
        </row>
      </sheetData>
      <sheetData sheetId="1264">
        <row r="8">
          <cell r="D8">
            <v>15739</v>
          </cell>
        </row>
      </sheetData>
      <sheetData sheetId="1265">
        <row r="2">
          <cell r="A2">
            <v>0</v>
          </cell>
        </row>
      </sheetData>
      <sheetData sheetId="1266">
        <row r="8">
          <cell r="D8">
            <v>15739</v>
          </cell>
        </row>
      </sheetData>
      <sheetData sheetId="1267">
        <row r="8">
          <cell r="D8">
            <v>15739</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8">
          <cell r="D8">
            <v>15739</v>
          </cell>
        </row>
      </sheetData>
      <sheetData sheetId="1273">
        <row r="8">
          <cell r="D8">
            <v>15739</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8">
          <cell r="D8">
            <v>15739</v>
          </cell>
        </row>
      </sheetData>
      <sheetData sheetId="1279">
        <row r="8">
          <cell r="D8">
            <v>15739</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8">
          <cell r="D8">
            <v>15739</v>
          </cell>
        </row>
      </sheetData>
      <sheetData sheetId="1285">
        <row r="8">
          <cell r="D8">
            <v>15739</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8">
          <cell r="D8">
            <v>15739</v>
          </cell>
        </row>
      </sheetData>
      <sheetData sheetId="1291">
        <row r="8">
          <cell r="D8">
            <v>15739</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8">
          <cell r="D8">
            <v>15739</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8">
          <cell r="D8">
            <v>15739</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8">
          <cell r="D8">
            <v>15739</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8">
          <cell r="D8">
            <v>15739</v>
          </cell>
        </row>
      </sheetData>
      <sheetData sheetId="1498">
        <row r="8">
          <cell r="D8">
            <v>15739</v>
          </cell>
        </row>
      </sheetData>
      <sheetData sheetId="1499">
        <row r="8">
          <cell r="D8">
            <v>15739</v>
          </cell>
        </row>
      </sheetData>
      <sheetData sheetId="1500">
        <row r="8">
          <cell r="D8">
            <v>15739</v>
          </cell>
        </row>
      </sheetData>
      <sheetData sheetId="1501">
        <row r="8">
          <cell r="D8">
            <v>15739</v>
          </cell>
        </row>
      </sheetData>
      <sheetData sheetId="1502">
        <row r="8">
          <cell r="D8">
            <v>15739</v>
          </cell>
        </row>
      </sheetData>
      <sheetData sheetId="1503">
        <row r="8">
          <cell r="D8">
            <v>15739</v>
          </cell>
        </row>
      </sheetData>
      <sheetData sheetId="1504">
        <row r="8">
          <cell r="D8">
            <v>15739</v>
          </cell>
        </row>
      </sheetData>
      <sheetData sheetId="1505">
        <row r="8">
          <cell r="D8">
            <v>15739</v>
          </cell>
        </row>
      </sheetData>
      <sheetData sheetId="1506">
        <row r="8">
          <cell r="D8">
            <v>15739</v>
          </cell>
        </row>
      </sheetData>
      <sheetData sheetId="1507">
        <row r="8">
          <cell r="D8">
            <v>15739</v>
          </cell>
        </row>
      </sheetData>
      <sheetData sheetId="1508">
        <row r="2">
          <cell r="A2">
            <v>0</v>
          </cell>
        </row>
      </sheetData>
      <sheetData sheetId="1509">
        <row r="8">
          <cell r="D8">
            <v>15739</v>
          </cell>
        </row>
      </sheetData>
      <sheetData sheetId="1510">
        <row r="8">
          <cell r="D8">
            <v>15739</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8">
          <cell r="D8">
            <v>15739</v>
          </cell>
        </row>
      </sheetData>
      <sheetData sheetId="1516">
        <row r="8">
          <cell r="D8">
            <v>15739</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8">
          <cell r="D8">
            <v>15739</v>
          </cell>
        </row>
      </sheetData>
      <sheetData sheetId="1522">
        <row r="8">
          <cell r="D8">
            <v>15739</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8">
          <cell r="D8">
            <v>15739</v>
          </cell>
        </row>
      </sheetData>
      <sheetData sheetId="1528">
        <row r="8">
          <cell r="D8">
            <v>15739</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8">
          <cell r="D8">
            <v>15739</v>
          </cell>
        </row>
      </sheetData>
      <sheetData sheetId="1534">
        <row r="8">
          <cell r="D8">
            <v>15739</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8">
          <cell r="D8">
            <v>15739</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8">
          <cell r="D8">
            <v>15739</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8">
          <cell r="D8">
            <v>15739</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8">
          <cell r="D8">
            <v>15739</v>
          </cell>
        </row>
      </sheetData>
      <sheetData sheetId="1741">
        <row r="8">
          <cell r="D8">
            <v>15739</v>
          </cell>
        </row>
      </sheetData>
      <sheetData sheetId="1742">
        <row r="8">
          <cell r="D8">
            <v>15739</v>
          </cell>
        </row>
      </sheetData>
      <sheetData sheetId="1743">
        <row r="8">
          <cell r="D8">
            <v>15739</v>
          </cell>
        </row>
      </sheetData>
      <sheetData sheetId="1744">
        <row r="8">
          <cell r="D8">
            <v>15739</v>
          </cell>
        </row>
      </sheetData>
      <sheetData sheetId="1745">
        <row r="8">
          <cell r="D8">
            <v>15739</v>
          </cell>
        </row>
      </sheetData>
      <sheetData sheetId="1746">
        <row r="8">
          <cell r="D8">
            <v>15739</v>
          </cell>
        </row>
      </sheetData>
      <sheetData sheetId="1747">
        <row r="8">
          <cell r="D8">
            <v>15739</v>
          </cell>
        </row>
      </sheetData>
      <sheetData sheetId="1748">
        <row r="8">
          <cell r="D8">
            <v>15739</v>
          </cell>
        </row>
      </sheetData>
      <sheetData sheetId="1749">
        <row r="8">
          <cell r="D8">
            <v>15739</v>
          </cell>
        </row>
      </sheetData>
      <sheetData sheetId="1750">
        <row r="8">
          <cell r="D8">
            <v>15739</v>
          </cell>
        </row>
      </sheetData>
      <sheetData sheetId="1751">
        <row r="2">
          <cell r="A2">
            <v>0</v>
          </cell>
        </row>
      </sheetData>
      <sheetData sheetId="1752">
        <row r="8">
          <cell r="D8">
            <v>15739</v>
          </cell>
        </row>
      </sheetData>
      <sheetData sheetId="1753">
        <row r="8">
          <cell r="D8">
            <v>15739</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8">
          <cell r="D8">
            <v>15739</v>
          </cell>
        </row>
      </sheetData>
      <sheetData sheetId="1759">
        <row r="8">
          <cell r="D8">
            <v>15739</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8">
          <cell r="D8">
            <v>15739</v>
          </cell>
        </row>
      </sheetData>
      <sheetData sheetId="1765">
        <row r="8">
          <cell r="D8">
            <v>15739</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8">
          <cell r="D8">
            <v>15739</v>
          </cell>
        </row>
      </sheetData>
      <sheetData sheetId="1771">
        <row r="8">
          <cell r="D8">
            <v>15739</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8">
          <cell r="D8">
            <v>15739</v>
          </cell>
        </row>
      </sheetData>
      <sheetData sheetId="1777">
        <row r="8">
          <cell r="D8">
            <v>15739</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8">
          <cell r="D8">
            <v>15739</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8">
          <cell r="D8">
            <v>15739</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8">
          <cell r="D8">
            <v>15739</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8">
          <cell r="D8">
            <v>15739</v>
          </cell>
        </row>
      </sheetData>
      <sheetData sheetId="1984">
        <row r="8">
          <cell r="D8">
            <v>15739</v>
          </cell>
        </row>
      </sheetData>
      <sheetData sheetId="1985">
        <row r="8">
          <cell r="D8">
            <v>15739</v>
          </cell>
        </row>
      </sheetData>
      <sheetData sheetId="1986">
        <row r="8">
          <cell r="D8">
            <v>15739</v>
          </cell>
        </row>
      </sheetData>
      <sheetData sheetId="1987">
        <row r="8">
          <cell r="D8">
            <v>15739</v>
          </cell>
        </row>
      </sheetData>
      <sheetData sheetId="1988">
        <row r="8">
          <cell r="D8">
            <v>15739</v>
          </cell>
        </row>
      </sheetData>
      <sheetData sheetId="1989">
        <row r="8">
          <cell r="D8">
            <v>15739</v>
          </cell>
        </row>
      </sheetData>
      <sheetData sheetId="1990">
        <row r="8">
          <cell r="D8">
            <v>15739</v>
          </cell>
        </row>
      </sheetData>
      <sheetData sheetId="1991">
        <row r="8">
          <cell r="D8">
            <v>15739</v>
          </cell>
        </row>
      </sheetData>
      <sheetData sheetId="1992">
        <row r="8">
          <cell r="D8">
            <v>15739</v>
          </cell>
        </row>
      </sheetData>
      <sheetData sheetId="1993">
        <row r="8">
          <cell r="D8">
            <v>15739</v>
          </cell>
        </row>
      </sheetData>
      <sheetData sheetId="1994">
        <row r="2">
          <cell r="A2">
            <v>0</v>
          </cell>
        </row>
      </sheetData>
      <sheetData sheetId="1995">
        <row r="8">
          <cell r="D8">
            <v>15739</v>
          </cell>
        </row>
      </sheetData>
      <sheetData sheetId="1996">
        <row r="8">
          <cell r="D8">
            <v>15739</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8">
          <cell r="D8">
            <v>15739</v>
          </cell>
        </row>
      </sheetData>
      <sheetData sheetId="2002">
        <row r="8">
          <cell r="D8">
            <v>15739</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8">
          <cell r="D8">
            <v>15739</v>
          </cell>
        </row>
      </sheetData>
      <sheetData sheetId="2008">
        <row r="8">
          <cell r="D8">
            <v>15739</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8">
          <cell r="D8">
            <v>15739</v>
          </cell>
        </row>
      </sheetData>
      <sheetData sheetId="2014">
        <row r="8">
          <cell r="D8">
            <v>15739</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8">
          <cell r="D8">
            <v>15739</v>
          </cell>
        </row>
      </sheetData>
      <sheetData sheetId="2020">
        <row r="8">
          <cell r="D8">
            <v>15739</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8">
          <cell r="D8">
            <v>15739</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8">
          <cell r="D8">
            <v>15739</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8">
          <cell r="D8">
            <v>15739</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ow r="2">
          <cell r="A2">
            <v>0</v>
          </cell>
        </row>
      </sheetData>
      <sheetData sheetId="2176">
        <row r="2">
          <cell r="A2">
            <v>0</v>
          </cell>
        </row>
      </sheetData>
      <sheetData sheetId="2177" refreshError="1"/>
      <sheetData sheetId="2178" refreshError="1"/>
      <sheetData sheetId="2179"/>
      <sheetData sheetId="2180" refreshError="1"/>
      <sheetData sheetId="2181" refreshError="1"/>
      <sheetData sheetId="2182" refreshError="1"/>
      <sheetData sheetId="2183" refreshError="1"/>
      <sheetData sheetId="2184" refreshError="1"/>
      <sheetData sheetId="2185" refreshError="1"/>
      <sheetData sheetId="2186" refreshError="1"/>
      <sheetData sheetId="2187"/>
      <sheetData sheetId="2188" refreshError="1"/>
      <sheetData sheetId="2189"/>
      <sheetData sheetId="2190" refreshError="1"/>
      <sheetData sheetId="2191" refreshError="1"/>
      <sheetData sheetId="2192" refreshError="1"/>
      <sheetData sheetId="2193" refreshError="1"/>
      <sheetData sheetId="2194" refreshError="1"/>
      <sheetData sheetId="2195" refreshError="1"/>
      <sheetData sheetId="2196" refreshError="1"/>
      <sheetData sheetId="2197">
        <row r="2">
          <cell r="A2">
            <v>0</v>
          </cell>
        </row>
      </sheetData>
      <sheetData sheetId="2198">
        <row r="4">
          <cell r="A4" t="str">
            <v>№  п/п</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6"/>
      <sheetName val="17"/>
      <sheetName val="4"/>
      <sheetName val="5"/>
      <sheetName val="Ф-1 (для АО-энерго)"/>
      <sheetName val="Ф-2 (для АО-энерго)"/>
      <sheetName val="перекрестка"/>
      <sheetName val="24"/>
      <sheetName val="25"/>
      <sheetName val="Справочники"/>
      <sheetName val="29"/>
      <sheetName val="20"/>
      <sheetName val="21"/>
      <sheetName val="26"/>
      <sheetName val="27"/>
      <sheetName val="28"/>
      <sheetName val="19"/>
      <sheetName val="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1.2 совмещ мах"/>
      <sheetName val="1.1.1-1.1.2"/>
      <sheetName val="1.2"/>
      <sheetName val="1.3"/>
      <sheetName val="1.3_свод"/>
      <sheetName val="1.4"/>
      <sheetName val="1.5"/>
      <sheetName val="1.5_среднее"/>
      <sheetName val="1.6_среднее"/>
      <sheetName val="1.6"/>
      <sheetName val="1.7"/>
      <sheetName val="1.8_ГРЭС-2"/>
      <sheetName val="1.8_ГусТЭЦ"/>
      <sheetName val="1.8_ТЭЦ-1"/>
      <sheetName val="1.8_СВОД"/>
      <sheetName val="1.9"/>
      <sheetName val="Статистика_уд"/>
      <sheetName val="1.10"/>
      <sheetName val="1.11"/>
      <sheetName val="прил. к 1.11"/>
      <sheetName val="1.12"/>
      <sheetName val="1.22"/>
      <sheetName val="1.23"/>
      <sheetName val="1.24_передача+сбыт"/>
      <sheetName val="1.24"/>
      <sheetName val="1.24_проект МУ"/>
      <sheetName val="1.24_сбыт.надбавка"/>
      <sheetName val="1.25"/>
      <sheetName val="1.26"/>
      <sheetName val="1.27_2013"/>
      <sheetName val="1.27_2014"/>
      <sheetName val="1.27"/>
      <sheetName val="1.28_2007"/>
      <sheetName val="1.28_2008"/>
      <sheetName val="1.28_2009"/>
      <sheetName val="1.28.1"/>
      <sheetName val="1.28.2"/>
      <sheetName val="1.28.3_2007"/>
      <sheetName val="1.28.3_2008"/>
      <sheetName val="1.28.3_2009"/>
      <sheetName val="1.29_2013"/>
      <sheetName val="1.30"/>
      <sheetName val="2.1"/>
      <sheetName val="2.2"/>
    </sheetNames>
    <sheetDataSet>
      <sheetData sheetId="0" refreshError="1"/>
      <sheetData sheetId="1" refreshError="1"/>
      <sheetData sheetId="2" refreshError="1"/>
      <sheetData sheetId="3" refreshError="1"/>
      <sheetData sheetId="4" refreshError="1"/>
      <sheetData sheetId="5" refreshError="1">
        <row r="20">
          <cell r="P20">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gt;&gt;"/>
      <sheetName val="16_Recon_EY vs BR"/>
      <sheetName val="19_DCF_Client"/>
      <sheetName val="20_Rev_Client"/>
      <sheetName val="15_GLC"/>
      <sheetName val="13_FCFE"/>
      <sheetName val="Exhibits&gt;&gt;"/>
      <sheetName val="Cover"/>
      <sheetName val="1_Invest_summary"/>
      <sheetName val="2_Macro"/>
      <sheetName val="2_Flows"/>
      <sheetName val="2_Flows (3)"/>
      <sheetName val="2_Flows (2)"/>
      <sheetName val="3_Rev&amp;COGs_CT"/>
      <sheetName val="4_Rev&amp;COGs_WH"/>
      <sheetName val="5_Revenue"/>
      <sheetName val="6_NWC"/>
      <sheetName val="7_Capex"/>
      <sheetName val="8_Cred_portf"/>
      <sheetName val="9_PL"/>
      <sheetName val="10_BS"/>
      <sheetName val="11_CF"/>
      <sheetName val="13_WACC"/>
      <sheetName val="14_FCFF"/>
      <sheetName val="16_DDM_USD"/>
      <sheetName val="17_Deals"/>
      <sheetName val="Dyn_WACC"/>
      <sheetName val="13_WACC (2)"/>
      <sheetName val="FCFF_sum"/>
      <sheetName val="14_FCFF USD"/>
      <sheetName val="15_DDM_RUB"/>
      <sheetName val="12_Ratios"/>
      <sheetName val="FCFF"/>
      <sheetName val="DDM_RUB"/>
      <sheetName val="Timing"/>
      <sheetName val="Disclaimer"/>
      <sheetName val="Legend"/>
      <sheetName val="Support&gt;&gt;"/>
      <sheetName val="Comments_PS"/>
      <sheetName val="Comments_KB"/>
      <sheetName val="Comments_KB2"/>
      <sheetName val="Support_calc"/>
      <sheetName val="for sens"/>
      <sheetName val="for sens 2"/>
      <sheetName val="for pres"/>
      <sheetName val="for pres 2"/>
      <sheetName val="for pres 3"/>
      <sheetName val="for pres DDM"/>
      <sheetName val="Summary"/>
      <sheetName val="market"/>
      <sheetName val="contrailer_sup"/>
      <sheetName val="Belyi Rast&gt;&gt;"/>
      <sheetName val="Sheet1"/>
      <sheetName val="Revenue"/>
      <sheetName val="COGS"/>
      <sheetName val="G&amp;A"/>
      <sheetName val="Other"/>
      <sheetName val="WC"/>
      <sheetName val="FA"/>
      <sheetName val="Financing"/>
      <sheetName val="Assumptions"/>
      <sheetName val="FS"/>
      <sheetName val="DCF"/>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A7" t="str">
            <v>Switch from auto transportation</v>
          </cell>
        </row>
      </sheetData>
      <sheetData sheetId="46"/>
      <sheetData sheetId="47"/>
      <sheetData sheetId="48"/>
      <sheetData sheetId="49"/>
      <sheetData sheetId="50"/>
      <sheetData sheetId="51"/>
      <sheetData sheetId="52"/>
      <sheetData sheetId="53">
        <row r="40">
          <cell r="V40">
            <v>569.65837549933428</v>
          </cell>
        </row>
      </sheetData>
      <sheetData sheetId="54">
        <row r="27">
          <cell r="V27">
            <v>690.4968516114252</v>
          </cell>
        </row>
      </sheetData>
      <sheetData sheetId="55"/>
      <sheetData sheetId="56"/>
      <sheetData sheetId="57"/>
      <sheetData sheetId="58"/>
      <sheetData sheetId="59"/>
      <sheetData sheetId="60"/>
      <sheetData sheetId="61"/>
      <sheetData sheetId="62"/>
      <sheetData sheetId="6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_WACC 2"/>
      <sheetName val="7_GLC Calculation"/>
      <sheetName val="_CIQHiddenCacheSheet"/>
      <sheetName val="4_GLS ratios "/>
      <sheetName val="5_GLS ratios "/>
      <sheetName val="3_Description"/>
      <sheetName val="&gt;&gt;Support"/>
      <sheetName val="8_WACC 2 GuidelineComp"/>
      <sheetName val="Summary"/>
      <sheetName val="GCM"/>
      <sheetName val="Beta"/>
      <sheetName val="FinAn"/>
      <sheetName val="Countries"/>
      <sheetName val="Tax Rates"/>
      <sheetName val="Check"/>
      <sheetName val="2068"/>
      <sheetName val="600970"/>
      <sheetName val="600463"/>
      <sheetName val="MUHIBA"/>
      <sheetName val="ERB"/>
      <sheetName val="MSZ"/>
      <sheetName val="PIKK"/>
      <sheetName val="MSTT"/>
      <sheetName val="LSRG"/>
      <sheetName val="STR"/>
      <sheetName val="NCC"/>
      <sheetName val="HOT"/>
      <sheetName val="SKA"/>
      <sheetName val="KJ5"/>
      <sheetName val="SRV1V"/>
      <sheetName val="15"/>
      <sheetName val="GNG"/>
      <sheetName val="Index Sheet"/>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5">
          <cell r="AX15">
            <v>1.485E-2</v>
          </cell>
          <cell r="AY15">
            <v>8.8900000000000003E-3</v>
          </cell>
        </row>
        <row r="16">
          <cell r="AX16">
            <v>1.529E-2</v>
          </cell>
          <cell r="AY16">
            <v>1.268E-2</v>
          </cell>
        </row>
        <row r="17">
          <cell r="AX17">
            <v>1.256E-2</v>
          </cell>
          <cell r="AY17">
            <v>2.1760000000000002E-2</v>
          </cell>
        </row>
        <row r="18">
          <cell r="AX18">
            <v>1.5389999999999999E-2</v>
          </cell>
          <cell r="AY18">
            <v>8.7200000000000003E-3</v>
          </cell>
        </row>
        <row r="19">
          <cell r="AX19">
            <v>4.0309999999999999E-2</v>
          </cell>
          <cell r="AY19">
            <v>8.8500000000000002E-3</v>
          </cell>
        </row>
        <row r="20">
          <cell r="AX20">
            <v>2.6790000000000001E-2</v>
          </cell>
          <cell r="AY20">
            <v>1.6379999999999999E-2</v>
          </cell>
        </row>
        <row r="21">
          <cell r="AX21">
            <v>1.7749999999999998E-2</v>
          </cell>
          <cell r="AY21">
            <v>1.9199999999999998E-2</v>
          </cell>
        </row>
        <row r="22">
          <cell r="AX22">
            <v>1.9230000000000001E-2</v>
          </cell>
          <cell r="AY22">
            <v>6.4999999999999997E-3</v>
          </cell>
        </row>
        <row r="23">
          <cell r="AX23">
            <v>2.2890000000000001E-2</v>
          </cell>
          <cell r="AY23">
            <v>2.0230000000000001E-2</v>
          </cell>
        </row>
        <row r="24">
          <cell r="AX24">
            <v>2.7560000000000001E-2</v>
          </cell>
          <cell r="AY24">
            <v>8.0099999999999998E-3</v>
          </cell>
        </row>
        <row r="25">
          <cell r="AX25">
            <v>1.8270000000000002E-2</v>
          </cell>
          <cell r="AY25">
            <v>1.269E-2</v>
          </cell>
        </row>
        <row r="26">
          <cell r="AX26">
            <v>1.172E-2</v>
          </cell>
          <cell r="AY26">
            <v>1.17E-2</v>
          </cell>
        </row>
        <row r="27">
          <cell r="AX27">
            <v>1.9019999999999999E-2</v>
          </cell>
          <cell r="AY27">
            <v>1.3180000000000001E-2</v>
          </cell>
        </row>
        <row r="28">
          <cell r="AX28">
            <v>1.7930000000000001E-2</v>
          </cell>
          <cell r="AY28">
            <v>1.1299999999999999E-2</v>
          </cell>
        </row>
        <row r="29">
          <cell r="AX29">
            <v>2.7359999999999999E-2</v>
          </cell>
          <cell r="AY29">
            <v>1.167E-2</v>
          </cell>
        </row>
        <row r="30">
          <cell r="AX30">
            <v>5.7349999999999998E-2</v>
          </cell>
          <cell r="AY30">
            <v>1.32E-2</v>
          </cell>
        </row>
        <row r="31">
          <cell r="AX31">
            <v>4.1160000000000002E-2</v>
          </cell>
          <cell r="AY31">
            <v>6.7180000000000004E-2</v>
          </cell>
        </row>
        <row r="32">
          <cell r="AX32">
            <v>1.9439999999999999E-2</v>
          </cell>
          <cell r="AY32">
            <v>4.9020000000000001E-2</v>
          </cell>
        </row>
        <row r="33">
          <cell r="AX33">
            <v>3.2480000000000002E-2</v>
          </cell>
          <cell r="AY33">
            <v>4.9450000000000001E-2</v>
          </cell>
        </row>
        <row r="34">
          <cell r="AX34">
            <v>9.5600000000000008E-3</v>
          </cell>
          <cell r="AY34">
            <v>2.307E-2</v>
          </cell>
        </row>
        <row r="35">
          <cell r="AX35">
            <v>1.7510000000000001E-2</v>
          </cell>
          <cell r="AY35">
            <v>2.0660000000000001E-2</v>
          </cell>
        </row>
        <row r="36">
          <cell r="AX36">
            <v>1.8079999999999999E-2</v>
          </cell>
          <cell r="AY36">
            <v>6.2950000000000006E-2</v>
          </cell>
        </row>
        <row r="37">
          <cell r="AX37">
            <v>4.3400000000000001E-2</v>
          </cell>
          <cell r="AY37">
            <v>2.409E-2</v>
          </cell>
        </row>
        <row r="38">
          <cell r="AX38">
            <v>2.002E-2</v>
          </cell>
          <cell r="AY38">
            <v>1.9060000000000001E-2</v>
          </cell>
        </row>
        <row r="39">
          <cell r="AX39">
            <v>2.6120000000000001E-2</v>
          </cell>
          <cell r="AY39">
            <v>3.8640000000000001E-2</v>
          </cell>
        </row>
        <row r="40">
          <cell r="AX40">
            <v>2.486E-2</v>
          </cell>
          <cell r="AY40">
            <v>3.2140000000000002E-2</v>
          </cell>
        </row>
        <row r="41">
          <cell r="AX41">
            <v>1.968E-2</v>
          </cell>
          <cell r="AY41">
            <v>2.7320000000000001E-2</v>
          </cell>
        </row>
        <row r="42">
          <cell r="AX42">
            <v>4.8750000000000002E-2</v>
          </cell>
          <cell r="AY42">
            <v>2.7890000000000002E-2</v>
          </cell>
        </row>
        <row r="43">
          <cell r="AX43">
            <v>0.14507</v>
          </cell>
          <cell r="AY43">
            <v>2.4080000000000001E-2</v>
          </cell>
        </row>
        <row r="44">
          <cell r="AX44">
            <v>3.1140000000000001E-2</v>
          </cell>
          <cell r="AY44">
            <v>1.4829999999999999E-2</v>
          </cell>
        </row>
        <row r="45">
          <cell r="AX45">
            <v>1.4959999999999999E-2</v>
          </cell>
          <cell r="AY45">
            <v>1.6459999999999999E-2</v>
          </cell>
        </row>
        <row r="46">
          <cell r="AX46">
            <v>1.711E-2</v>
          </cell>
          <cell r="AY46">
            <v>2.009E-2</v>
          </cell>
        </row>
        <row r="47">
          <cell r="AX47">
            <v>1.094E-2</v>
          </cell>
          <cell r="AY47">
            <v>3.1370000000000002E-2</v>
          </cell>
        </row>
        <row r="48">
          <cell r="AX48">
            <v>2.0459999999999999E-2</v>
          </cell>
          <cell r="AY48">
            <v>2.7279999999999999E-2</v>
          </cell>
        </row>
        <row r="49">
          <cell r="AX49">
            <v>1.014E-2</v>
          </cell>
          <cell r="AY49">
            <v>2.2429999999999999E-2</v>
          </cell>
        </row>
        <row r="50">
          <cell r="AX50">
            <v>1.2869999999999999E-2</v>
          </cell>
          <cell r="AY50">
            <v>1.1979999999999999E-2</v>
          </cell>
        </row>
        <row r="51">
          <cell r="AX51">
            <v>1.7469999999999999E-2</v>
          </cell>
          <cell r="AY51">
            <v>5.1799999999999997E-3</v>
          </cell>
        </row>
        <row r="52">
          <cell r="AX52">
            <v>1.6389999999999998E-2</v>
          </cell>
          <cell r="AY52">
            <v>6.9800000000000001E-3</v>
          </cell>
        </row>
        <row r="53">
          <cell r="AX53">
            <v>2.963E-2</v>
          </cell>
          <cell r="AY53">
            <v>2.3310000000000001E-2</v>
          </cell>
        </row>
        <row r="54">
          <cell r="AX54">
            <v>1.7579999999999998E-2</v>
          </cell>
          <cell r="AY54">
            <v>1.6549999999999999E-2</v>
          </cell>
        </row>
        <row r="55">
          <cell r="AX55">
            <v>2.0500000000000001E-2</v>
          </cell>
          <cell r="AY55">
            <v>1.273E-2</v>
          </cell>
        </row>
        <row r="56">
          <cell r="AX56">
            <v>1.452E-2</v>
          </cell>
          <cell r="AY56">
            <v>1.342E-2</v>
          </cell>
        </row>
        <row r="57">
          <cell r="AX57">
            <v>9.1000000000000004E-3</v>
          </cell>
          <cell r="AY57">
            <v>1.967E-2</v>
          </cell>
        </row>
        <row r="58">
          <cell r="AX58">
            <v>8.8500000000000002E-3</v>
          </cell>
          <cell r="AY58">
            <v>7.9600000000000001E-3</v>
          </cell>
        </row>
        <row r="59">
          <cell r="AX59">
            <v>1.643E-2</v>
          </cell>
          <cell r="AY59">
            <v>1.1129999999999999E-2</v>
          </cell>
        </row>
        <row r="60">
          <cell r="AX60">
            <v>7.0800000000000004E-3</v>
          </cell>
          <cell r="AY60">
            <v>1.1089999999999999E-2</v>
          </cell>
        </row>
        <row r="61">
          <cell r="AX61">
            <v>1.1900000000000001E-2</v>
          </cell>
          <cell r="AY61">
            <v>1.0869999999999999E-2</v>
          </cell>
        </row>
        <row r="62">
          <cell r="AX62">
            <v>8.2900000000000005E-3</v>
          </cell>
          <cell r="AY62">
            <v>4.1950000000000001E-2</v>
          </cell>
        </row>
        <row r="63">
          <cell r="AX63">
            <v>1.6160000000000001E-2</v>
          </cell>
          <cell r="AY63">
            <v>1.644E-2</v>
          </cell>
        </row>
        <row r="64">
          <cell r="AX64">
            <v>9.2899999999999996E-3</v>
          </cell>
          <cell r="AY64">
            <v>2.197E-2</v>
          </cell>
        </row>
        <row r="65">
          <cell r="AX65">
            <v>1.6760000000000001E-2</v>
          </cell>
          <cell r="AY65">
            <v>6.5700000000000003E-3</v>
          </cell>
        </row>
        <row r="66">
          <cell r="AX66">
            <v>7.9799999999999992E-3</v>
          </cell>
          <cell r="AY66">
            <v>8.7500000000000008E-3</v>
          </cell>
        </row>
        <row r="67">
          <cell r="AX67">
            <v>5.2040000000000003E-2</v>
          </cell>
          <cell r="AY67">
            <v>1.099E-2</v>
          </cell>
        </row>
        <row r="68">
          <cell r="AX68">
            <v>1.485E-2</v>
          </cell>
          <cell r="AY68">
            <v>7.28E-3</v>
          </cell>
        </row>
        <row r="69">
          <cell r="AX69">
            <v>1.098E-2</v>
          </cell>
          <cell r="AY69">
            <v>1.159E-2</v>
          </cell>
        </row>
        <row r="70">
          <cell r="AX70">
            <v>1.226E-2</v>
          </cell>
          <cell r="AY70">
            <v>2.9680000000000002E-2</v>
          </cell>
        </row>
        <row r="71">
          <cell r="AX71">
            <v>1.6279999999999999E-2</v>
          </cell>
          <cell r="AY71">
            <v>5.62E-3</v>
          </cell>
        </row>
        <row r="72">
          <cell r="AX72">
            <v>1.1270000000000001E-2</v>
          </cell>
          <cell r="AY72">
            <v>9.41E-3</v>
          </cell>
        </row>
        <row r="73">
          <cell r="AX73">
            <v>1.9709999999999998E-2</v>
          </cell>
          <cell r="AY73">
            <v>3.082E-2</v>
          </cell>
        </row>
        <row r="74">
          <cell r="AX74">
            <v>1.346E-2</v>
          </cell>
          <cell r="AY74">
            <v>6.7999999999999996E-3</v>
          </cell>
        </row>
        <row r="75">
          <cell r="AX75">
            <v>1.304E-2</v>
          </cell>
          <cell r="AY75">
            <v>1.106E-2</v>
          </cell>
        </row>
        <row r="76">
          <cell r="AY76">
            <v>7.4889999999999998E-2</v>
          </cell>
        </row>
        <row r="77">
          <cell r="AY77">
            <v>1.3429999999999999E-2</v>
          </cell>
        </row>
        <row r="78">
          <cell r="AY78">
            <v>1.9900000000000001E-2</v>
          </cell>
        </row>
        <row r="79">
          <cell r="AY79">
            <v>1.3820000000000001E-2</v>
          </cell>
        </row>
        <row r="80">
          <cell r="AY80">
            <v>3.5709999999999999E-2</v>
          </cell>
        </row>
        <row r="81">
          <cell r="AY81">
            <v>5.0029999999999998E-2</v>
          </cell>
        </row>
        <row r="82">
          <cell r="AY82">
            <v>4.1489999999999999E-2</v>
          </cell>
        </row>
        <row r="83">
          <cell r="AY83">
            <v>2.4500000000000001E-2</v>
          </cell>
        </row>
        <row r="84">
          <cell r="AY84">
            <v>3.6970000000000003E-2</v>
          </cell>
        </row>
        <row r="85">
          <cell r="AY85">
            <v>4.3400000000000001E-2</v>
          </cell>
        </row>
        <row r="86">
          <cell r="AY86">
            <v>3.2930000000000001E-2</v>
          </cell>
        </row>
        <row r="87">
          <cell r="AY87">
            <v>1.6230000000000001E-2</v>
          </cell>
        </row>
        <row r="88">
          <cell r="AY88">
            <v>1.6899999999999998E-2</v>
          </cell>
        </row>
        <row r="89">
          <cell r="AY89">
            <v>1.8159999999999999E-2</v>
          </cell>
        </row>
        <row r="90">
          <cell r="AY90">
            <v>2.8330000000000001E-2</v>
          </cell>
        </row>
        <row r="91">
          <cell r="AY91">
            <v>5.7750000000000003E-2</v>
          </cell>
        </row>
        <row r="92">
          <cell r="AY92">
            <v>4.2389999999999997E-2</v>
          </cell>
        </row>
        <row r="93">
          <cell r="AY93">
            <v>2.9180000000000001E-2</v>
          </cell>
        </row>
        <row r="94">
          <cell r="AY94">
            <v>2.2689999999999998E-2</v>
          </cell>
        </row>
        <row r="95">
          <cell r="AY95">
            <v>2.4920000000000001E-2</v>
          </cell>
        </row>
        <row r="96">
          <cell r="AY96">
            <v>2.5909999999999999E-2</v>
          </cell>
        </row>
        <row r="97">
          <cell r="AY97">
            <v>1.711E-2</v>
          </cell>
        </row>
        <row r="98">
          <cell r="AY98">
            <v>1.8679999999999999E-2</v>
          </cell>
        </row>
        <row r="99">
          <cell r="AY99">
            <v>1.6420000000000001E-2</v>
          </cell>
        </row>
        <row r="100">
          <cell r="AY100">
            <v>1.123E-2</v>
          </cell>
        </row>
        <row r="101">
          <cell r="AY101">
            <v>3.9649999999999998E-2</v>
          </cell>
        </row>
        <row r="102">
          <cell r="AY102">
            <v>9.6799999999999994E-3</v>
          </cell>
        </row>
        <row r="103">
          <cell r="AY103">
            <v>2.3570000000000001E-2</v>
          </cell>
        </row>
        <row r="104">
          <cell r="AY104">
            <v>2.317E-2</v>
          </cell>
        </row>
        <row r="105">
          <cell r="AY105">
            <v>1.5879999999999998E-2</v>
          </cell>
        </row>
        <row r="106">
          <cell r="AY106">
            <v>1.4109999999999999E-2</v>
          </cell>
        </row>
        <row r="107">
          <cell r="AY107">
            <v>2.0459999999999999E-2</v>
          </cell>
        </row>
        <row r="108">
          <cell r="AY108">
            <v>1.7809999999999999E-2</v>
          </cell>
        </row>
        <row r="109">
          <cell r="AY109">
            <v>3.8769999999999999E-2</v>
          </cell>
        </row>
        <row r="110">
          <cell r="AY110">
            <v>1.154E-2</v>
          </cell>
        </row>
        <row r="111">
          <cell r="AY111">
            <v>9.2599999999999991E-3</v>
          </cell>
        </row>
        <row r="112">
          <cell r="AY112">
            <v>2.3800000000000002E-2</v>
          </cell>
        </row>
        <row r="113">
          <cell r="AY113">
            <v>4.4139999999999999E-2</v>
          </cell>
        </row>
        <row r="114">
          <cell r="AY114">
            <v>9.7599999999999996E-3</v>
          </cell>
        </row>
        <row r="115">
          <cell r="AY115">
            <v>7.3299999999999997E-3</v>
          </cell>
        </row>
        <row r="116">
          <cell r="AY116">
            <v>1.157E-2</v>
          </cell>
        </row>
        <row r="117">
          <cell r="AY117">
            <v>7.2199999999999999E-3</v>
          </cell>
        </row>
        <row r="118">
          <cell r="AY118">
            <v>6.7499999999999999E-3</v>
          </cell>
        </row>
        <row r="119">
          <cell r="AY119">
            <v>1.453E-2</v>
          </cell>
        </row>
        <row r="120">
          <cell r="AY120">
            <v>1.257E-2</v>
          </cell>
        </row>
        <row r="121">
          <cell r="AY121">
            <v>1.328E-2</v>
          </cell>
        </row>
        <row r="122">
          <cell r="AY122">
            <v>8.5900000000000004E-3</v>
          </cell>
        </row>
        <row r="123">
          <cell r="AY123">
            <v>1.8200000000000001E-2</v>
          </cell>
        </row>
        <row r="124">
          <cell r="AY124">
            <v>2.0389999999999998E-2</v>
          </cell>
        </row>
        <row r="125">
          <cell r="AY125">
            <v>1.106E-2</v>
          </cell>
        </row>
        <row r="126">
          <cell r="AY126">
            <v>2.2929999999999999E-2</v>
          </cell>
        </row>
        <row r="127">
          <cell r="AY127">
            <v>1.37E-2</v>
          </cell>
        </row>
        <row r="128">
          <cell r="AY128">
            <v>1.277E-2</v>
          </cell>
        </row>
        <row r="129">
          <cell r="AY129">
            <v>9.4000000000000004E-3</v>
          </cell>
        </row>
        <row r="130">
          <cell r="AY130">
            <v>1.7850000000000001E-2</v>
          </cell>
        </row>
        <row r="131">
          <cell r="AY131">
            <v>1.549E-2</v>
          </cell>
        </row>
        <row r="132">
          <cell r="AY132">
            <v>1.7950000000000001E-2</v>
          </cell>
        </row>
        <row r="133">
          <cell r="AY133">
            <v>7.7499999999999999E-3</v>
          </cell>
        </row>
        <row r="134">
          <cell r="AY134">
            <v>2.3290000000000002E-2</v>
          </cell>
        </row>
        <row r="135">
          <cell r="AY135">
            <v>2.7560000000000001E-2</v>
          </cell>
        </row>
        <row r="136">
          <cell r="AY136">
            <v>1.915E-2</v>
          </cell>
        </row>
        <row r="137">
          <cell r="AY137">
            <v>1.746E-2</v>
          </cell>
        </row>
        <row r="138">
          <cell r="AY138">
            <v>3.3579999999999999E-2</v>
          </cell>
        </row>
        <row r="139">
          <cell r="AY139">
            <v>1.4970000000000001E-2</v>
          </cell>
        </row>
        <row r="140">
          <cell r="AY140">
            <v>1.5219999999999999E-2</v>
          </cell>
        </row>
        <row r="141">
          <cell r="AY141">
            <v>1.6330000000000001E-2</v>
          </cell>
        </row>
        <row r="142">
          <cell r="AY142">
            <v>1.44E-2</v>
          </cell>
        </row>
        <row r="143">
          <cell r="AY143">
            <v>4.8300000000000003E-2</v>
          </cell>
        </row>
        <row r="144">
          <cell r="AY144">
            <v>1.883E-2</v>
          </cell>
        </row>
        <row r="145">
          <cell r="AY145">
            <v>1.8540000000000001E-2</v>
          </cell>
        </row>
        <row r="146">
          <cell r="AY146">
            <v>2.8479999999999998E-2</v>
          </cell>
        </row>
        <row r="147">
          <cell r="AY147">
            <v>1.265E-2</v>
          </cell>
        </row>
        <row r="148">
          <cell r="AY148">
            <v>1.5339999999999999E-2</v>
          </cell>
        </row>
        <row r="149">
          <cell r="AY149">
            <v>1.353E-2</v>
          </cell>
        </row>
        <row r="150">
          <cell r="AY150">
            <v>1.61E-2</v>
          </cell>
        </row>
        <row r="151">
          <cell r="AY151">
            <v>4.6980000000000001E-2</v>
          </cell>
        </row>
        <row r="152">
          <cell r="AY152">
            <v>5.7230000000000003E-2</v>
          </cell>
        </row>
        <row r="153">
          <cell r="AY153">
            <v>5.6329999999999998E-2</v>
          </cell>
        </row>
        <row r="154">
          <cell r="AY154">
            <v>2.479E-2</v>
          </cell>
        </row>
        <row r="155">
          <cell r="AY155">
            <v>2.0580000000000001E-2</v>
          </cell>
        </row>
        <row r="156">
          <cell r="AY156">
            <v>1.507E-2</v>
          </cell>
        </row>
        <row r="157">
          <cell r="AY157">
            <v>1.158E-2</v>
          </cell>
        </row>
        <row r="158">
          <cell r="AY158">
            <v>1.7600000000000001E-2</v>
          </cell>
        </row>
        <row r="159">
          <cell r="AY159">
            <v>2.1420000000000002E-2</v>
          </cell>
        </row>
        <row r="160">
          <cell r="AY160">
            <v>3.1539999999999999E-2</v>
          </cell>
        </row>
        <row r="161">
          <cell r="AY161">
            <v>2.5100000000000001E-2</v>
          </cell>
        </row>
        <row r="162">
          <cell r="AY162">
            <v>4.9140000000000003E-2</v>
          </cell>
        </row>
        <row r="163">
          <cell r="AY163">
            <v>9.171E-2</v>
          </cell>
        </row>
        <row r="164">
          <cell r="AY164">
            <v>0.17568</v>
          </cell>
        </row>
        <row r="165">
          <cell r="AY165">
            <v>0.41921999999999998</v>
          </cell>
        </row>
        <row r="166">
          <cell r="AY166">
            <v>9.0700000000000003E-2</v>
          </cell>
        </row>
        <row r="167">
          <cell r="AY167">
            <v>4.0730000000000002E-2</v>
          </cell>
        </row>
        <row r="168">
          <cell r="AY168">
            <v>2.707E-2</v>
          </cell>
        </row>
        <row r="169">
          <cell r="AY169">
            <v>1.341E-2</v>
          </cell>
        </row>
        <row r="170">
          <cell r="AY170">
            <v>2.0650000000000002E-2</v>
          </cell>
        </row>
        <row r="171">
          <cell r="AY171">
            <v>1.213E-2</v>
          </cell>
        </row>
        <row r="172">
          <cell r="AY172">
            <v>4.19E-2</v>
          </cell>
        </row>
        <row r="173">
          <cell r="AY173">
            <v>1.823E-2</v>
          </cell>
        </row>
        <row r="174">
          <cell r="AY174">
            <v>2.3730000000000001E-2</v>
          </cell>
        </row>
        <row r="175">
          <cell r="AY175">
            <v>1.4630000000000001E-2</v>
          </cell>
        </row>
        <row r="176">
          <cell r="AY176">
            <v>1.5679999999999999E-2</v>
          </cell>
        </row>
        <row r="177">
          <cell r="AY177">
            <v>9.4199999999999996E-3</v>
          </cell>
        </row>
        <row r="178">
          <cell r="AY178">
            <v>1.9900000000000001E-2</v>
          </cell>
        </row>
        <row r="179">
          <cell r="AY179">
            <v>1.282E-2</v>
          </cell>
        </row>
        <row r="180">
          <cell r="AY180">
            <v>1.8489999999999999E-2</v>
          </cell>
        </row>
        <row r="181">
          <cell r="AY181">
            <v>2.487E-2</v>
          </cell>
        </row>
        <row r="182">
          <cell r="AY182">
            <v>1.533E-2</v>
          </cell>
        </row>
        <row r="183">
          <cell r="AY183">
            <v>1.1979999999999999E-2</v>
          </cell>
        </row>
        <row r="184">
          <cell r="AY184">
            <v>1.6619999999999999E-2</v>
          </cell>
        </row>
        <row r="185">
          <cell r="AY185">
            <v>6.4600000000000005E-2</v>
          </cell>
        </row>
        <row r="186">
          <cell r="AY186">
            <v>4.1050000000000003E-2</v>
          </cell>
        </row>
        <row r="187">
          <cell r="AY187">
            <v>2.8830000000000001E-2</v>
          </cell>
        </row>
        <row r="188">
          <cell r="AY188">
            <v>2.606E-2</v>
          </cell>
        </row>
        <row r="189">
          <cell r="AY189">
            <v>4.9200000000000001E-2</v>
          </cell>
        </row>
        <row r="190">
          <cell r="AY190">
            <v>3.1739999999999997E-2</v>
          </cell>
        </row>
        <row r="191">
          <cell r="AY191">
            <v>1.38E-2</v>
          </cell>
        </row>
        <row r="192">
          <cell r="AY192">
            <v>2.9250000000000002E-2</v>
          </cell>
        </row>
        <row r="193">
          <cell r="AY193">
            <v>2.8740000000000002E-2</v>
          </cell>
        </row>
        <row r="194">
          <cell r="AY194">
            <v>2.5229999999999999E-2</v>
          </cell>
        </row>
        <row r="195">
          <cell r="AY195">
            <v>3.0200000000000001E-2</v>
          </cell>
        </row>
        <row r="196">
          <cell r="AY196">
            <v>2.6960000000000001E-2</v>
          </cell>
        </row>
        <row r="197">
          <cell r="AY197">
            <v>5.042E-2</v>
          </cell>
        </row>
        <row r="198">
          <cell r="AY198">
            <v>5.9069999999999998E-2</v>
          </cell>
        </row>
        <row r="199">
          <cell r="AY199">
            <v>1.5730000000000001E-2</v>
          </cell>
        </row>
        <row r="200">
          <cell r="AY200">
            <v>9.6900000000000007E-3</v>
          </cell>
        </row>
        <row r="201">
          <cell r="AY201">
            <v>1.7510000000000001E-2</v>
          </cell>
        </row>
        <row r="202">
          <cell r="AY202">
            <v>1.315E-2</v>
          </cell>
        </row>
        <row r="203">
          <cell r="AY203">
            <v>8.9999999999999993E-3</v>
          </cell>
        </row>
        <row r="204">
          <cell r="AY204">
            <v>1.485E-2</v>
          </cell>
        </row>
        <row r="205">
          <cell r="AY205">
            <v>1.529E-2</v>
          </cell>
        </row>
        <row r="206">
          <cell r="AY206">
            <v>1.256E-2</v>
          </cell>
        </row>
        <row r="207">
          <cell r="AY207">
            <v>1.5389999999999999E-2</v>
          </cell>
        </row>
        <row r="208">
          <cell r="AY208">
            <v>4.0309999999999999E-2</v>
          </cell>
        </row>
        <row r="209">
          <cell r="AY209">
            <v>2.6790000000000001E-2</v>
          </cell>
        </row>
        <row r="210">
          <cell r="AY210">
            <v>1.7749999999999998E-2</v>
          </cell>
        </row>
        <row r="211">
          <cell r="AY211">
            <v>1.9230000000000001E-2</v>
          </cell>
        </row>
        <row r="212">
          <cell r="AY212">
            <v>2.2890000000000001E-2</v>
          </cell>
        </row>
        <row r="213">
          <cell r="AY213">
            <v>2.7560000000000001E-2</v>
          </cell>
        </row>
        <row r="214">
          <cell r="AY214">
            <v>1.8270000000000002E-2</v>
          </cell>
        </row>
        <row r="215">
          <cell r="AY215">
            <v>1.172E-2</v>
          </cell>
        </row>
        <row r="216">
          <cell r="AY216">
            <v>1.9019999999999999E-2</v>
          </cell>
        </row>
        <row r="217">
          <cell r="AY217">
            <v>1.7930000000000001E-2</v>
          </cell>
        </row>
        <row r="218">
          <cell r="AY218">
            <v>2.7359999999999999E-2</v>
          </cell>
        </row>
        <row r="219">
          <cell r="AY219">
            <v>5.7349999999999998E-2</v>
          </cell>
        </row>
        <row r="220">
          <cell r="AY220">
            <v>4.1160000000000002E-2</v>
          </cell>
        </row>
        <row r="221">
          <cell r="AY221">
            <v>1.9439999999999999E-2</v>
          </cell>
        </row>
        <row r="222">
          <cell r="AY222">
            <v>3.2480000000000002E-2</v>
          </cell>
        </row>
        <row r="223">
          <cell r="AY223">
            <v>9.5600000000000008E-3</v>
          </cell>
        </row>
        <row r="224">
          <cell r="AY224">
            <v>1.7510000000000001E-2</v>
          </cell>
        </row>
        <row r="225">
          <cell r="AY225">
            <v>1.8079999999999999E-2</v>
          </cell>
        </row>
        <row r="226">
          <cell r="AY226">
            <v>4.3400000000000001E-2</v>
          </cell>
        </row>
        <row r="227">
          <cell r="AY227">
            <v>2.002E-2</v>
          </cell>
        </row>
        <row r="228">
          <cell r="AY228">
            <v>2.6120000000000001E-2</v>
          </cell>
        </row>
        <row r="229">
          <cell r="AY229">
            <v>2.486E-2</v>
          </cell>
        </row>
        <row r="230">
          <cell r="AY230">
            <v>1.968E-2</v>
          </cell>
        </row>
        <row r="231">
          <cell r="AY231">
            <v>4.8750000000000002E-2</v>
          </cell>
        </row>
        <row r="232">
          <cell r="AY232">
            <v>0.14507</v>
          </cell>
        </row>
        <row r="233">
          <cell r="AY233">
            <v>3.1140000000000001E-2</v>
          </cell>
        </row>
        <row r="234">
          <cell r="AY234">
            <v>1.4959999999999999E-2</v>
          </cell>
        </row>
        <row r="235">
          <cell r="AY235">
            <v>1.711E-2</v>
          </cell>
        </row>
        <row r="236">
          <cell r="AY236">
            <v>1.094E-2</v>
          </cell>
        </row>
        <row r="237">
          <cell r="AY237">
            <v>2.0459999999999999E-2</v>
          </cell>
        </row>
        <row r="238">
          <cell r="AY238">
            <v>1.014E-2</v>
          </cell>
        </row>
        <row r="239">
          <cell r="AY239">
            <v>1.2869999999999999E-2</v>
          </cell>
        </row>
        <row r="240">
          <cell r="AY240">
            <v>1.7469999999999999E-2</v>
          </cell>
        </row>
        <row r="241">
          <cell r="AY241">
            <v>1.6389999999999998E-2</v>
          </cell>
        </row>
        <row r="242">
          <cell r="AY242">
            <v>2.963E-2</v>
          </cell>
        </row>
        <row r="243">
          <cell r="AY243">
            <v>1.7579999999999998E-2</v>
          </cell>
        </row>
        <row r="244">
          <cell r="AY244">
            <v>2.0500000000000001E-2</v>
          </cell>
        </row>
        <row r="245">
          <cell r="AY245">
            <v>1.452E-2</v>
          </cell>
        </row>
        <row r="246">
          <cell r="AY246">
            <v>9.1000000000000004E-3</v>
          </cell>
        </row>
        <row r="247">
          <cell r="AY247">
            <v>8.8500000000000002E-3</v>
          </cell>
        </row>
        <row r="248">
          <cell r="AY248">
            <v>1.643E-2</v>
          </cell>
        </row>
        <row r="249">
          <cell r="AY249">
            <v>7.0800000000000004E-3</v>
          </cell>
        </row>
        <row r="250">
          <cell r="AY250">
            <v>1.1900000000000001E-2</v>
          </cell>
        </row>
        <row r="251">
          <cell r="AY251">
            <v>8.2900000000000005E-3</v>
          </cell>
        </row>
        <row r="252">
          <cell r="AY252">
            <v>1.6160000000000001E-2</v>
          </cell>
        </row>
        <row r="253">
          <cell r="AY253">
            <v>9.2899999999999996E-3</v>
          </cell>
        </row>
        <row r="254">
          <cell r="AY254">
            <v>1.6760000000000001E-2</v>
          </cell>
        </row>
        <row r="255">
          <cell r="AY255">
            <v>7.9799999999999992E-3</v>
          </cell>
        </row>
        <row r="256">
          <cell r="AY256">
            <v>5.2040000000000003E-2</v>
          </cell>
        </row>
        <row r="257">
          <cell r="AY257">
            <v>1.485E-2</v>
          </cell>
        </row>
        <row r="258">
          <cell r="AY258">
            <v>1.098E-2</v>
          </cell>
        </row>
        <row r="259">
          <cell r="AY259">
            <v>1.226E-2</v>
          </cell>
        </row>
        <row r="260">
          <cell r="AY260">
            <v>1.6279999999999999E-2</v>
          </cell>
        </row>
        <row r="261">
          <cell r="AY261">
            <v>1.1270000000000001E-2</v>
          </cell>
        </row>
        <row r="262">
          <cell r="AY262">
            <v>1.9709999999999998E-2</v>
          </cell>
        </row>
        <row r="263">
          <cell r="AY263">
            <v>1.346E-2</v>
          </cell>
        </row>
        <row r="264">
          <cell r="AY264">
            <v>1.304E-2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врическая"/>
      <sheetName val="иртышская"/>
      <sheetName val="сибирь"/>
      <sheetName val="заря"/>
      <sheetName val="Межгосударственные"/>
      <sheetName val="СН"/>
      <sheetName val="Вспомогательный"/>
      <sheetName val="Баланс_по_ТЭЦ-1"/>
      <sheetName val="Настройки"/>
      <sheetName val="жилой фонд"/>
      <sheetName val="2002(v1)"/>
      <sheetName val="Расчеты с потребителями"/>
      <sheetName val="Справочники"/>
      <sheetName val="29"/>
      <sheetName val="20"/>
      <sheetName val="21"/>
      <sheetName val="23"/>
      <sheetName val="25"/>
      <sheetName val="26"/>
      <sheetName val="27"/>
      <sheetName val="28"/>
      <sheetName val="19"/>
      <sheetName val="22"/>
      <sheetName val="24"/>
      <sheetName val="ИТОГИ  по Н,Р,Э,Q"/>
      <sheetName val="Заголовок"/>
      <sheetName val="Служебный лист"/>
      <sheetName val="Лист1"/>
      <sheetName val="Приложение 22"/>
      <sheetName val="08.14"/>
      <sheetName val="жилой_фонд"/>
      <sheetName val="Расчеты_с_потребителями"/>
      <sheetName val="ИТОГИ__по_Н,Р,Э,Q"/>
      <sheetName val="Служебный_лист"/>
      <sheetName val="Akt_12"/>
      <sheetName val="СПР"/>
      <sheetName val="Проверки и бу бд"/>
      <sheetName val="списки"/>
      <sheetName val="11.09-15.09"/>
      <sheetName val="Лист2"/>
      <sheetName val="жилой_фонд1"/>
      <sheetName val="Расчеты_с_потребителями1"/>
      <sheetName val="ИТОГИ__по_Н,Р,Э,Q1"/>
      <sheetName val="Служебный_лист1"/>
      <sheetName val="Приложение_22"/>
      <sheetName val="08_14"/>
      <sheetName val="Проверки_и_бу_бд"/>
      <sheetName val="11_09-15_09"/>
      <sheetName val="Лист"/>
      <sheetName val="FST5"/>
      <sheetName val="TEHSHEET"/>
      <sheetName val="Таб1.1"/>
      <sheetName val="жилой_фонд2"/>
      <sheetName val="Расчеты_с_потребителями2"/>
      <sheetName val="ИТОГИ__по_Н,Р,Э,Q2"/>
      <sheetName val="Служебный_лист2"/>
      <sheetName val="Приложение_221"/>
      <sheetName val="08_141"/>
      <sheetName val="Проверки_и_бу_бд1"/>
      <sheetName val="11_09-15_091"/>
      <sheetName val="Таб1_1"/>
      <sheetName val="жилой_фонд3"/>
      <sheetName val="Расчеты_с_потребителями3"/>
      <sheetName val="ИТОГИ__по_Н,Р,Э,Q3"/>
      <sheetName val="Служебный_лист3"/>
      <sheetName val="Приложение_222"/>
      <sheetName val="08_142"/>
      <sheetName val="Проверки_и_бу_бд2"/>
      <sheetName val="11_09-15_092"/>
      <sheetName val="Таб1_11"/>
    </sheetNames>
    <sheetDataSet>
      <sheetData sheetId="0" refreshError="1">
        <row r="4">
          <cell r="A4" t="str">
            <v>ВЛ-555_к_шинам</v>
          </cell>
          <cell r="B4">
            <v>1045351</v>
          </cell>
          <cell r="C4">
            <v>3498263.6</v>
          </cell>
          <cell r="D4">
            <v>3643306.8</v>
          </cell>
          <cell r="E4">
            <v>3644062.8</v>
          </cell>
          <cell r="F4">
            <v>1</v>
          </cell>
          <cell r="G4">
            <v>145043.19999999972</v>
          </cell>
        </row>
        <row r="5">
          <cell r="A5" t="str">
            <v>ВЛ-555_от_шин</v>
          </cell>
          <cell r="B5">
            <v>1045351</v>
          </cell>
          <cell r="C5">
            <v>92864</v>
          </cell>
          <cell r="D5">
            <v>96160.8</v>
          </cell>
          <cell r="E5">
            <v>96160.8</v>
          </cell>
          <cell r="F5">
            <v>1</v>
          </cell>
          <cell r="G5">
            <v>3296.8000000000029</v>
          </cell>
        </row>
        <row r="6">
          <cell r="A6" t="str">
            <v>ВЛ-556_к_шинам</v>
          </cell>
          <cell r="B6">
            <v>1045348</v>
          </cell>
          <cell r="C6">
            <v>484358</v>
          </cell>
          <cell r="D6">
            <v>491984</v>
          </cell>
          <cell r="E6">
            <v>491984</v>
          </cell>
          <cell r="F6">
            <v>1</v>
          </cell>
          <cell r="G6">
            <v>7626</v>
          </cell>
        </row>
        <row r="7">
          <cell r="A7" t="str">
            <v>ВЛ-556_от_шин</v>
          </cell>
          <cell r="B7">
            <v>1045348</v>
          </cell>
          <cell r="C7">
            <v>2351347.2000000002</v>
          </cell>
          <cell r="D7">
            <v>2488028</v>
          </cell>
          <cell r="E7">
            <v>2489116.7999999998</v>
          </cell>
          <cell r="F7">
            <v>1</v>
          </cell>
          <cell r="G7">
            <v>136680.79999999981</v>
          </cell>
        </row>
        <row r="8">
          <cell r="A8" t="str">
            <v>ВЛ-557_к_шинам</v>
          </cell>
          <cell r="B8">
            <v>1045355</v>
          </cell>
          <cell r="C8">
            <v>2705150.4</v>
          </cell>
          <cell r="D8">
            <v>2852926.8</v>
          </cell>
          <cell r="E8">
            <v>2853486</v>
          </cell>
          <cell r="F8">
            <v>1</v>
          </cell>
          <cell r="G8">
            <v>147776.39999999991</v>
          </cell>
        </row>
        <row r="9">
          <cell r="A9" t="str">
            <v>ВЛ-557_от_шин</v>
          </cell>
          <cell r="B9">
            <v>1045355</v>
          </cell>
          <cell r="C9">
            <v>10024</v>
          </cell>
          <cell r="D9">
            <v>10024</v>
          </cell>
          <cell r="E9">
            <v>10024</v>
          </cell>
          <cell r="F9">
            <v>1</v>
          </cell>
          <cell r="G9">
            <v>0</v>
          </cell>
        </row>
        <row r="10">
          <cell r="A10" t="str">
            <v>Д-11_к_шинам</v>
          </cell>
          <cell r="B10">
            <v>1045338</v>
          </cell>
          <cell r="C10">
            <v>1248.7</v>
          </cell>
          <cell r="D10">
            <v>1303.0999999999999</v>
          </cell>
          <cell r="E10">
            <v>1303.0999999999999</v>
          </cell>
          <cell r="F10">
            <v>1</v>
          </cell>
          <cell r="G10">
            <v>54.399999999999864</v>
          </cell>
        </row>
        <row r="11">
          <cell r="A11" t="str">
            <v>Д-11_от_шин</v>
          </cell>
          <cell r="B11">
            <v>1045338</v>
          </cell>
          <cell r="C11">
            <v>1010613.2</v>
          </cell>
          <cell r="D11">
            <v>1051197.8999999999</v>
          </cell>
          <cell r="E11">
            <v>1051265.8</v>
          </cell>
          <cell r="F11">
            <v>1</v>
          </cell>
          <cell r="G11">
            <v>40584.699999999953</v>
          </cell>
        </row>
        <row r="12">
          <cell r="A12" t="str">
            <v>Д-12_к_шинам</v>
          </cell>
          <cell r="B12">
            <v>1045341</v>
          </cell>
          <cell r="C12">
            <v>1327.8</v>
          </cell>
          <cell r="D12">
            <v>1386.2</v>
          </cell>
          <cell r="E12">
            <v>1386.2</v>
          </cell>
          <cell r="F12">
            <v>1</v>
          </cell>
          <cell r="G12">
            <v>58.400000000000091</v>
          </cell>
        </row>
        <row r="13">
          <cell r="A13" t="str">
            <v>Д-12_от_шин</v>
          </cell>
          <cell r="B13">
            <v>1045341</v>
          </cell>
          <cell r="C13">
            <v>1079770.5</v>
          </cell>
          <cell r="D13">
            <v>1120265.3</v>
          </cell>
          <cell r="E13">
            <v>1120332.5</v>
          </cell>
          <cell r="F13">
            <v>1</v>
          </cell>
          <cell r="G13">
            <v>40494.800000000047</v>
          </cell>
        </row>
        <row r="14">
          <cell r="A14" t="str">
            <v>Д-13_к_шинам</v>
          </cell>
          <cell r="B14">
            <v>1045339</v>
          </cell>
          <cell r="C14">
            <v>6246.4</v>
          </cell>
          <cell r="D14">
            <v>6419.8</v>
          </cell>
          <cell r="E14">
            <v>6420</v>
          </cell>
          <cell r="F14">
            <v>1</v>
          </cell>
          <cell r="G14">
            <v>173.40000000000055</v>
          </cell>
        </row>
        <row r="15">
          <cell r="A15" t="str">
            <v>Д-13_от_шин</v>
          </cell>
          <cell r="B15">
            <v>1045339</v>
          </cell>
          <cell r="C15">
            <v>633991.4</v>
          </cell>
          <cell r="D15">
            <v>659412.1</v>
          </cell>
          <cell r="E15">
            <v>659436</v>
          </cell>
          <cell r="F15">
            <v>1</v>
          </cell>
          <cell r="G15">
            <v>25420.699999999953</v>
          </cell>
        </row>
        <row r="16">
          <cell r="A16" t="str">
            <v>Д-14_к_шинам</v>
          </cell>
          <cell r="B16">
            <v>1045340</v>
          </cell>
          <cell r="C16">
            <v>6262.9</v>
          </cell>
          <cell r="D16">
            <v>6437.1</v>
          </cell>
          <cell r="E16">
            <v>6437.4</v>
          </cell>
          <cell r="F16">
            <v>1</v>
          </cell>
          <cell r="G16">
            <v>174.20000000000073</v>
          </cell>
        </row>
        <row r="17">
          <cell r="A17" t="str">
            <v>Д-14_от_шин</v>
          </cell>
          <cell r="B17">
            <v>1045340</v>
          </cell>
          <cell r="C17">
            <v>674349</v>
          </cell>
          <cell r="D17">
            <v>699658.9</v>
          </cell>
          <cell r="E17">
            <v>699682.5</v>
          </cell>
          <cell r="F17">
            <v>1</v>
          </cell>
          <cell r="G17">
            <v>25309.900000000023</v>
          </cell>
        </row>
        <row r="18">
          <cell r="A18" t="str">
            <v>Д-16_к_шинам</v>
          </cell>
          <cell r="B18">
            <v>1045337</v>
          </cell>
          <cell r="C18">
            <v>6278.8</v>
          </cell>
          <cell r="D18">
            <v>6455.4</v>
          </cell>
          <cell r="E18">
            <v>6455.7</v>
          </cell>
          <cell r="F18">
            <v>1</v>
          </cell>
          <cell r="G18">
            <v>176.59999999999945</v>
          </cell>
        </row>
        <row r="19">
          <cell r="A19" t="str">
            <v>Д-16_от_шин</v>
          </cell>
          <cell r="B19">
            <v>1045337</v>
          </cell>
          <cell r="C19">
            <v>671463.7</v>
          </cell>
          <cell r="D19">
            <v>696812.6</v>
          </cell>
          <cell r="E19">
            <v>696836.4</v>
          </cell>
          <cell r="F19">
            <v>1</v>
          </cell>
          <cell r="G19">
            <v>25348.900000000023</v>
          </cell>
        </row>
        <row r="20">
          <cell r="A20" t="str">
            <v>ОВВ-220_к_шинам</v>
          </cell>
          <cell r="B20">
            <v>1045350</v>
          </cell>
          <cell r="C20">
            <v>60492.9</v>
          </cell>
          <cell r="D20">
            <v>60492.9</v>
          </cell>
          <cell r="E20">
            <v>60492.9</v>
          </cell>
          <cell r="F20">
            <v>1</v>
          </cell>
          <cell r="G20">
            <v>0</v>
          </cell>
        </row>
        <row r="21">
          <cell r="A21" t="str">
            <v>ОВВ-220_от_шин</v>
          </cell>
          <cell r="B21">
            <v>1045350</v>
          </cell>
          <cell r="C21">
            <v>85504.1</v>
          </cell>
          <cell r="D21">
            <v>85504.1</v>
          </cell>
          <cell r="E21">
            <v>85504.1</v>
          </cell>
          <cell r="F21">
            <v>1</v>
          </cell>
          <cell r="G21">
            <v>0</v>
          </cell>
        </row>
        <row r="22">
          <cell r="A22" t="str">
            <v>ВВ-220-АТ1_от_шин</v>
          </cell>
          <cell r="B22">
            <v>1045349</v>
          </cell>
          <cell r="C22">
            <v>7784.3</v>
          </cell>
          <cell r="D22">
            <v>8061.8</v>
          </cell>
          <cell r="E22">
            <v>8061.8</v>
          </cell>
          <cell r="F22">
            <v>1</v>
          </cell>
          <cell r="G22">
            <v>277.5</v>
          </cell>
        </row>
        <row r="23">
          <cell r="A23" t="str">
            <v>ВВ-220-АТ1_к_шинам</v>
          </cell>
          <cell r="B23">
            <v>1045349</v>
          </cell>
          <cell r="C23">
            <v>2104638.9</v>
          </cell>
          <cell r="D23">
            <v>2188326.7999999998</v>
          </cell>
          <cell r="E23">
            <v>2188437.5</v>
          </cell>
          <cell r="F23">
            <v>1</v>
          </cell>
          <cell r="G23">
            <v>83687.899999999907</v>
          </cell>
        </row>
        <row r="24">
          <cell r="A24" t="str">
            <v>ВВ-220-АТ2_от_шин</v>
          </cell>
          <cell r="B24">
            <v>1045352</v>
          </cell>
          <cell r="C24">
            <v>7422.8</v>
          </cell>
          <cell r="D24">
            <v>7673.7</v>
          </cell>
          <cell r="E24">
            <v>7673.7</v>
          </cell>
          <cell r="F24">
            <v>1</v>
          </cell>
          <cell r="G24">
            <v>250.89999999999964</v>
          </cell>
        </row>
        <row r="25">
          <cell r="A25" t="str">
            <v>ВВ-220-АТ2_к_шинам</v>
          </cell>
          <cell r="B25">
            <v>1045352</v>
          </cell>
          <cell r="C25">
            <v>1954066.5</v>
          </cell>
          <cell r="D25">
            <v>2027192.9</v>
          </cell>
          <cell r="E25">
            <v>2027288.5</v>
          </cell>
          <cell r="F25">
            <v>1</v>
          </cell>
          <cell r="G25">
            <v>73126.399999999907</v>
          </cell>
        </row>
        <row r="26">
          <cell r="A26" t="str">
            <v>МВ-10-АТ1_от_шин</v>
          </cell>
          <cell r="B26">
            <v>69384</v>
          </cell>
          <cell r="C26">
            <v>9.43</v>
          </cell>
          <cell r="D26">
            <v>9.43</v>
          </cell>
          <cell r="E26">
            <v>9.43</v>
          </cell>
          <cell r="F26">
            <v>4000</v>
          </cell>
          <cell r="G26">
            <v>0</v>
          </cell>
        </row>
        <row r="27">
          <cell r="A27" t="str">
            <v>МВ-10-АТ1_к_шинам</v>
          </cell>
          <cell r="B27">
            <v>69384</v>
          </cell>
          <cell r="C27">
            <v>1093.93</v>
          </cell>
          <cell r="D27">
            <v>1140.6099999999999</v>
          </cell>
          <cell r="E27">
            <v>1143.81</v>
          </cell>
          <cell r="F27">
            <v>4000</v>
          </cell>
          <cell r="G27">
            <v>186.71999999999937</v>
          </cell>
        </row>
        <row r="28">
          <cell r="A28" t="str">
            <v>МВ-10-АТ2_от_шин</v>
          </cell>
          <cell r="B28">
            <v>69383</v>
          </cell>
          <cell r="C28">
            <v>12.47</v>
          </cell>
          <cell r="D28">
            <v>12.47</v>
          </cell>
          <cell r="E28">
            <v>12.47</v>
          </cell>
          <cell r="F28">
            <v>4000</v>
          </cell>
          <cell r="G28">
            <v>0</v>
          </cell>
        </row>
        <row r="29">
          <cell r="A29" t="str">
            <v>МВ-10-АТ2_к_шинам</v>
          </cell>
          <cell r="B29">
            <v>69383</v>
          </cell>
          <cell r="C29">
            <v>844.28</v>
          </cell>
          <cell r="D29">
            <v>893.58</v>
          </cell>
          <cell r="E29">
            <v>893.75</v>
          </cell>
          <cell r="F29">
            <v>4000</v>
          </cell>
          <cell r="G29">
            <v>197.20000000000027</v>
          </cell>
        </row>
        <row r="30">
          <cell r="A30" t="str">
            <v>МВ-10-СТ-7_к_шинам</v>
          </cell>
          <cell r="B30">
            <v>69385</v>
          </cell>
          <cell r="C30">
            <v>6.89</v>
          </cell>
          <cell r="D30">
            <v>7.5</v>
          </cell>
          <cell r="E30">
            <v>7.5</v>
          </cell>
          <cell r="F30">
            <v>4000</v>
          </cell>
          <cell r="G30">
            <v>2.4400000000000013</v>
          </cell>
        </row>
        <row r="31">
          <cell r="A31" t="str">
            <v>МВ-10-СТ-7_от_шин</v>
          </cell>
          <cell r="B31" t="str">
            <v>69385</v>
          </cell>
          <cell r="C31">
            <v>1.86</v>
          </cell>
          <cell r="D31">
            <v>1.86</v>
          </cell>
          <cell r="E31">
            <v>1.86</v>
          </cell>
          <cell r="F31">
            <v>4000</v>
          </cell>
          <cell r="G31">
            <v>0</v>
          </cell>
        </row>
      </sheetData>
      <sheetData sheetId="1" refreshError="1">
        <row r="5">
          <cell r="A5" t="str">
            <v>ВЛ-555_к_шинам</v>
          </cell>
          <cell r="B5">
            <v>1045353</v>
          </cell>
          <cell r="C5">
            <v>93418.4</v>
          </cell>
          <cell r="D5">
            <v>96709.6</v>
          </cell>
          <cell r="E5">
            <v>96709.6</v>
          </cell>
          <cell r="F5">
            <v>1</v>
          </cell>
          <cell r="G5">
            <v>3291.2000000000116</v>
          </cell>
        </row>
        <row r="6">
          <cell r="A6" t="str">
            <v>ВЛ-555_от_шин</v>
          </cell>
          <cell r="B6">
            <v>1045353</v>
          </cell>
          <cell r="C6">
            <v>3540783.6</v>
          </cell>
          <cell r="D6">
            <v>3686912.8</v>
          </cell>
          <cell r="E6">
            <v>3687604.4</v>
          </cell>
          <cell r="F6">
            <v>1</v>
          </cell>
          <cell r="G6">
            <v>146129.19999999972</v>
          </cell>
        </row>
        <row r="7">
          <cell r="A7" t="str">
            <v>ВЛ-553_к_шинам</v>
          </cell>
          <cell r="B7">
            <v>1045354</v>
          </cell>
          <cell r="C7">
            <v>4951414.4000000004</v>
          </cell>
          <cell r="D7">
            <v>5202095.2</v>
          </cell>
          <cell r="E7">
            <v>5203039.2</v>
          </cell>
          <cell r="F7">
            <v>1</v>
          </cell>
          <cell r="G7">
            <v>250680.79999999981</v>
          </cell>
        </row>
        <row r="8">
          <cell r="A8" t="str">
            <v>ВЛ-553_от_шин</v>
          </cell>
          <cell r="B8">
            <v>1045354</v>
          </cell>
          <cell r="C8">
            <v>252.8</v>
          </cell>
          <cell r="D8">
            <v>254</v>
          </cell>
          <cell r="E8">
            <v>254</v>
          </cell>
          <cell r="F8">
            <v>1</v>
          </cell>
          <cell r="G8">
            <v>1.1999999999999886</v>
          </cell>
        </row>
        <row r="9">
          <cell r="A9" t="str">
            <v>ВЛ-224_к_шинам</v>
          </cell>
          <cell r="B9">
            <v>1050907</v>
          </cell>
          <cell r="C9">
            <v>162661.5</v>
          </cell>
          <cell r="D9">
            <v>162793.5</v>
          </cell>
          <cell r="E9">
            <v>162793.5</v>
          </cell>
          <cell r="F9">
            <v>1</v>
          </cell>
          <cell r="G9">
            <v>132</v>
          </cell>
        </row>
        <row r="10">
          <cell r="A10" t="str">
            <v>ВЛ-224_от_шин</v>
          </cell>
          <cell r="B10">
            <v>1050907</v>
          </cell>
          <cell r="C10">
            <v>263915.59999999998</v>
          </cell>
          <cell r="D10">
            <v>290090.5</v>
          </cell>
          <cell r="E10">
            <v>290118.90000000002</v>
          </cell>
          <cell r="F10">
            <v>1</v>
          </cell>
          <cell r="G10">
            <v>26174.900000000023</v>
          </cell>
        </row>
        <row r="11">
          <cell r="A11" t="str">
            <v>ВЛ-225_к_шинам</v>
          </cell>
          <cell r="B11">
            <v>1050875</v>
          </cell>
          <cell r="C11">
            <v>149415.4</v>
          </cell>
          <cell r="D11">
            <v>149489.9</v>
          </cell>
          <cell r="E11">
            <v>149489.9</v>
          </cell>
          <cell r="F11">
            <v>1</v>
          </cell>
          <cell r="G11">
            <v>74.5</v>
          </cell>
        </row>
        <row r="12">
          <cell r="A12" t="str">
            <v>ВЛ-225_от_шин</v>
          </cell>
          <cell r="B12">
            <v>1050875</v>
          </cell>
          <cell r="C12">
            <v>292458.2</v>
          </cell>
          <cell r="D12">
            <v>320513.5</v>
          </cell>
          <cell r="E12">
            <v>320552</v>
          </cell>
          <cell r="F12">
            <v>1</v>
          </cell>
          <cell r="G12">
            <v>28055.299999999988</v>
          </cell>
        </row>
        <row r="13">
          <cell r="A13" t="str">
            <v>В3-220АТ3_от_шин</v>
          </cell>
          <cell r="B13">
            <v>4405800</v>
          </cell>
          <cell r="C13">
            <v>5.74</v>
          </cell>
          <cell r="D13">
            <v>5.74</v>
          </cell>
          <cell r="E13">
            <v>5.74</v>
          </cell>
          <cell r="F13">
            <v>4400000</v>
          </cell>
          <cell r="G13">
            <v>0</v>
          </cell>
        </row>
        <row r="14">
          <cell r="A14" t="str">
            <v>В3-220АТ3_к_шинам</v>
          </cell>
          <cell r="B14">
            <v>190324</v>
          </cell>
          <cell r="C14">
            <v>205.28</v>
          </cell>
          <cell r="D14">
            <v>217.12</v>
          </cell>
          <cell r="E14">
            <v>217.15</v>
          </cell>
          <cell r="F14">
            <v>4400000</v>
          </cell>
          <cell r="G14">
            <v>52096.000000000015</v>
          </cell>
        </row>
        <row r="15">
          <cell r="A15" t="str">
            <v>В4-220АТ3_от_шин</v>
          </cell>
          <cell r="B15">
            <v>19144</v>
          </cell>
          <cell r="C15">
            <v>9.1</v>
          </cell>
          <cell r="D15">
            <v>9.1</v>
          </cell>
          <cell r="E15">
            <v>9.1</v>
          </cell>
          <cell r="F15">
            <v>4400000</v>
          </cell>
          <cell r="G15">
            <v>0</v>
          </cell>
        </row>
        <row r="16">
          <cell r="A16" t="str">
            <v>В4-220АТ3_к_шинам</v>
          </cell>
          <cell r="B16">
            <v>777412</v>
          </cell>
          <cell r="C16">
            <v>187.36</v>
          </cell>
          <cell r="D16">
            <v>199.6</v>
          </cell>
          <cell r="E16">
            <v>199.63</v>
          </cell>
          <cell r="F16">
            <v>4400000</v>
          </cell>
          <cell r="G16">
            <v>53855.99999999992</v>
          </cell>
        </row>
        <row r="17">
          <cell r="A17" t="str">
            <v>ШСОВ-220_к_шинам</v>
          </cell>
          <cell r="B17">
            <v>1050887</v>
          </cell>
          <cell r="C17">
            <v>1706.8</v>
          </cell>
          <cell r="D17">
            <v>1706.8</v>
          </cell>
          <cell r="E17">
            <v>1706.8</v>
          </cell>
          <cell r="F17">
            <v>1</v>
          </cell>
          <cell r="G17">
            <v>0</v>
          </cell>
        </row>
        <row r="18">
          <cell r="A18" t="str">
            <v>ШСОВ-220_от_шин</v>
          </cell>
          <cell r="B18">
            <v>1050887</v>
          </cell>
          <cell r="C18">
            <v>13540.3</v>
          </cell>
          <cell r="D18">
            <v>13540.3</v>
          </cell>
          <cell r="E18">
            <v>13540.3</v>
          </cell>
          <cell r="F18">
            <v>1</v>
          </cell>
          <cell r="G18">
            <v>0</v>
          </cell>
        </row>
        <row r="19">
          <cell r="A19" t="str">
            <v>ВВ-110АТ1_от_шин</v>
          </cell>
          <cell r="B19">
            <v>1050909</v>
          </cell>
          <cell r="C19">
            <v>3168.6</v>
          </cell>
          <cell r="D19">
            <v>3168.6</v>
          </cell>
          <cell r="E19">
            <v>3168.6</v>
          </cell>
          <cell r="F19">
            <v>1</v>
          </cell>
          <cell r="G19">
            <v>0</v>
          </cell>
        </row>
        <row r="20">
          <cell r="A20" t="str">
            <v>ВВ-110АТ1_к_шинам</v>
          </cell>
          <cell r="B20">
            <v>1050909</v>
          </cell>
          <cell r="C20">
            <v>521687.8</v>
          </cell>
          <cell r="D20">
            <v>548845.9</v>
          </cell>
          <cell r="E20">
            <v>548943.69999999995</v>
          </cell>
          <cell r="F20">
            <v>1</v>
          </cell>
          <cell r="G20">
            <v>27158.100000000035</v>
          </cell>
        </row>
        <row r="21">
          <cell r="A21" t="str">
            <v>ВВ-110АТ2_от_шин</v>
          </cell>
          <cell r="B21">
            <v>1050881</v>
          </cell>
          <cell r="C21">
            <v>3413.2</v>
          </cell>
          <cell r="D21">
            <v>3413.2</v>
          </cell>
          <cell r="E21">
            <v>3413.2</v>
          </cell>
          <cell r="F21">
            <v>1</v>
          </cell>
          <cell r="G21">
            <v>0</v>
          </cell>
        </row>
        <row r="22">
          <cell r="A22" t="str">
            <v>ВВ-110АТ2_к_шинам</v>
          </cell>
          <cell r="B22">
            <v>1050881</v>
          </cell>
          <cell r="C22">
            <v>470261.8</v>
          </cell>
          <cell r="D22">
            <v>494781.8</v>
          </cell>
          <cell r="E22">
            <v>494870.6</v>
          </cell>
          <cell r="F22">
            <v>1</v>
          </cell>
          <cell r="G22">
            <v>24520</v>
          </cell>
        </row>
        <row r="23">
          <cell r="A23" t="str">
            <v>С-165_к_шинам</v>
          </cell>
          <cell r="B23">
            <v>1045356</v>
          </cell>
          <cell r="C23">
            <v>538.29999999999995</v>
          </cell>
          <cell r="D23">
            <v>539.79999999999995</v>
          </cell>
          <cell r="E23">
            <v>540.1</v>
          </cell>
          <cell r="F23">
            <v>1</v>
          </cell>
          <cell r="G23">
            <v>1.5</v>
          </cell>
        </row>
        <row r="24">
          <cell r="A24" t="str">
            <v>С-165_от_шин</v>
          </cell>
          <cell r="B24">
            <v>1045356</v>
          </cell>
          <cell r="C24">
            <v>43593.5</v>
          </cell>
          <cell r="D24">
            <v>46170.9</v>
          </cell>
          <cell r="E24">
            <v>46182</v>
          </cell>
          <cell r="F24">
            <v>1</v>
          </cell>
          <cell r="G24">
            <v>2577.4000000000015</v>
          </cell>
        </row>
        <row r="25">
          <cell r="A25" t="str">
            <v>С-166_к_шинам</v>
          </cell>
          <cell r="B25">
            <v>1046897</v>
          </cell>
          <cell r="C25">
            <v>57</v>
          </cell>
          <cell r="D25">
            <v>57</v>
          </cell>
          <cell r="E25">
            <v>57</v>
          </cell>
          <cell r="F25">
            <v>1</v>
          </cell>
          <cell r="G25">
            <v>0</v>
          </cell>
        </row>
        <row r="26">
          <cell r="A26" t="str">
            <v>С-166_от_шин</v>
          </cell>
          <cell r="B26">
            <v>1046897</v>
          </cell>
          <cell r="C26">
            <v>46773.3</v>
          </cell>
          <cell r="D26">
            <v>49356.9</v>
          </cell>
          <cell r="E26">
            <v>49368</v>
          </cell>
          <cell r="F26">
            <v>1</v>
          </cell>
          <cell r="G26">
            <v>2583.5999999999985</v>
          </cell>
        </row>
        <row r="27">
          <cell r="A27" t="str">
            <v>С-167_к_шинам</v>
          </cell>
          <cell r="B27">
            <v>1045343</v>
          </cell>
          <cell r="C27">
            <v>5085.6000000000004</v>
          </cell>
          <cell r="D27">
            <v>5088.1000000000004</v>
          </cell>
          <cell r="E27">
            <v>5088.1000000000004</v>
          </cell>
          <cell r="F27">
            <v>1</v>
          </cell>
          <cell r="G27">
            <v>2.5</v>
          </cell>
        </row>
        <row r="28">
          <cell r="A28" t="str">
            <v>С-167_от_шин</v>
          </cell>
          <cell r="B28">
            <v>1045343</v>
          </cell>
          <cell r="C28">
            <v>214150.6</v>
          </cell>
          <cell r="D28">
            <v>223214.5</v>
          </cell>
          <cell r="E28">
            <v>223243.8</v>
          </cell>
          <cell r="F28">
            <v>1</v>
          </cell>
          <cell r="G28">
            <v>9063.8999999999942</v>
          </cell>
        </row>
        <row r="29">
          <cell r="A29" t="str">
            <v>С-168_к_шинам</v>
          </cell>
          <cell r="B29">
            <v>1045342</v>
          </cell>
          <cell r="C29">
            <v>7845.8</v>
          </cell>
          <cell r="D29">
            <v>7848.5</v>
          </cell>
          <cell r="E29">
            <v>7848.5</v>
          </cell>
          <cell r="F29">
            <v>1</v>
          </cell>
          <cell r="G29">
            <v>2.6999999999998181</v>
          </cell>
        </row>
        <row r="30">
          <cell r="A30" t="str">
            <v>С-168_от_шин</v>
          </cell>
          <cell r="B30">
            <v>1045342</v>
          </cell>
          <cell r="C30">
            <v>218853.5</v>
          </cell>
          <cell r="D30">
            <v>227723.4</v>
          </cell>
          <cell r="E30">
            <v>227751.4</v>
          </cell>
          <cell r="F30">
            <v>1</v>
          </cell>
          <cell r="G30">
            <v>8869.8999999999942</v>
          </cell>
        </row>
        <row r="31">
          <cell r="A31" t="str">
            <v>С-170_к_шинам</v>
          </cell>
          <cell r="B31">
            <v>1045335</v>
          </cell>
          <cell r="C31">
            <v>3.2</v>
          </cell>
          <cell r="D31">
            <v>3.2</v>
          </cell>
          <cell r="E31">
            <v>3.2</v>
          </cell>
          <cell r="F31">
            <v>1</v>
          </cell>
          <cell r="G31">
            <v>0</v>
          </cell>
        </row>
        <row r="32">
          <cell r="A32" t="str">
            <v>С-170_от_шин</v>
          </cell>
          <cell r="B32">
            <v>1045335</v>
          </cell>
          <cell r="C32">
            <v>158983.79999999999</v>
          </cell>
          <cell r="D32">
            <v>167846.8</v>
          </cell>
          <cell r="E32">
            <v>167881.9</v>
          </cell>
          <cell r="F32">
            <v>1</v>
          </cell>
          <cell r="G32">
            <v>8863</v>
          </cell>
        </row>
        <row r="33">
          <cell r="A33" t="str">
            <v>С-171_к_шинам</v>
          </cell>
          <cell r="B33">
            <v>1045336</v>
          </cell>
          <cell r="C33">
            <v>3897.7</v>
          </cell>
          <cell r="D33">
            <v>3898</v>
          </cell>
          <cell r="E33">
            <v>3898</v>
          </cell>
          <cell r="F33">
            <v>1</v>
          </cell>
          <cell r="G33">
            <v>0.3000000000001819</v>
          </cell>
        </row>
        <row r="34">
          <cell r="A34" t="str">
            <v>С-171_от_шин</v>
          </cell>
          <cell r="B34">
            <v>1045336</v>
          </cell>
          <cell r="C34">
            <v>404377.59999999998</v>
          </cell>
          <cell r="D34">
            <v>424060.9</v>
          </cell>
          <cell r="E34">
            <v>424133.7</v>
          </cell>
          <cell r="F34">
            <v>1</v>
          </cell>
          <cell r="G34">
            <v>19683.300000000047</v>
          </cell>
        </row>
        <row r="35">
          <cell r="A35" t="str">
            <v>ОВВ-110_к_шинам</v>
          </cell>
          <cell r="B35">
            <v>1050894</v>
          </cell>
          <cell r="C35">
            <v>1537.6</v>
          </cell>
          <cell r="D35">
            <v>1537.6</v>
          </cell>
          <cell r="E35">
            <v>1537.6</v>
          </cell>
          <cell r="F35">
            <v>1</v>
          </cell>
          <cell r="G35">
            <v>0</v>
          </cell>
        </row>
        <row r="36">
          <cell r="A36" t="str">
            <v>ОВВ-110_от_шин</v>
          </cell>
          <cell r="B36">
            <v>1050894</v>
          </cell>
          <cell r="C36">
            <v>12260.7</v>
          </cell>
          <cell r="D36">
            <v>12260.7</v>
          </cell>
          <cell r="E36">
            <v>12260.7</v>
          </cell>
          <cell r="F36">
            <v>1</v>
          </cell>
          <cell r="G36">
            <v>0</v>
          </cell>
        </row>
        <row r="37">
          <cell r="A37" t="str">
            <v>МВ-10-АТ1_от_шин</v>
          </cell>
          <cell r="B37">
            <v>69341</v>
          </cell>
          <cell r="C37">
            <v>0</v>
          </cell>
          <cell r="D37">
            <v>0</v>
          </cell>
          <cell r="E37">
            <v>0</v>
          </cell>
          <cell r="F37">
            <v>60000</v>
          </cell>
          <cell r="G37">
            <v>0</v>
          </cell>
        </row>
        <row r="38">
          <cell r="A38" t="str">
            <v>МВ-10-АТ1_к_шинам</v>
          </cell>
          <cell r="B38">
            <v>69341</v>
          </cell>
          <cell r="C38">
            <v>67.52</v>
          </cell>
          <cell r="D38">
            <v>70.11</v>
          </cell>
          <cell r="E38">
            <v>70.12</v>
          </cell>
          <cell r="F38">
            <v>60000</v>
          </cell>
          <cell r="G38">
            <v>155.4000000000002</v>
          </cell>
        </row>
        <row r="39">
          <cell r="A39" t="str">
            <v>МВ-10-АТ2_от_шин</v>
          </cell>
          <cell r="B39">
            <v>69390</v>
          </cell>
          <cell r="C39">
            <v>1.79</v>
          </cell>
          <cell r="D39">
            <v>1.79</v>
          </cell>
          <cell r="E39">
            <v>1.79</v>
          </cell>
          <cell r="F39">
            <v>60000</v>
          </cell>
          <cell r="G39">
            <v>0</v>
          </cell>
        </row>
        <row r="40">
          <cell r="A40" t="str">
            <v>МВ-10-АТ2_к_шинам</v>
          </cell>
          <cell r="B40">
            <v>69390</v>
          </cell>
          <cell r="C40">
            <v>29</v>
          </cell>
          <cell r="D40">
            <v>30.54</v>
          </cell>
          <cell r="E40">
            <v>30.55</v>
          </cell>
          <cell r="F40">
            <v>60000</v>
          </cell>
          <cell r="G40">
            <v>92.399999999999949</v>
          </cell>
        </row>
        <row r="41">
          <cell r="A41" t="str">
            <v>ф.9_к_шинам_0.4</v>
          </cell>
          <cell r="C41">
            <v>19.100000000000001</v>
          </cell>
          <cell r="D41">
            <v>19.100000000000001</v>
          </cell>
          <cell r="E41">
            <v>19.100000000000001</v>
          </cell>
          <cell r="G41">
            <v>0</v>
          </cell>
        </row>
        <row r="42">
          <cell r="A42" t="str">
            <v>ф.6_к_шинам_10</v>
          </cell>
          <cell r="C42">
            <v>6708.2</v>
          </cell>
          <cell r="D42">
            <v>6708.2</v>
          </cell>
          <cell r="E42">
            <v>6708.2</v>
          </cell>
          <cell r="G42">
            <v>0</v>
          </cell>
        </row>
      </sheetData>
      <sheetData sheetId="2" refreshError="1">
        <row r="16">
          <cell r="H16">
            <v>69.756399999999999</v>
          </cell>
        </row>
      </sheetData>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 val="Гр5(о)"/>
      <sheetName val="control"/>
      <sheetName val="Справочники"/>
      <sheetName val="29"/>
      <sheetName val="20"/>
      <sheetName val="21"/>
      <sheetName val="23"/>
      <sheetName val="25"/>
      <sheetName val="26"/>
      <sheetName val="27"/>
      <sheetName val="28"/>
      <sheetName val="19"/>
      <sheetName val="22"/>
      <sheetName val="24"/>
      <sheetName val="Curves"/>
      <sheetName val="Note"/>
      <sheetName val="Heads"/>
      <sheetName val="Dbase"/>
      <sheetName val="Tables"/>
      <sheetName val="Page 2"/>
      <sheetName val="Регионы"/>
      <sheetName val="FES"/>
      <sheetName val="Сводка-20"/>
      <sheetName val="Сводка"/>
      <sheetName val="Смета2 проект. раб."/>
      <sheetName val="mtl$-inter"/>
      <sheetName val="на 1 тут"/>
      <sheetName val="HO_hrs"/>
      <sheetName val="Assumptions"/>
      <sheetName val="Bidder Sheet"/>
      <sheetName val="таб1.1"/>
      <sheetName val="vec"/>
      <sheetName val="t_настройки"/>
      <sheetName val="База"/>
      <sheetName val="pile径1m･27"/>
      <sheetName val="合成単価作成・-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 val="Направления реновации"/>
      <sheetName val="17.1"/>
      <sheetName val="21.3"/>
      <sheetName val="18.2"/>
      <sheetName val="2.3"/>
      <sheetName val="20"/>
      <sheetName val="P2.1"/>
      <sheetName val="СБП_ДохРасх_ВГО"/>
      <sheetName val="СБП_БДДС_ВГО"/>
      <sheetName val="СБП_ПрогнозныйБаланс_ВГО"/>
      <sheetName val="Список ДохРасх"/>
      <sheetName val="Список компаний"/>
      <sheetName val="Ед. измер."/>
      <sheetName val="Свод мвз"/>
      <sheetName val="мвз"/>
      <sheetName val="Вып. списки"/>
      <sheetName val="ПФМ"/>
      <sheetName val="Принадлежность"/>
      <sheetName val="Shflu Calc"/>
      <sheetName val="Анализ"/>
      <sheetName val="Main"/>
      <sheetName val="карточка"/>
      <sheetName val="Journals"/>
      <sheetName val="затраты"/>
      <sheetName val="Assumptions"/>
      <sheetName val="Вспомогат."/>
      <sheetName val="баланс СЗАО"/>
      <sheetName val="МЕНЮ"/>
      <sheetName val="янв"/>
      <sheetName val="фев"/>
      <sheetName val="мар"/>
      <sheetName val="апр"/>
      <sheetName val="май"/>
      <sheetName val="июн"/>
      <sheetName val="1кв"/>
      <sheetName val="2кв"/>
      <sheetName val="@ВрСп"/>
      <sheetName val="sapactivexlhiddensheet"/>
      <sheetName val="Табл. оценки дефицита"/>
      <sheetName val="Лист5"/>
      <sheetName val="БДДС"/>
      <sheetName val="ФЭМ сбыт"/>
      <sheetName val="Слайд 1"/>
      <sheetName val="Лист4"/>
      <sheetName val="Служебный лист"/>
      <sheetName val="Программа"/>
      <sheetName val="НСИ"/>
      <sheetName val="Pr_f_1"/>
      <sheetName val="списки ФП"/>
      <sheetName val="имена"/>
      <sheetName val="Смета прил.№2"/>
      <sheetName val="ид для табл.2"/>
      <sheetName val="март"/>
      <sheetName val="ПОСЭ (январь)"/>
      <sheetName val="рост.зп"/>
      <sheetName val="свод_до_вн_об_2"/>
      <sheetName val="расш_для_РАО2"/>
      <sheetName val="расш_для_РАО_стр_3102"/>
      <sheetName val="Сценарные_условия2"/>
      <sheetName val="Список_ДЗО2"/>
      <sheetName val="3_Программа_реализации2"/>
      <sheetName val="1_1_2"/>
      <sheetName val="1_2_2"/>
      <sheetName val="Графики_Гкал,тыс_руб_2"/>
      <sheetName val="2_1_2"/>
      <sheetName val="2_2_2"/>
      <sheetName val="2_3_2"/>
      <sheetName val="2_4_2"/>
      <sheetName val="3_1_2"/>
      <sheetName val="3_2_2"/>
      <sheetName val="3_3_2"/>
      <sheetName val="4_1_2"/>
      <sheetName val="4_2_2"/>
      <sheetName val="4_3_2"/>
      <sheetName val="4_4_2"/>
      <sheetName val="4_5_2"/>
      <sheetName val="4_6_2"/>
      <sheetName val="4_7_2"/>
      <sheetName val="5_1_2"/>
      <sheetName val="5_1_январь2"/>
      <sheetName val="5_1_февраль2"/>
      <sheetName val="5_1_март2"/>
      <sheetName val="6_1_2"/>
      <sheetName val="18_2-2"/>
      <sheetName val="Э1_14_ОАО2"/>
      <sheetName val="Э1_15ОАО2"/>
      <sheetName val="Э1_14_ЗЭС2"/>
      <sheetName val="Э1_14ЦЭС2"/>
      <sheetName val="Э1_14ВЭС2"/>
      <sheetName val="Э1_14ЮЭС2"/>
      <sheetName val="Э1_15ЗЭС2"/>
      <sheetName val="Э1_15ЦЭС2"/>
      <sheetName val="Э1_15ВЭС2"/>
      <sheetName val="Э1_15ЮЭС2"/>
      <sheetName val="1_кв_2"/>
      <sheetName val="2_кв_2"/>
      <sheetName val="3_кв_2"/>
      <sheetName val="4_кв_2"/>
      <sheetName val="_год2"/>
      <sheetName val="УП_33_свод_2"/>
      <sheetName val="пл__и_факт2"/>
      <sheetName val="П-16_2"/>
      <sheetName val="П-17_2"/>
      <sheetName val="П-18_2"/>
      <sheetName val="П-19_2"/>
      <sheetName val="УЗ-21_2"/>
      <sheetName val="УП-28_2"/>
      <sheetName val="УП-29_2"/>
      <sheetName val="УП-30_2"/>
      <sheetName val="УП-32_2"/>
      <sheetName val="УФ1_2"/>
      <sheetName val="УЗ1_2"/>
      <sheetName val="УЗ-26_(1)2"/>
      <sheetName val="УЗ-26_(2)2"/>
      <sheetName val="УЗ-26_(3)2"/>
      <sheetName val="УЗ-26_(4)2"/>
      <sheetName val="УЗ-27_(1)2"/>
      <sheetName val="УЗ-27_(2)2"/>
      <sheetName val="УЗ-27_(3)2"/>
      <sheetName val="УЗ-27_(4)2"/>
      <sheetName val="Лист1_(2)2"/>
      <sheetName val="УЗ-21_(1полуг_2002)2"/>
      <sheetName val="УЗ-21_(1полуг_2003_план)2"/>
      <sheetName val="УЗ-21_(1полуг_2003_факт)2"/>
      <sheetName val="УЗ-22_(1полуг_2002)факт2"/>
      <sheetName val="УЗ-22_(1полуг_2003)пл2"/>
      <sheetName val="УЗ-22_(1полуг_2003)факт2"/>
      <sheetName val="УЗ-23(1_полуг_2002)2"/>
      <sheetName val="УЗ-23(1_полуг_2003)пл2"/>
      <sheetName val="УЗ-23(1полуг_2003)_факт2"/>
      <sheetName val="УЗ-26_(1полуг_2002__факт)2"/>
      <sheetName val="УЗ-26_(1полуг_2003_план)2"/>
      <sheetName val="УЗ-26_(1полуг_2003_факт)2"/>
      <sheetName val="расходы_-_ТБР2"/>
      <sheetName val="модель_-_RAB_окончат_2"/>
      <sheetName val="НВВ_-_предложение_ок_2"/>
      <sheetName val="Расх__-_предложение_ок_2"/>
      <sheetName val="модель_-_ТБР_2"/>
      <sheetName val="Расчет_расходов_RAB_окончат__2"/>
      <sheetName val="Покупная_энергия_RAB2"/>
      <sheetName val="Расходы_-_индексация2"/>
      <sheetName val="Прил_12"/>
      <sheetName val="Прил__1_1_2"/>
      <sheetName val="пл-ф_01_06г_2"/>
      <sheetName val="Премия_(Бизнес-план)_2"/>
      <sheetName val="Премия_(БДР)_2"/>
      <sheetName val="Объемы_2"/>
      <sheetName val="СКС_2"/>
      <sheetName val="пл-ф_02_06г_2"/>
      <sheetName val="Дотация_за_февраль2"/>
      <sheetName val="Анализ_по_субконто2"/>
      <sheetName val="Объемы_март_2"/>
      <sheetName val="Доходы_март2"/>
      <sheetName val="котельные_22"/>
      <sheetName val="расшифровка_по_прочим2"/>
      <sheetName val="анализ_покупки_ТЭР2"/>
      <sheetName val="обьем_продаж2"/>
      <sheetName val="смета_ахр2"/>
      <sheetName val="приложение_2_2"/>
      <sheetName val="УФ-53_1кв02_скорр2"/>
      <sheetName val="УФ-53_1кв_2002_факт_2"/>
      <sheetName val="УФ-53_2кв02_скорр2"/>
      <sheetName val="УФ-53_3кв02скорр2"/>
      <sheetName val="УФ-53_4кв02_скорр2"/>
      <sheetName val="УФ-53_2002_всего2"/>
      <sheetName val="под_кредитное_плечо_25%2"/>
      <sheetName val="СОК_накладные_(ТК-Бишкек)2"/>
      <sheetName val="ТМЦ_ремонт2"/>
      <sheetName val="ОФ_вне_смет_строек2"/>
      <sheetName val="ОС_до_10_тр2"/>
      <sheetName val="охрана_окр_ср2"/>
      <sheetName val="типографские_бланки2"/>
      <sheetName val="ТМЦ_канц2"/>
      <sheetName val="Данные_для_расчета2"/>
      <sheetName val="Ком_потери2"/>
      <sheetName val="ñâîä_äî_âí_îá_2"/>
      <sheetName val="ðàñø_äëÿ_ÐÀÎ2"/>
      <sheetName val="ðàñø_äëÿ_ÐÀÎ_ñòð_3102"/>
      <sheetName val="Ãðàôèêè_Ãêàë,òûñ_ðóá_2"/>
      <sheetName val="5_1_ÿíâàðü2"/>
      <sheetName val="5_1_ôåâðàëü2"/>
      <sheetName val="5_1_ìàðò2"/>
      <sheetName val="Ý1_14_ÎÀÎ2"/>
      <sheetName val="Ý1_15ÎÀÎ2"/>
      <sheetName val="Ý1_14_ÇÝÑ2"/>
      <sheetName val="Ý1_14ÖÝÑ2"/>
      <sheetName val="Ý1_14ÂÝÑ2"/>
      <sheetName val="Ý1_14ÞÝÑ2"/>
      <sheetName val="Ý1_15ÇÝÑ2"/>
      <sheetName val="Ý1_15ÖÝÑ2"/>
      <sheetName val="Ý1_15ÂÝÑ2"/>
      <sheetName val="Ý1_15ÞÝÑ2"/>
      <sheetName val="1_êâ_2"/>
      <sheetName val="2_êâ_2"/>
      <sheetName val="3_êâ_2"/>
      <sheetName val="4_êâ_2"/>
      <sheetName val="_ãîä2"/>
      <sheetName val="ÓÏ_33_ñâîä_2"/>
      <sheetName val="ïë__è_ôàêò2"/>
      <sheetName val="ÓÔ1_2"/>
      <sheetName val="ÓÇ1_2"/>
      <sheetName val="ИТОГИ__по_Н,Р,Э,Q2"/>
      <sheetName val="КТ_13_1_12"/>
      <sheetName val="перечень_бизнес-систем1"/>
      <sheetName val="перечень_ОИК1"/>
      <sheetName val="перечень_СКО1"/>
      <sheetName val="Виды_проектов_для_СПП1"/>
      <sheetName val="Для_формул1"/>
      <sheetName val="Сравнение_сглаживания1"/>
      <sheetName val="Огл__Графиков1"/>
      <sheetName val="Текущие_цены1"/>
      <sheetName val="СВОД_форма_(всего)1"/>
      <sheetName val="3_квартал1"/>
      <sheetName val="12_Прогнозный_баланс1"/>
      <sheetName val="СВОД_форма1"/>
      <sheetName val="[_FES_X濔彗濥挧玟弱26_(3)1"/>
      <sheetName val="MTO_REV_01"/>
      <sheetName val="Доходы_от_эл__и_теплоэнергии1"/>
      <sheetName val="Dati_Caricati1"/>
      <sheetName val="Поставщики_и_субподрядчики1"/>
      <sheetName val="Производство_электроэнергии1"/>
      <sheetName val="Т19_11"/>
      <sheetName val="Прог_баланс1"/>
      <sheetName val="ДПН_ДЗ_и_КЗ1"/>
      <sheetName val="1_11"/>
      <sheetName val="1_21"/>
      <sheetName val="2_11"/>
      <sheetName val="2_21"/>
      <sheetName val="2_3_и_2_41"/>
      <sheetName val="2_51"/>
      <sheetName val="2_6_11"/>
      <sheetName val="2_6_21"/>
      <sheetName val="2_6_31"/>
      <sheetName val="2_6_41"/>
      <sheetName val="2_6_51"/>
      <sheetName val="2_6_61"/>
      <sheetName val="2_6_71"/>
      <sheetName val="2_6_81"/>
      <sheetName val="2_6_91"/>
      <sheetName val="2_71"/>
      <sheetName val="5_11"/>
      <sheetName val="5_21"/>
      <sheetName val="5_3_и_5_41"/>
      <sheetName val="5_51"/>
      <sheetName val="5_6_11"/>
      <sheetName val="5_6_21"/>
      <sheetName val="5_6_31"/>
      <sheetName val="5_6_41"/>
      <sheetName val="5_6_51"/>
      <sheetName val="5_6_61"/>
      <sheetName val="5_6_71"/>
      <sheetName val="5_6_81"/>
      <sheetName val="5_6_91"/>
      <sheetName val="5_71"/>
      <sheetName val="Расчет_накладных_расходов1"/>
      <sheetName val="Формат_ИПР"/>
      <sheetName val="УТВ_ИПР"/>
      <sheetName val="Ср_мощ_по_ТП_до_150_кВт_"/>
      <sheetName val="Исх_для_рас"/>
      <sheetName val="Исх_для_рас_OLD)"/>
      <sheetName val="Исх_макро"/>
      <sheetName val="ПЕРЕЧЕНЬ_РАБОТ"/>
      <sheetName val="Перечень_ИП_с_утв_ИПР"/>
      <sheetName val="КБК_БДДС"/>
      <sheetName val="Список_компаний_Россети"/>
      <sheetName val="9_с_увязкой_(АРМ)"/>
      <sheetName val="на_1_тут1"/>
      <sheetName val="форма-прил_к_ф№1"/>
      <sheetName val="9__Смета_затрат"/>
      <sheetName val="11_Прочие_расчет"/>
      <sheetName val="10__БДР"/>
      <sheetName val="услуги_непроизводств_"/>
      <sheetName val="другие_затраты_с-ст"/>
      <sheetName val="налоги_в_с-ст"/>
      <sheetName val="%_за_кредит"/>
      <sheetName val="поощрение_(ДВ)"/>
      <sheetName val="другие_из_прибыли"/>
      <sheetName val="Profit_&amp;_Loss_Total"/>
      <sheetName val="постоянные_затраты"/>
      <sheetName val="4_1"/>
      <sheetName val="Таб1_1"/>
      <sheetName val="календарный_план"/>
      <sheetName val="Page_2"/>
      <sheetName val="Закупки_центр"/>
      <sheetName val="ПС_рек"/>
      <sheetName val="ЛЭП_нов"/>
      <sheetName val="эл_ст"/>
      <sheetName val="ис_смета"/>
      <sheetName val="См-2_Шатурс_сети__проект_работы"/>
      <sheetName val="Технический_лист"/>
      <sheetName val="Олимпстрой_декабрь_2010"/>
      <sheetName val="Таблица_А13"/>
      <sheetName val="НВВ_утв_тарифы"/>
      <sheetName val="план_2000"/>
      <sheetName val="СВОД_(с_новой_москвой)"/>
      <sheetName val="Корр_ИП__2016_2017"/>
      <sheetName val="Расчет_НВВ_по_RAB_(2011-2017)"/>
      <sheetName val="2_ГСМ"/>
      <sheetName val="ТЭП_1"/>
      <sheetName val="Исх_"/>
      <sheetName val="3_15"/>
      <sheetName val="ПФВ-0_6"/>
      <sheetName val="ПТ-1_2факт"/>
      <sheetName val="2_Ê"/>
      <sheetName val="ДПН_Приток_денежных_средств"/>
      <sheetName val="ДПН_Отток_денежных_средств"/>
      <sheetName val="ДПН__Баланс_наличности"/>
      <sheetName val="ДПН_Инвестиции_и_кредиты"/>
      <sheetName val="Титульный_лист_"/>
      <sheetName val="Выпадающие_списки"/>
      <sheetName val="Премия_(Бизнес-план)"/>
      <sheetName val="Премия_(БДР)"/>
      <sheetName val="Объемы_март"/>
      <sheetName val="приложение_2"/>
      <sheetName val="Для_выпадающих"/>
      <sheetName val="CMA_Calculations-_R_Factor"/>
      <sheetName val="CMA_Calculations-_Figure_5440_1"/>
      <sheetName val="4_3_Лимит_изм_ДЗ_и_КЗ"/>
      <sheetName val="АртМРО_кВтч1"/>
      <sheetName val="АртМРО_руб1"/>
      <sheetName val="АртМРО_тариф1"/>
      <sheetName val="ВостМРО_кВтч1"/>
      <sheetName val="ВостМРО_руб1"/>
      <sheetName val="ВостМРО_тариф1"/>
      <sheetName val="ЗапМРО_кВтч,_МВт1"/>
      <sheetName val="ЗапМРО_руб1"/>
      <sheetName val="ЗапМРО__тариф1"/>
      <sheetName val="Н-ТагМРО_кВтч1"/>
      <sheetName val="Н-ТагМРО_руб1"/>
      <sheetName val="Н-Тагил_тариф1"/>
      <sheetName val="СерМРО_кВтч1"/>
      <sheetName val="СерМРО_руб1"/>
      <sheetName val="СерМРО_тариф1"/>
      <sheetName val="ТалМРО_кВтч1"/>
      <sheetName val="ТалМРО_руб1"/>
      <sheetName val="ТалМРО_тариф1"/>
      <sheetName val="ЦСбыт_кВтч1"/>
      <sheetName val="ЦСбыт_руб1"/>
      <sheetName val="ЦСбыт_тариф1"/>
      <sheetName val="БЦ_кВтч1"/>
      <sheetName val="БЦ_руб1"/>
      <sheetName val="БЦ_тариф1"/>
      <sheetName val="ПРКЦ_кВтч1"/>
      <sheetName val="ПРКЦ_руб1"/>
      <sheetName val="ПРКЦ_тариф1"/>
      <sheetName val="Сбыт_всего_кВтч1"/>
      <sheetName val="Сбыт_всего_руб1"/>
      <sheetName val="Сбыт_всего_тариф1"/>
      <sheetName val="Калькуляция_кв1"/>
      <sheetName val="Справочник_предприятий1"/>
      <sheetName val="КТЖ_БДР"/>
      <sheetName val="12_месяцев_2010"/>
      <sheetName val="6НК-cт_"/>
      <sheetName val="ЗАО_н_ит"/>
      <sheetName val="Сдача_"/>
      <sheetName val="Ural_med"/>
      <sheetName val="4_000_000_тыс_тг"/>
      <sheetName val="15_000_000_тыс_тг"/>
      <sheetName val="ЦХЛ_2004"/>
      <sheetName val="Фин_обязат_"/>
      <sheetName val="Financial_ratios_А3"/>
      <sheetName val="K_300_RFD_KMG_EP"/>
      <sheetName val="ЦТУ_(касса)"/>
      <sheetName val="ЕБРР_200_млн_$_24_05_12"/>
      <sheetName val="5NK_"/>
      <sheetName val="ЛСЦ_начисленное_на_31_12_08"/>
      <sheetName val="ЛЛизинг_начис__на_31_12_08"/>
      <sheetName val="Доходы_всего"/>
      <sheetName val="Доходы_обороты"/>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Исполнение_ИПР_скорр"/>
      <sheetName val="Работы_1"/>
      <sheetName val="-Данные_для_радара_xlsx"/>
      <sheetName val="Объемы_и_выручка"/>
      <sheetName val="НАИМЕНОВАНИЯ_ЦФ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sheetData sheetId="1061"/>
      <sheetData sheetId="1062"/>
      <sheetData sheetId="1063"/>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row r="10">
          <cell r="E10" t="str">
            <v>ООО "Барнаульская сетевая компания"</v>
          </cell>
        </row>
        <row r="11">
          <cell r="E11" t="str">
            <v>ОАО "СК Алтайкрайэнерго"</v>
          </cell>
        </row>
        <row r="12">
          <cell r="E12" t="str">
            <v>филиал "Сибирский" ОАО "Оборонэнерго"</v>
          </cell>
        </row>
        <row r="13">
          <cell r="E13" t="str">
            <v>ООО "Заринская сетевая компания"</v>
          </cell>
        </row>
      </sheetData>
      <sheetData sheetId="8" refreshError="1"/>
      <sheetData sheetId="9" refreshError="1"/>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ая"/>
      <sheetName val="8А"/>
      <sheetName val="8Б"/>
      <sheetName val="9"/>
      <sheetName val="10"/>
      <sheetName val="11"/>
      <sheetName val="12"/>
      <sheetName val="Приложения"/>
      <sheetName val="Значения"/>
      <sheetName val="Поставка"/>
      <sheetName val="ИзмПоставки"/>
      <sheetName val="Разногласия"/>
      <sheetName val="ИзмПоставки (2)"/>
      <sheetName val="Разногласия (3)"/>
      <sheetName val="Привязка поставки"/>
      <sheetName val="Заказчику-3"/>
      <sheetName val="СР-разбивка"/>
      <sheetName val="Строительные работы"/>
      <sheetName val="Монтаж"/>
      <sheetName val="Шефнадзор"/>
      <sheetName val="Прочее"/>
      <sheetName val="Разногласия (2)"/>
      <sheetName val="Банковские расходы"/>
      <sheetName val="ИзмПоставки(Заказчик)"/>
      <sheetName val="Поставка-вс"/>
      <sheetName val="Заказчику"/>
      <sheetName val="Заказчику-2"/>
      <sheetName val="Увеличение цен"/>
      <sheetName val="Сравнение"/>
      <sheetName val="Форма А-2-new"/>
      <sheetName val="Форма5-new"/>
      <sheetName val="Siemens"/>
      <sheetName val="Искл-Доб"/>
      <sheetName val="Трубопроводы"/>
      <sheetName val="Поставка-доп"/>
      <sheetName val="Искл-Доб (2)"/>
      <sheetName val="Поставщики"/>
      <sheetName val="Южная"/>
      <sheetName val="!"/>
      <sheetName val="Поставка-old"/>
      <sheetName val="Стройка"/>
      <sheetName val="Монтаж-old"/>
      <sheetName val="Разбивка"/>
      <sheetName val="Форма А-2"/>
      <sheetName val="Форма А-2-2"/>
      <sheetName val="Форма А-4"/>
      <sheetName val="Форма5"/>
      <sheetName val="Лист1"/>
      <sheetName val="Цена предложения"/>
      <sheetName val="Форма А-2 (2)"/>
      <sheetName val="Замена труб"/>
      <sheetName val="Шефнадзор-old"/>
      <sheetName val="Прочее-old"/>
      <sheetName val="Сводка общая"/>
      <sheetName val="Cash-flow"/>
      <sheetName val="Пост-Прил"/>
      <sheetName val="Договор лизинга"/>
      <sheetName val="Стройка - Прил"/>
      <sheetName val="Поставка ОВК"/>
      <sheetName val="ОВК - Прил"/>
      <sheetName val="Вознаграждение"/>
      <sheetName val="Сводка - лизинг"/>
      <sheetName val="共機J"/>
      <sheetName val="Справочники"/>
      <sheetName val="NEW-PANEL"/>
      <sheetName val="29"/>
      <sheetName val="20"/>
      <sheetName val="21"/>
      <sheetName val="23"/>
      <sheetName val="25"/>
      <sheetName val="26"/>
      <sheetName val="27"/>
      <sheetName val="28"/>
      <sheetName val="19"/>
      <sheetName val="22"/>
      <sheetName val="24"/>
    </sheetNames>
    <sheetDataSet>
      <sheetData sheetId="0">
        <row r="16">
          <cell r="C16">
            <v>23.46</v>
          </cell>
        </row>
      </sheetData>
      <sheetData sheetId="1">
        <row r="16">
          <cell r="C16">
            <v>23.46</v>
          </cell>
        </row>
      </sheetData>
      <sheetData sheetId="2">
        <row r="16">
          <cell r="C16">
            <v>23.46</v>
          </cell>
        </row>
      </sheetData>
      <sheetData sheetId="3">
        <row r="16">
          <cell r="C16">
            <v>23.46</v>
          </cell>
        </row>
      </sheetData>
      <sheetData sheetId="4">
        <row r="16">
          <cell r="C16">
            <v>23.46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6">
          <cell r="C16">
            <v>23.46</v>
          </cell>
        </row>
      </sheetData>
      <sheetData sheetId="54">
        <row r="16">
          <cell r="C16">
            <v>23.46</v>
          </cell>
        </row>
      </sheetData>
      <sheetData sheetId="55">
        <row r="16">
          <cell r="C16">
            <v>23.46</v>
          </cell>
        </row>
      </sheetData>
      <sheetData sheetId="56">
        <row r="16">
          <cell r="C16">
            <v>23.46</v>
          </cell>
        </row>
      </sheetData>
      <sheetData sheetId="57">
        <row r="16">
          <cell r="C16">
            <v>23.46</v>
          </cell>
        </row>
      </sheetData>
      <sheetData sheetId="58">
        <row r="16">
          <cell r="C16">
            <v>23.46</v>
          </cell>
        </row>
      </sheetData>
      <sheetData sheetId="59">
        <row r="16">
          <cell r="C16">
            <v>23.46</v>
          </cell>
        </row>
      </sheetData>
      <sheetData sheetId="60">
        <row r="16">
          <cell r="C16">
            <v>23.46</v>
          </cell>
        </row>
      </sheetData>
      <sheetData sheetId="61">
        <row r="16">
          <cell r="C16">
            <v>23.46</v>
          </cell>
        </row>
        <row r="17">
          <cell r="C17">
            <v>7</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heetName val="1"/>
      <sheetName val="2"/>
      <sheetName val="3"/>
      <sheetName val="4"/>
      <sheetName val="6"/>
      <sheetName val="7"/>
      <sheetName val="8"/>
      <sheetName val="9"/>
      <sheetName val="10"/>
      <sheetName val="11"/>
      <sheetName val="12"/>
      <sheetName val="13"/>
      <sheetName val="14"/>
      <sheetName val="15"/>
      <sheetName val="16"/>
      <sheetName val="17"/>
      <sheetName val="18"/>
      <sheetName val="19"/>
      <sheetName val="20"/>
      <sheetName val="иртышская"/>
      <sheetName val="таврическая"/>
      <sheetName val="сибирь"/>
      <sheetName val="жилой фонд"/>
      <sheetName val="жилой_фонд"/>
      <sheetName val="справочник"/>
      <sheetName val="Служебный_лист"/>
      <sheetName val="Лист"/>
      <sheetName val="Параметры"/>
      <sheetName val="Заголовок"/>
      <sheetName val="TEHSHEET"/>
      <sheetName val="Регионы"/>
      <sheetName val="таб_1"/>
      <sheetName val="Баланс"/>
      <sheetName val="Справочники"/>
      <sheetName val="БФ-1-8-П"/>
      <sheetName val="БФ-2-6-П"/>
      <sheetName val="БФ-2-13-П"/>
      <sheetName val="БФ-1-10-П"/>
      <sheetName val="Баланс_по_ТЭЦ-1"/>
      <sheetName val="Настройки"/>
      <sheetName val="навигация"/>
      <sheetName val="Макро"/>
      <sheetName val="Производство_электроэнергии"/>
      <sheetName val="2011"/>
      <sheetName val="Расчеты_с_потребителями"/>
      <sheetName val="П-БР-2-2-П"/>
      <sheetName val="БФ-2-5-П"/>
      <sheetName val="НП-2-12-П"/>
      <sheetName val="филиал-МРСК"/>
      <sheetName val="структура"/>
      <sheetName val="Т11"/>
      <sheetName val="Т12"/>
      <sheetName val="Т19_11"/>
      <sheetName val="Т1"/>
      <sheetName val="Т2"/>
      <sheetName val="Т3"/>
      <sheetName val="Т6"/>
      <sheetName val="Т7"/>
      <sheetName val="Т8"/>
      <sheetName val="Ш_Передача_ЭЭ"/>
      <sheetName val="29"/>
      <sheetName val="21"/>
      <sheetName val="23"/>
      <sheetName val="25"/>
      <sheetName val="26"/>
      <sheetName val="27"/>
      <sheetName val="28"/>
      <sheetName val="22"/>
      <sheetName val="24"/>
      <sheetName val="Альбом отчетных форм Энергобала"/>
      <sheetName val=""/>
      <sheetName val="список 2"/>
      <sheetName val="ПУ"/>
      <sheetName val="жилой_фонд1"/>
      <sheetName val="Альбом_отчетных_форм_Энергобала"/>
      <sheetName val="14б ДПН отчет"/>
      <sheetName val="16а Сводный анализ"/>
      <sheetName val="Лист1"/>
      <sheetName val="жилой_фонд2"/>
      <sheetName val="Альбом_отчетных_форм_Энергобал1"/>
      <sheetName val="список_2"/>
      <sheetName val="14б_ДПН_отчет"/>
      <sheetName val="16а_Сводный_анализ"/>
      <sheetName val="BS_ias"/>
      <sheetName val="Anlagevermögen"/>
      <sheetName val="Сумм"/>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sheetData sheetId="82"/>
      <sheetData sheetId="83"/>
      <sheetData sheetId="84" refreshError="1"/>
      <sheetData sheetId="85" refreshError="1"/>
      <sheetData sheetId="8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СПб"/>
      <sheetName val="ЛО"/>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ДС"/>
      <sheetName val="1ПП"/>
      <sheetName val="8БДИР_ПИР"/>
      <sheetName val="1ПП (без НЗП)"/>
      <sheetName val="2ИП"/>
      <sheetName val="6ФОТ_МЭП"/>
      <sheetName val="7Н_МЭП"/>
      <sheetName val="9БДДС_ПИР"/>
      <sheetName val="ШР"/>
      <sheetName val="Премии"/>
      <sheetName val="Свод"/>
      <sheetName val="№10 БДДС_МЭП (мес)"/>
      <sheetName val="ФОТ"/>
      <sheetName val="БНПР(мес)"/>
      <sheetName val="БДР"/>
      <sheetName val="БПЗ"/>
      <sheetName val="ПП (2)"/>
      <sheetName val="ИП(осн.деят-ть)"/>
      <sheetName val="№8 НР_МЭП"/>
      <sheetName val="ПП 2012"/>
      <sheetName val="выработка 2011"/>
      <sheetName val="ПП (на распределение) НЗП%"/>
      <sheetName val="Анализ ТЭП"/>
      <sheetName val="Числ_отделы"/>
      <sheetName val="Численность"/>
      <sheetName val="SET"/>
      <sheetName val="IT ИП"/>
      <sheetName val="IT БУР"/>
      <sheetName val="Аренда"/>
      <sheetName val="Транспорт"/>
      <sheetName val="АХО"/>
      <sheetName val="Лист6"/>
      <sheetName val="Сводка - лизинг"/>
      <sheetName val="Таб1.1"/>
      <sheetName val="Tier1"/>
      <sheetName val="Справочники"/>
      <sheetName val="29"/>
      <sheetName val="20"/>
      <sheetName val="21"/>
      <sheetName val="23"/>
      <sheetName val="25"/>
      <sheetName val="26"/>
      <sheetName val="27"/>
      <sheetName val="28"/>
      <sheetName val="19"/>
      <sheetName val="22"/>
      <sheetName val="24"/>
      <sheetName val="уф-61"/>
      <sheetName val="Поставщики и субподрядчики"/>
      <sheetName val="共機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ow r="3">
          <cell r="B3">
            <v>0.3</v>
          </cell>
        </row>
        <row r="4">
          <cell r="B4">
            <v>512000</v>
          </cell>
        </row>
        <row r="5">
          <cell r="B5">
            <v>0.1</v>
          </cell>
        </row>
      </sheetData>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Форма 3.1"/>
      <sheetName val="Форма 3.1 (L)"/>
      <sheetName val="F_3_1"/>
      <sheetName val="tech"/>
      <sheetName val="П1.30"/>
      <sheetName val="П1.3"/>
      <sheetName val="П1.4"/>
      <sheetName val="П1.5"/>
      <sheetName val="П1.6"/>
      <sheetName val="Прямые договоры с потребителями"/>
      <sheetName val="Договоры взаиморасчёта"/>
      <sheetName val="Комментарии"/>
      <sheetName val="Проверка"/>
      <sheetName val="modPass"/>
      <sheetName val="modCommonProv"/>
      <sheetName val="modProv"/>
      <sheetName val="modProvGeneralProc"/>
      <sheetName val="modSheetTitle"/>
      <sheetName val="TECHSHEET"/>
      <sheetName val="modInfo"/>
      <sheetName val="modCommandButton"/>
      <sheetName val="modUpdTemplMain"/>
      <sheetName val="modCommonProcedures"/>
      <sheetName val="modfrmCheckUpdates"/>
      <sheetName val="modfrmUpdateIsInProgress"/>
      <sheetName val="REESTR_ORG"/>
      <sheetName val="REESTR_HL"/>
      <sheetName val="HL_DEPENDENCY"/>
      <sheetName val="modHLIcons"/>
      <sheetName val="modfrmDecisionPicker"/>
      <sheetName val="modP1_30"/>
      <sheetName val="modP1_3"/>
      <sheetName val="modP1_6"/>
      <sheetName val="modfrmReestr"/>
      <sheetName val="modAuthorizationUtilities"/>
      <sheetName val="AUTHORIZATION"/>
      <sheetName val="modfrmCheckInIsInProgress"/>
      <sheetName val="modOrgData"/>
      <sheetName val="modExportData"/>
    </sheetNames>
    <sheetDataSet>
      <sheetData sheetId="0">
        <row r="3">
          <cell r="B3" t="str">
            <v>Версия 0.7</v>
          </cell>
        </row>
      </sheetData>
      <sheetData sheetId="1" refreshError="1"/>
      <sheetData sheetId="2">
        <row r="8">
          <cell r="F8" t="str">
            <v>Алтайский край</v>
          </cell>
        </row>
      </sheetData>
      <sheetData sheetId="3" refreshError="1"/>
      <sheetData sheetId="4" refreshError="1"/>
      <sheetData sheetId="5" refreshError="1"/>
      <sheetData sheetId="6" refreshError="1"/>
      <sheetData sheetId="7">
        <row r="17">
          <cell r="H17">
            <v>0</v>
          </cell>
          <cell r="BD17">
            <v>0</v>
          </cell>
        </row>
        <row r="28">
          <cell r="BD28">
            <v>0</v>
          </cell>
        </row>
        <row r="32">
          <cell r="BD32">
            <v>0</v>
          </cell>
        </row>
        <row r="38">
          <cell r="BD38">
            <v>0</v>
          </cell>
        </row>
        <row r="41">
          <cell r="BD41">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C2">
            <v>2010</v>
          </cell>
          <cell r="E2" t="str">
            <v>да</v>
          </cell>
          <cell r="L2" t="str">
            <v>1</v>
          </cell>
        </row>
        <row r="3">
          <cell r="E3" t="str">
            <v>нет</v>
          </cell>
          <cell r="L3" t="str">
            <v>3</v>
          </cell>
        </row>
        <row r="4">
          <cell r="L4" t="str">
            <v>4</v>
          </cell>
        </row>
        <row r="5">
          <cell r="L5" t="str">
            <v>5</v>
          </cell>
        </row>
        <row r="15">
          <cell r="G15" t="str">
            <v>Сальдо-переток из отчитывающейся организации контрагенту</v>
          </cell>
        </row>
        <row r="16">
          <cell r="G16" t="str">
            <v>Сальдо-переток от контрагента в отчитывающуюся организацию</v>
          </cell>
        </row>
        <row r="17">
          <cell r="G17" t="str">
            <v>Сальдо-переток от сети контрангента конечным потребителям (общий объём, оплачиваемый сбытовыми компаниями за конечных потребителей)</v>
          </cell>
        </row>
        <row r="18">
          <cell r="G18" t="str">
            <v>Сальдо-переток от сети отчитывающейся организации конечным потребителям (общий объем, оплачиваемый сбытовыми компаниями за конечных потребителей)</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ЭСО"/>
      <sheetName val="сбыт"/>
      <sheetName val="Ген. не уч. ОРЭМ"/>
      <sheetName val="Свод"/>
      <sheetName val="Вводные данные систем"/>
      <sheetName val="1.6"/>
      <sheetName val="drivers"/>
      <sheetName val="УрРасч"/>
      <sheetName val="Гр5(о)"/>
      <sheetName val="Main"/>
      <sheetName val="XLR_NoRangeSheet"/>
      <sheetName val="Сводная"/>
      <sheetName val="Титульный"/>
      <sheetName val="Constants"/>
      <sheetName val="NIUs"/>
      <sheetName val="Инструкция"/>
      <sheetName val="незав. Домодедово"/>
      <sheetName val="20 25 лет непр ст"/>
      <sheetName val="Списки"/>
      <sheetName val="2.Инфо"/>
      <sheetName val="_REF"/>
      <sheetName val="Вводные_данные_систем1"/>
      <sheetName val="Вводные_данные_систем"/>
      <sheetName val="Ген__не_уч__ОРЭМ"/>
      <sheetName val="1_6"/>
      <sheetName val="незав__Домодедово"/>
      <sheetName val="20_25_лет_непр_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row r="3">
          <cell r="B3" t="str">
            <v>Версия 1.0</v>
          </cell>
        </row>
      </sheetData>
      <sheetData sheetId="1" refreshError="1"/>
      <sheetData sheetId="2"/>
      <sheetData sheetId="3" refreshError="1"/>
      <sheetData sheetId="4" refreshError="1"/>
      <sheetData sheetId="5" refreshError="1"/>
      <sheetData sheetId="6" refreshError="1"/>
      <sheetData sheetId="7">
        <row r="2">
          <cell r="E2" t="str">
            <v>январь</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D2" t="str">
            <v>Александрово-Гайский  муниципальный район</v>
          </cell>
        </row>
        <row r="3">
          <cell r="D3" t="str">
            <v>Аркадакский муниципальный район</v>
          </cell>
        </row>
        <row r="4">
          <cell r="D4" t="str">
            <v>Аткарский муниципальный район</v>
          </cell>
        </row>
        <row r="5">
          <cell r="D5" t="str">
            <v>Базарно-Карабулакский муниципальный район</v>
          </cell>
        </row>
        <row r="6">
          <cell r="D6" t="str">
            <v>Балаковский муниципальный район</v>
          </cell>
        </row>
        <row r="7">
          <cell r="D7" t="str">
            <v>Балашовский муниципальный район</v>
          </cell>
        </row>
        <row r="8">
          <cell r="D8" t="str">
            <v>Балтайский муниципальный район</v>
          </cell>
        </row>
        <row r="9">
          <cell r="D9" t="str">
            <v>Вольский муниципальный район</v>
          </cell>
        </row>
        <row r="10">
          <cell r="D10" t="str">
            <v>Воскресенский муниципальный район</v>
          </cell>
        </row>
        <row r="11">
          <cell r="D11" t="str">
            <v>Город Саратов</v>
          </cell>
        </row>
        <row r="12">
          <cell r="D12" t="str">
            <v>Дергачевский муниципальный район</v>
          </cell>
        </row>
        <row r="13">
          <cell r="D13" t="str">
            <v>Духовницкий муниципальный район</v>
          </cell>
        </row>
        <row r="14">
          <cell r="D14" t="str">
            <v>Екатериновский муниципальный район</v>
          </cell>
        </row>
        <row r="15">
          <cell r="D15" t="str">
            <v>Ершовский муниципальный район</v>
          </cell>
        </row>
        <row r="16">
          <cell r="D16" t="str">
            <v>ЗАТО Шиханы</v>
          </cell>
        </row>
        <row r="17">
          <cell r="D17" t="str">
            <v>Ивантеевский муниципальный район</v>
          </cell>
        </row>
        <row r="18">
          <cell r="D18" t="str">
            <v>Калининский муниципальный район</v>
          </cell>
        </row>
        <row r="19">
          <cell r="D19" t="str">
            <v>Красноармейский муниципальный район</v>
          </cell>
        </row>
        <row r="20">
          <cell r="D20" t="str">
            <v>Краснокутский муниципальный  район</v>
          </cell>
        </row>
        <row r="21">
          <cell r="D21" t="str">
            <v>Краснопартизанский муниципальный район</v>
          </cell>
        </row>
        <row r="22">
          <cell r="D22" t="str">
            <v>Лысогорский муниципальный район</v>
          </cell>
        </row>
        <row r="23">
          <cell r="D23" t="str">
            <v>Марксовский муниципальный район</v>
          </cell>
        </row>
        <row r="24">
          <cell r="D24" t="str">
            <v>Новобурасский муниципальный район</v>
          </cell>
        </row>
        <row r="25">
          <cell r="D25" t="str">
            <v>Новоузенский муниципальный район</v>
          </cell>
        </row>
        <row r="26">
          <cell r="D26" t="str">
            <v>Озинский муниципальный район</v>
          </cell>
        </row>
        <row r="27">
          <cell r="D27" t="str">
            <v>Перелюбский муниципальный район</v>
          </cell>
        </row>
        <row r="28">
          <cell r="D28" t="str">
            <v>Петровский муниципальный район</v>
          </cell>
        </row>
        <row r="29">
          <cell r="D29" t="str">
            <v>Питерский муниципальный район</v>
          </cell>
        </row>
        <row r="30">
          <cell r="D30" t="str">
            <v>Поселок Михайловский (ЗАТО)</v>
          </cell>
        </row>
        <row r="31">
          <cell r="D31" t="str">
            <v>Поселок Светлый (ЗАТО)</v>
          </cell>
        </row>
        <row r="32">
          <cell r="D32" t="str">
            <v>Пугачевский муниципальный район</v>
          </cell>
        </row>
        <row r="33">
          <cell r="D33" t="str">
            <v>Ровенский муниципальный район</v>
          </cell>
        </row>
        <row r="34">
          <cell r="D34" t="str">
            <v>Романовский муниципальный район</v>
          </cell>
        </row>
        <row r="35">
          <cell r="D35" t="str">
            <v>Ртищевский муниципальный район</v>
          </cell>
        </row>
        <row r="36">
          <cell r="D36" t="str">
            <v>Самойловский муниципальный район</v>
          </cell>
        </row>
        <row r="37">
          <cell r="D37" t="str">
            <v>Саратовский муниципальный район</v>
          </cell>
        </row>
        <row r="38">
          <cell r="D38" t="str">
            <v>Советский муниципальный район</v>
          </cell>
        </row>
        <row r="39">
          <cell r="D39" t="str">
            <v>Татищевский муниципальный район</v>
          </cell>
        </row>
        <row r="40">
          <cell r="D40" t="str">
            <v>Турковский муниципальный район</v>
          </cell>
        </row>
        <row r="41">
          <cell r="D41" t="str">
            <v>Фёдоровский муниципальный район</v>
          </cell>
        </row>
        <row r="42">
          <cell r="D42" t="str">
            <v>Хвалынский муниципальный район</v>
          </cell>
        </row>
        <row r="43">
          <cell r="D43" t="str">
            <v>Энгельсский муниципальный район</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едения"/>
      <sheetName val="Reference"/>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SE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5"/>
      <sheetName val="П-15-с"/>
      <sheetName val="П-16"/>
      <sheetName val="П-16-с"/>
      <sheetName val="(т)П-17"/>
      <sheetName val="( )П-18"/>
      <sheetName val="П-19"/>
      <sheetName val="П-20"/>
      <sheetName val="УЗ-21"/>
      <sheetName val="УЗ-22"/>
      <sheetName val="УЗ-23"/>
      <sheetName val="УЗ-24"/>
      <sheetName val="УЗ-25-"/>
      <sheetName val="УЗ-26"/>
      <sheetName val="УЗ-27"/>
      <sheetName val="УП-28"/>
      <sheetName val="УП-29"/>
      <sheetName val="УП-30"/>
      <sheetName val="УП-31"/>
      <sheetName val="УП-32"/>
      <sheetName val="УП-33"/>
      <sheetName val="FES"/>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 val="2007"/>
      <sheetName val="Лист13"/>
      <sheetName val="Регионы"/>
      <sheetName val="1997"/>
      <sheetName val="1998"/>
      <sheetName val="ЯНВ"/>
      <sheetName val="ФЕВ"/>
      <sheetName val="МАР"/>
      <sheetName val="АПР"/>
      <sheetName val="ИЮН"/>
      <sheetName val="ИЮЛ"/>
      <sheetName val="АВГ"/>
      <sheetName val="СЕН"/>
      <sheetName val="ОКТ"/>
      <sheetName val="НОЯ"/>
      <sheetName val="ДЕК"/>
      <sheetName val="Исходные"/>
      <sheetName val="Данные"/>
      <sheetName val="Form10"/>
      <sheetName val="06 нас-е Прейскурант"/>
      <sheetName val="эл ст"/>
      <sheetName val="2002(v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Справочники"/>
      <sheetName val="4 баланс ээ"/>
      <sheetName val="5 баланс мощности"/>
      <sheetName val="P2.1 усл. единицы"/>
      <sheetName val="P2.2 усл. единицы"/>
      <sheetName val="НВВ РСК 2011"/>
      <sheetName val="НВВ РСК 2012"/>
      <sheetName val="Расчет котлового 2011-2016"/>
      <sheetName val="Расчет котловых тарифов"/>
      <sheetName val="Расчет расходов RAB"/>
      <sheetName val="Расчет НВВ РСК по RAB"/>
      <sheetName val="Расчет индексация"/>
      <sheetName val="Параметры"/>
      <sheetName val="Проверка"/>
      <sheetName val="et_union_hor"/>
      <sheetName val="et_union_ver"/>
      <sheetName val="modHyp"/>
      <sheetName val="modChange"/>
      <sheetName val="TEHSHEET"/>
      <sheetName val="AllSheetsInThisWorkbook"/>
      <sheetName val="REESTR_ORG"/>
      <sheetName val="REESTR_FILTERED"/>
      <sheetName val="modfrmReestr"/>
      <sheetName val="modCommandButton"/>
      <sheetName val="modProv"/>
    </sheetNames>
    <sheetDataSet>
      <sheetData sheetId="0">
        <row r="3">
          <cell r="G3" t="str">
            <v>Версия 1.0</v>
          </cell>
        </row>
      </sheetData>
      <sheetData sheetId="1"/>
      <sheetData sheetId="2">
        <row r="8">
          <cell r="F8" t="str">
            <v>Калининградская область</v>
          </cell>
        </row>
      </sheetData>
      <sheetData sheetId="3">
        <row r="9">
          <cell r="E9" t="str">
            <v>ОАО "Янтарьэнерго"</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M2">
            <v>0.04</v>
          </cell>
        </row>
      </sheetData>
      <sheetData sheetId="22"/>
      <sheetData sheetId="23"/>
      <sheetData sheetId="24"/>
      <sheetData sheetId="25"/>
      <sheetData sheetId="26"/>
      <sheetData sheetId="2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Адреса телефоны"/>
      <sheetName val="t_настройки"/>
      <sheetName val="t_проверки"/>
      <sheetName val="Сценарные условия"/>
      <sheetName val="Список ДЗО"/>
      <sheetName val="Information blok"/>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Сведения"/>
      <sheetName val="SET"/>
      <sheetName val="Детали_Смета"/>
      <sheetName val="Детали_Прочие"/>
      <sheetName val="ИТ-бюджет"/>
      <sheetName val="18 Оптимизация АУР"/>
      <sheetName val="Содержание_расшир. формат"/>
      <sheetName val="Содержание_агрегир.формат"/>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9. Смета затрат"/>
      <sheetName val="ИНСТРУКЦИЯ ПО МЭППИНГУ"/>
      <sheetName val="Содержание - расшир.формат"/>
      <sheetName val="Содержание - агрегир. формат"/>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14б ДПН отчет"/>
      <sheetName val="16а Сводный анализ"/>
      <sheetName val="ФБР"/>
      <sheetName val="служебная"/>
      <sheetName val="Sheet1"/>
      <sheetName val="共機J"/>
      <sheetName val="Списки"/>
      <sheetName val="Смета расходов_2016г"/>
      <sheetName val="8_для ПЗ"/>
      <sheetName val="10_для ПЗ"/>
      <sheetName val="АНАЛИТИКА"/>
      <sheetName val="Кубаньэнерго"/>
      <sheetName val="Сеть2"/>
      <sheetName val="Сеть3"/>
      <sheetName val="Сбыт"/>
      <sheetName val="Группа_всего"/>
      <sheetName val="НЕПРОФ_свод_2015факт"/>
      <sheetName val="A"/>
      <sheetName val="Пламя"/>
      <sheetName val="Энергетик"/>
      <sheetName val="Энергосервис"/>
      <sheetName val="Генерация_4"/>
      <sheetName val="Z"/>
      <sheetName val="ОПисание"/>
      <sheetName val="Ф1_Группа_6м2015"/>
      <sheetName val="Ф2_Группа_6м2015"/>
      <sheetName val="Ф1_Свод_6м2015"/>
      <sheetName val="Ф2_Свод_6м2015"/>
      <sheetName val="Ф1_Группа_2014"/>
      <sheetName val="Ф2_Группа_2014"/>
      <sheetName val="ВХО"/>
      <sheetName val="КК"/>
      <sheetName val="Прогнозный баланс"/>
      <sheetName val="ОФР"/>
      <sheetName val="Ф1_S901"/>
      <sheetName val="Ф2_S901"/>
      <sheetName val="Ф1_S905"/>
      <sheetName val="Ф2_S905"/>
      <sheetName val="Ф1_S903"/>
      <sheetName val="Ф2_S903"/>
      <sheetName val="Ф1_S902"/>
      <sheetName val="Ф2_S902"/>
      <sheetName val="Ф1_S904"/>
      <sheetName val="Ф2_S904"/>
      <sheetName val="Ф1_S301"/>
      <sheetName val="Ф1_S305"/>
      <sheetName val="Ф1_S304"/>
      <sheetName val="Ф2_351"/>
      <sheetName val="Ф1_1"/>
      <sheetName val="Ф1_2"/>
      <sheetName val="Ф1_3"/>
      <sheetName val="Ф1_4"/>
      <sheetName val="Ф1_5"/>
      <sheetName val="Ф2_1"/>
      <sheetName val="Ф2_2"/>
      <sheetName val="Ф2_3"/>
      <sheetName val="Ф2_4"/>
      <sheetName val="Ф2_5"/>
      <sheetName val="4.Баланс эм"/>
      <sheetName val="5.Производство"/>
      <sheetName val="6.Топливо"/>
      <sheetName val="7.ИПР"/>
      <sheetName val="8. Затраты на персонал"/>
      <sheetName val="9.ОФР"/>
      <sheetName val="10. Смета затрат"/>
      <sheetName val="11. БДР"/>
      <sheetName val="13.Прогнозный баланс"/>
      <sheetName val="14.ПУЭ"/>
      <sheetName val="Сн.ОР (мощн.)"/>
      <sheetName val="ЛистИнформации"/>
      <sheetName val="Информация"/>
      <sheetName val="Ф1"/>
      <sheetName val="Ф2"/>
      <sheetName val="Ф3 Приток"/>
      <sheetName val="BExRepositorySheet"/>
      <sheetName val="Ф3 Отток"/>
      <sheetName val="Ф4 Приток"/>
      <sheetName val="Ф4 Отток"/>
      <sheetName val="Ф5 Приток"/>
      <sheetName val="Ф5 Отток"/>
      <sheetName val="Ф6 Приток"/>
      <sheetName val="Ф6 Отток"/>
      <sheetName val="Ф6а Приток"/>
      <sheetName val="Ф6а Отток"/>
      <sheetName val="Реализация"/>
      <sheetName val="Ф3 Титул"/>
      <sheetName val="Ф4 Титул"/>
      <sheetName val="Ф5 Титул"/>
      <sheetName val="Ф6 Титул"/>
      <sheetName val="Протокол"/>
      <sheetName val="Титул (филиал)"/>
      <sheetName val="9.1. Смета затрат"/>
      <sheetName val="9.2. Прочие ДиР"/>
      <sheetName val="14. Снижение ОР"/>
      <sheetName val="списание"/>
      <sheetName val="ОТЭП 2017"/>
      <sheetName val="ОТ и ТБ"/>
      <sheetName val="АХО"/>
      <sheetName val="АХО аренда 2017"/>
      <sheetName val="ОБУ"/>
      <sheetName val="ОК"/>
      <sheetName val="Пишванова"/>
      <sheetName val="ООиРР"/>
      <sheetName val="СМИ"/>
      <sheetName val="ОИТ"/>
      <sheetName val="ОХРАНА"/>
      <sheetName val="Юр.отдел"/>
      <sheetName val="Почтово-телеграфные"/>
      <sheetName val="Услуги по сбору платкжкй"/>
      <sheetName val="Зар.плата"/>
      <sheetName val="% к уплате"/>
      <sheetName val="Страхование от НС"/>
      <sheetName val="Страх. имущества"/>
      <sheetName val="ОСАГО"/>
      <sheetName val="амортизация"/>
      <sheetName val="прочая выручка"/>
      <sheetName val="Наименование ЦФО"/>
      <sheetName val="Гр5(о)"/>
      <sheetName val="Смета расходов_2018г"/>
      <sheetName val="10.2_для ПЗ"/>
      <sheetName val="OPEX_расш"/>
      <sheetName val="Финмодель 2017"/>
      <sheetName val="Финмодель 2018 (1)"/>
      <sheetName val="Финмодель 2018 (2)"/>
      <sheetName val="Финмодель 2018 (3)"/>
      <sheetName val="Финмодель 2018 (4)"/>
      <sheetName val="Финмодель 2018"/>
      <sheetName val="Финмодель 2019"/>
      <sheetName val="Финмодель 2020"/>
      <sheetName val="Финмодель 2021"/>
      <sheetName val="Финмодель 2022"/>
      <sheetName val="Финмодель 2023"/>
      <sheetName val="10. БДР (МРСК)"/>
      <sheetName val="11.БДДС (МРСК)"/>
      <sheetName val="12.Прогнозный баланс (МРСК)"/>
      <sheetName val="11.БДДС (КОРРЕК 2)"/>
      <sheetName val="12.Прогнозный баланс (КОРРЕК 2)"/>
      <sheetName val="11.БДДС (ОТКЛОНЕНИЕ)"/>
      <sheetName val="12.Прогнозный баланс (ОТКЛОНЕН)"/>
      <sheetName val="11.БДДС (КОРРЕКТИРОВКА)"/>
      <sheetName val="12.Прогнозный баланс (КОРРЕКТИ)"/>
      <sheetName val="11.БДДС (3100)"/>
      <sheetName val="11.БДДС (3101)"/>
      <sheetName val="11.БДДС (3102)"/>
      <sheetName val="12.Прогнозный баланс (3100)"/>
      <sheetName val="11.БДДС (3200)"/>
      <sheetName val="11.БДДС (3201)"/>
      <sheetName val="11.БДДС (3202)"/>
      <sheetName val="12.Прогнозный баланс (3200)"/>
      <sheetName val="11.БДДС (3600)"/>
      <sheetName val="11.БДДС (3601)"/>
      <sheetName val="11.БДДС (3602)"/>
      <sheetName val="12.Прогнозный баланс (3600)"/>
      <sheetName val="11.БДДС (4400)"/>
      <sheetName val="11.БДДС (4401)"/>
      <sheetName val="11.БДДС (4402)"/>
      <sheetName val="12.Прогнозный баланс (4400)"/>
      <sheetName val="11.БДДС (4600)"/>
      <sheetName val="11.БДДС (4601)"/>
      <sheetName val="11.БДДС (4602)"/>
      <sheetName val="12.Прогнозный баланс (4600)"/>
      <sheetName val="11.БДДС (4800)"/>
      <sheetName val="11.БДДС (4801)"/>
      <sheetName val="11.БДДС (4802)"/>
      <sheetName val="12.Прогнозный баланс (4800)"/>
      <sheetName val="11.БДДС (5700)"/>
      <sheetName val="11.БДДС (5701)"/>
      <sheetName val="11.БДДС (5702)"/>
      <sheetName val="12.Прогнозный баланс (5700)"/>
      <sheetName val="11.БДДС (6700)"/>
      <sheetName val="11.БДДС (6701)"/>
      <sheetName val="11.БДДС (6702)"/>
      <sheetName val="12.Прогнозный баланс (6700)"/>
      <sheetName val="11.БДДС (6800)"/>
      <sheetName val="11.БДДС (6801)"/>
      <sheetName val="11.БДДС (6802)"/>
      <sheetName val="12.Прогнозный баланс (6800)"/>
      <sheetName val="11.БДДС (6900)"/>
      <sheetName val="11.БДДС (6901)"/>
      <sheetName val="11.БДДС (6902)"/>
      <sheetName val="12.Прогнозный баланс (6900)"/>
      <sheetName val="11.БДДС (7600)"/>
      <sheetName val="11.БДДС (7601)"/>
      <sheetName val="11.БДДС (7602)"/>
      <sheetName val="12.Прогнозный баланс (7600)"/>
      <sheetName val="11.БДДС (7700)"/>
      <sheetName val="12.Прогнозный баланс (7700)"/>
      <sheetName val="9. Смета затрат (7700)"/>
      <sheetName val="10. БДР (7700)"/>
      <sheetName val="База распределения управленческ"/>
      <sheetName val="Депозиты"/>
      <sheetName val="11.БДДС (7700)+корр"/>
      <sheetName val="11.БДДС (7700)+корр (2)"/>
      <sheetName val="Возврат Прибыли"/>
      <sheetName val="Изм%"/>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Вл"/>
      <sheetName val="Ив"/>
      <sheetName val="Кл"/>
      <sheetName val="Кр"/>
      <sheetName val="Мр"/>
      <sheetName val="НН"/>
      <sheetName val="Рз"/>
      <sheetName val="Тл"/>
      <sheetName val="Уд"/>
      <sheetName val="Свод филиалы"/>
      <sheetName val="ИА"/>
      <sheetName val="СВОД"/>
      <sheetName val="ФОТ мес."/>
      <sheetName val="Средняя числ-ть"/>
      <sheetName val="Среднеспис. ч-ть"/>
      <sheetName val="Списочная числ-ть"/>
      <sheetName val="Числ-ть Внешний план"/>
      <sheetName val="Сравнение планов"/>
      <sheetName val="ФЭ модель"/>
      <sheetName val="ЧЭ"/>
      <sheetName val="Архэнерго"/>
      <sheetName val="Вологдаэнерго"/>
      <sheetName val="Карелэнерго"/>
      <sheetName val="Колэнерго"/>
      <sheetName val="Комиэнерго"/>
      <sheetName val="Новгородэнерго"/>
      <sheetName val="Псковэнерго"/>
      <sheetName val="База распределения по ВД"/>
      <sheetName val="Выручка"/>
      <sheetName val="Себестоимость"/>
      <sheetName val="Коммерческие расходы"/>
      <sheetName val="Прочие доходы"/>
      <sheetName val="Прочие расходы"/>
      <sheetName val="Управленческие расходы"/>
      <sheetName val="Прибыли и убытки"/>
      <sheetName val="14 директива"/>
      <sheetName val="ФЭМ ДЗО"/>
      <sheetName val="Проверка"/>
      <sheetName val="5.Ремонты_старый"/>
      <sheetName val="МРСК"/>
      <sheetName val="Филиал..."/>
      <sheetName val="ПАО &quot;Кубаньэнерго&quot;"/>
      <sheetName val="Филиал"/>
      <sheetName val="Под версию План"/>
      <sheetName val="Под версию Корр"/>
      <sheetName val="расчет дивид"/>
      <sheetName val="расчет дивид для РС"/>
      <sheetName val="БДДС 3 кв ПЭ "/>
      <sheetName val="КБП по ЦФО февр"/>
      <sheetName val="КБП по ЦФО"/>
      <sheetName val="КБП январь"/>
      <sheetName val="КБП февраль для БК"/>
      <sheetName val="П1_Исходная"/>
      <sheetName val="П2_Работы_2"/>
      <sheetName val="П2_Работы"/>
      <sheetName val="П3_Свод"/>
      <sheetName val="Справка"/>
      <sheetName val="Тарифы"/>
      <sheetName val="Расчетные коэффициенты"/>
      <sheetName val="Экономика"/>
      <sheetName val="Склад"/>
      <sheetName val="Сворачивание"/>
      <sheetName val="8_ОФР"/>
      <sheetName val="9 СМЕТА "/>
      <sheetName val="9.2. Прочие ДиР для ФАКТа"/>
      <sheetName val="10 БДР"/>
      <sheetName val="Р Смета нов ф_СВОД"/>
      <sheetName val="Р Смета нов ф_передача"/>
      <sheetName val="Р Смета нов ф_ТП"/>
      <sheetName val="Р Смета нов ф_СБЫТ"/>
      <sheetName val="Р Смета нов ф_прочие"/>
      <sheetName val="Р Смета нов ф_Коммер.расх"/>
      <sheetName val="Р ПДиР нов ф СВОД"/>
      <sheetName val="Р ПДиР нов СБЫТ"/>
      <sheetName val="Р ПДиР нов ТП"/>
      <sheetName val="Р ПДиР нов ПРочие"/>
      <sheetName val="Р ПДиР нов передача"/>
      <sheetName val="9 СМЕТА 25сч в Упр"/>
      <sheetName val="Р Смета нов ф_СВОД без25сч"/>
      <sheetName val="Р Смета нов ф_передача без25сч"/>
      <sheetName val="Смета_ТР_без25сч"/>
      <sheetName val="Смета_Прочие_без25сч"/>
      <sheetName val="9 СМЕТА 25сч"/>
      <sheetName val="СВОД_25 счет АУ БЭ"/>
      <sheetName val="25 счет АУ БЭ_передачаЭЭ"/>
      <sheetName val="25 счет АУ БЭ_ТР"/>
      <sheetName val="25 счет АУ БЭ_прочие"/>
      <sheetName val="Пени,Штрафы "/>
      <sheetName val="ППЛ"/>
      <sheetName val="УПЛ"/>
      <sheetName val="РСД"/>
      <sheetName val="РОО"/>
      <sheetName val="Возмещ.ущерба"/>
      <sheetName val="выбытие без дохода"/>
      <sheetName val="безвозмездОС"/>
      <sheetName val="прочие дох_расх"/>
      <sheetName val="соглаш по комп затрат"/>
      <sheetName val="Снижение_Ор_новый проект метод"/>
      <sheetName val="Расширенные ПДиР_янв.2019"/>
      <sheetName val="БДР_отчет_янв.-февр.2019"/>
      <sheetName val="9101_янв"/>
      <sheetName val="9102_янв"/>
      <sheetName val="Пени,штрафы"/>
      <sheetName val="КРП"/>
      <sheetName val=""/>
      <sheetName val="с ИА"/>
      <sheetName val="Полная справка РСТ"/>
      <sheetName val="Операционные расходы"/>
      <sheetName val="Полная справка РСТ (2)"/>
      <sheetName val="оpex 2019"/>
      <sheetName val="2019 БДДС"/>
      <sheetName val="Лист7"/>
      <sheetName val="11.2"/>
      <sheetName val="растогнутые 2015"/>
      <sheetName val="предыдущий год"/>
      <sheetName val="1 квартал"/>
      <sheetName val="2 квартал"/>
      <sheetName val="3 квартал"/>
      <sheetName val="4 квартал"/>
      <sheetName val="год"/>
      <sheetName val="план"/>
      <sheetName val="отклонение"/>
      <sheetName val="годы"/>
      <sheetName val="Приложение 2"/>
      <sheetName val="расчеты"/>
      <sheetName val="Формат ИПР"/>
      <sheetName val="Финансирование по источникам"/>
      <sheetName val="Квартал 2021"/>
      <sheetName val="Таб1.1"/>
      <sheetName val="уф-61"/>
      <sheetName val="Приложение 1"/>
      <sheetName val="MAIN GATE HOUSE"/>
      <sheetName val="С"/>
      <sheetName val="Опер. отчет об исполнении БДДС"/>
      <sheetName val="Ам2021"/>
      <sheetName val="Ам2022"/>
      <sheetName val="Ам2023"/>
      <sheetName val="Ам2024"/>
      <sheetName val="Ам2025"/>
      <sheetName val="Ам2026"/>
      <sheetName val="Ам2027"/>
      <sheetName val="амортизация_1.17"/>
      <sheetName val=" 1.17.1"/>
      <sheetName val="амортизация по группам ОС"/>
      <sheetName val="Налог на имущество"/>
      <sheetName val="Амортизация_21"/>
      <sheetName val="Амортизация_22"/>
      <sheetName val="Амортизация_23"/>
      <sheetName val="Амортизация_24"/>
      <sheetName val="Амортизация_25"/>
      <sheetName val="Амортизация_26"/>
      <sheetName val="Амортизация_27"/>
      <sheetName val="5.ТОиР"/>
      <sheetName val="7.1. Затраты на персонал_смета"/>
      <sheetName val="9.1.1 Смета затрат_УУ"/>
      <sheetName val="13.ППА"/>
      <sheetName val="4.3 Лимит изм ДЗ и КЗ"/>
      <sheetName val="8.БДДС_1_кв."/>
      <sheetName val="8.БДДС_2_кв."/>
      <sheetName val="8.БДДС_3_кв."/>
      <sheetName val="8.БДДС_4_кв."/>
      <sheetName val="8.БДДС_2022"/>
      <sheetName val="17.Склад"/>
      <sheetName val="расш ФОТ и СВ"/>
      <sheetName val="Распред НП и ИА"/>
      <sheetName val="7.1. Расходы на ОТ и СХ"/>
      <sheetName val="11.БДДС (ДПН)входящий"/>
      <sheetName val="11.БДДС (ДПН) дельта входящий "/>
      <sheetName val="11.БДДС (ДПН)_нов формат_дельта"/>
      <sheetName val="5.2. план год"/>
      <sheetName val="База распределения управ㒴ʍꌠ੘쎨ૡ_x0000_"/>
      <sheetName val="База распределения управ㒴ʍꌠ੘璘ዥ_x0000_"/>
      <sheetName val="Справочно"/>
      <sheetName val="1.свод оц.пок"/>
      <sheetName val="1а.непревыш ЛЭЗ"/>
      <sheetName val="1б.ПУИ"/>
      <sheetName val="1в.непревыш ОР"/>
      <sheetName val="2.БДР"/>
      <sheetName val="БДР_внеш"/>
      <sheetName val="3 зат-ты на трансп"/>
      <sheetName val="Методика БДР"/>
      <sheetName val="Свердловэнерго"/>
      <sheetName val="20квФп"/>
      <sheetName val="сверка с ОФ"/>
    </sheetNames>
    <sheetDataSet>
      <sheetData sheetId="0">
        <row r="2">
          <cell r="A2">
            <v>0</v>
          </cell>
        </row>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xml:space="preserve">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xml:space="preserve">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
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xml:space="preserve">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cell r="H51">
            <v>102882.23147</v>
          </cell>
          <cell r="I51">
            <v>97259</v>
          </cell>
          <cell r="J51">
            <v>-5623.2314699999988</v>
          </cell>
        </row>
        <row r="52">
          <cell r="C52" t="str">
            <v xml:space="preserve">Максимова Татьяна Викторовна  </v>
          </cell>
          <cell r="D52" t="str">
            <v>(812) 305-10-29</v>
          </cell>
          <cell r="E52">
            <v>0</v>
          </cell>
          <cell r="F52">
            <v>0</v>
          </cell>
          <cell r="G52">
            <v>0</v>
          </cell>
          <cell r="H52">
            <v>1879.9787499999998</v>
          </cell>
          <cell r="I52">
            <v>1962</v>
          </cell>
          <cell r="J52">
            <v>82.021250000000236</v>
          </cell>
        </row>
        <row r="53">
          <cell r="C53" t="str">
            <v>Машнева Антонина Егоровна</v>
          </cell>
          <cell r="D53" t="str">
            <v>(812) 320-22-87 (119)</v>
          </cell>
          <cell r="E53">
            <v>0</v>
          </cell>
          <cell r="F53" t="str">
            <v>mae@mrsksevzap.ru</v>
          </cell>
          <cell r="G53">
            <v>0</v>
          </cell>
          <cell r="H53">
            <v>48766.610393700008</v>
          </cell>
          <cell r="I53">
            <v>54460</v>
          </cell>
          <cell r="J53">
            <v>5693.389606299992</v>
          </cell>
          <cell r="N53">
            <v>0</v>
          </cell>
        </row>
        <row r="54">
          <cell r="C54" t="str">
            <v>Ткаченко Евгения Николаевна</v>
          </cell>
          <cell r="D54" t="str">
            <v>(812) 320-22-87 (237)</v>
          </cell>
          <cell r="E54" t="str">
            <v>71 михалева</v>
          </cell>
          <cell r="F54" t="str">
            <v>ten@mrsksevzap.ru</v>
          </cell>
          <cell r="G54">
            <v>0</v>
          </cell>
          <cell r="H54">
            <v>1488.1353899999999</v>
          </cell>
          <cell r="I54">
            <v>1150</v>
          </cell>
          <cell r="J54">
            <v>-338.13538999999992</v>
          </cell>
          <cell r="K54">
            <v>-0.22722085118881552</v>
          </cell>
          <cell r="N54">
            <v>0</v>
          </cell>
        </row>
        <row r="55">
          <cell r="C55" t="str">
            <v>Поветкина Анаа Александровна</v>
          </cell>
          <cell r="D55" t="str">
            <v>(812) 305-10-67</v>
          </cell>
          <cell r="E55">
            <v>0</v>
          </cell>
          <cell r="F55">
            <v>0</v>
          </cell>
          <cell r="G55">
            <v>0</v>
          </cell>
          <cell r="H55">
            <v>47278.475003700005</v>
          </cell>
          <cell r="I55">
            <v>53310</v>
          </cell>
          <cell r="J55">
            <v>6031.5249962999951</v>
          </cell>
          <cell r="K55">
            <v>0.12757444050020583</v>
          </cell>
          <cell r="N55">
            <v>0</v>
          </cell>
        </row>
        <row r="56">
          <cell r="C56" t="str">
            <v>Крылова Ариадна Александровна</v>
          </cell>
          <cell r="D56" t="str">
            <v>(812) 305-10-42</v>
          </cell>
          <cell r="E56">
            <v>0</v>
          </cell>
          <cell r="F56">
            <v>0</v>
          </cell>
          <cell r="G56">
            <v>0</v>
          </cell>
          <cell r="H56">
            <v>12286.625</v>
          </cell>
          <cell r="I56">
            <v>10690.48</v>
          </cell>
          <cell r="J56">
            <v>-1596.1450000000004</v>
          </cell>
          <cell r="K56">
            <v>-0.12990914917644189</v>
          </cell>
          <cell r="N56">
            <v>0</v>
          </cell>
        </row>
        <row r="57">
          <cell r="C57" t="str">
            <v>Михалева Людмила Юрьевна</v>
          </cell>
          <cell r="D57" t="str">
            <v>(812) 305-10-71</v>
          </cell>
          <cell r="E57">
            <v>0</v>
          </cell>
          <cell r="F57">
            <v>0</v>
          </cell>
          <cell r="G57">
            <v>0</v>
          </cell>
          <cell r="H57">
            <v>4316.4555110000001</v>
          </cell>
          <cell r="I57">
            <v>3730</v>
          </cell>
          <cell r="J57">
            <v>-586.45551100000012</v>
          </cell>
          <cell r="K57">
            <v>-0.13586506556258587</v>
          </cell>
          <cell r="N57">
            <v>0</v>
          </cell>
        </row>
        <row r="58">
          <cell r="C58" t="str">
            <v>Платашкина Вера</v>
          </cell>
          <cell r="D58">
            <v>0</v>
          </cell>
          <cell r="E58" t="str">
            <v>8-911-811-84-49</v>
          </cell>
          <cell r="F58">
            <v>0</v>
          </cell>
          <cell r="G58">
            <v>0</v>
          </cell>
          <cell r="H58">
            <v>4316.4555110000001</v>
          </cell>
          <cell r="I58">
            <v>3730</v>
          </cell>
          <cell r="J58">
            <v>-586.45551100000012</v>
          </cell>
          <cell r="K58">
            <v>-0.13586506556258587</v>
          </cell>
          <cell r="N58">
            <v>0</v>
          </cell>
        </row>
        <row r="59">
          <cell r="C59" t="str">
            <v>Кушнеров Анатолий Валерььевич</v>
          </cell>
          <cell r="D59">
            <v>0</v>
          </cell>
          <cell r="E59" t="str">
            <v>8 (911) 712-24-05</v>
          </cell>
          <cell r="F59" t="str">
            <v>avk@mrsksevzap.ru</v>
          </cell>
          <cell r="G59">
            <v>26131</v>
          </cell>
          <cell r="H59">
            <v>0</v>
          </cell>
          <cell r="I59">
            <v>0</v>
          </cell>
          <cell r="J59">
            <v>0</v>
          </cell>
          <cell r="N59">
            <v>0</v>
          </cell>
        </row>
        <row r="60">
          <cell r="C60" t="str">
            <v>Титов Сергей Геннадьевич</v>
          </cell>
          <cell r="E60" t="str">
            <v>8(911) 140-53-84</v>
          </cell>
          <cell r="F60" t="str">
            <v>titov@mrsksevzap.ru</v>
          </cell>
          <cell r="G60">
            <v>23110</v>
          </cell>
          <cell r="H60">
            <v>0</v>
          </cell>
          <cell r="I60">
            <v>0</v>
          </cell>
          <cell r="J60">
            <v>0</v>
          </cell>
          <cell r="K60">
            <v>0</v>
          </cell>
          <cell r="N60">
            <v>0</v>
          </cell>
        </row>
        <row r="61">
          <cell r="C61">
            <v>0</v>
          </cell>
          <cell r="D61">
            <v>0</v>
          </cell>
          <cell r="E61">
            <v>0</v>
          </cell>
          <cell r="F61">
            <v>0</v>
          </cell>
          <cell r="G61">
            <v>0</v>
          </cell>
          <cell r="H61">
            <v>0</v>
          </cell>
          <cell r="I61">
            <v>0</v>
          </cell>
          <cell r="J61">
            <v>0</v>
          </cell>
          <cell r="K61">
            <v>0</v>
          </cell>
          <cell r="N61">
            <v>0</v>
          </cell>
        </row>
        <row r="62">
          <cell r="C62" t="str">
            <v>Карташова Елена Борисовна</v>
          </cell>
          <cell r="D62" t="str">
            <v>(812) 320-22-87 (127)</v>
          </cell>
          <cell r="E62">
            <v>0</v>
          </cell>
          <cell r="F62" t="str">
            <v xml:space="preserve"> </v>
          </cell>
          <cell r="G62">
            <v>0</v>
          </cell>
          <cell r="H62">
            <v>308.87059999999997</v>
          </cell>
          <cell r="I62">
            <v>500</v>
          </cell>
          <cell r="J62">
            <v>191.12940000000003</v>
          </cell>
          <cell r="K62">
            <v>0.6188008829587538</v>
          </cell>
          <cell r="N62">
            <v>0</v>
          </cell>
        </row>
        <row r="63">
          <cell r="C63" t="str">
            <v>Анфимов Олег Панфутьевич</v>
          </cell>
          <cell r="D63" t="str">
            <v>(812) 320-22-87 (138)</v>
          </cell>
          <cell r="E63" t="str">
            <v>8-911-712-24-00</v>
          </cell>
          <cell r="F63">
            <v>0</v>
          </cell>
          <cell r="G63">
            <v>0</v>
          </cell>
          <cell r="H63">
            <v>0</v>
          </cell>
          <cell r="I63">
            <v>0</v>
          </cell>
          <cell r="J63">
            <v>0</v>
          </cell>
          <cell r="K63">
            <v>0</v>
          </cell>
          <cell r="N63">
            <v>0</v>
          </cell>
        </row>
        <row r="64">
          <cell r="C64" t="str">
            <v>Факс</v>
          </cell>
          <cell r="D64" t="str">
            <v>(812) 328-06-32</v>
          </cell>
          <cell r="E64">
            <v>0</v>
          </cell>
          <cell r="F64">
            <v>0</v>
          </cell>
          <cell r="G64">
            <v>0</v>
          </cell>
          <cell r="H64">
            <v>308.87059999999997</v>
          </cell>
          <cell r="I64">
            <v>500</v>
          </cell>
          <cell r="J64">
            <v>191.12940000000003</v>
          </cell>
          <cell r="K64">
            <v>0.6188008829587538</v>
          </cell>
          <cell r="N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cell r="H66">
            <v>204029.35235716437</v>
          </cell>
          <cell r="I66">
            <v>212427.12618056001</v>
          </cell>
          <cell r="J66">
            <v>8397.7738233956334</v>
          </cell>
          <cell r="K66">
            <v>4.1159635740522657E-2</v>
          </cell>
          <cell r="N66">
            <v>0</v>
          </cell>
        </row>
        <row r="67">
          <cell r="C67" t="str">
            <v>Морозова Елена Александровна</v>
          </cell>
          <cell r="D67" t="str">
            <v>(343) 216-88-62</v>
          </cell>
          <cell r="E67" t="str">
            <v>912-2300-416</v>
          </cell>
          <cell r="F67">
            <v>0</v>
          </cell>
          <cell r="G67">
            <v>0</v>
          </cell>
          <cell r="H67">
            <v>0</v>
          </cell>
          <cell r="J67">
            <v>0</v>
          </cell>
          <cell r="K67">
            <v>0</v>
          </cell>
          <cell r="N67">
            <v>0</v>
          </cell>
        </row>
        <row r="68">
          <cell r="C68" t="str">
            <v>Юлдашева Ирина Николаевна</v>
          </cell>
          <cell r="D68" t="str">
            <v>216-88-66
215-25-51</v>
          </cell>
          <cell r="E68" t="str">
            <v>912-23-20-415</v>
          </cell>
          <cell r="F68">
            <v>0</v>
          </cell>
          <cell r="G68">
            <v>0</v>
          </cell>
          <cell r="H68">
            <v>11169.366</v>
          </cell>
          <cell r="J68">
            <v>3.3999999999650754E-2</v>
          </cell>
          <cell r="K68">
            <v>3.0440402794259543E-6</v>
          </cell>
          <cell r="N68">
            <v>1000</v>
          </cell>
        </row>
        <row r="69">
          <cell r="C69" t="str">
            <v>(Сливчук) Максимова Юлия</v>
          </cell>
          <cell r="D69" t="str">
            <v>215-26-86</v>
          </cell>
          <cell r="E69" t="str">
            <v>8-912-23-00-407</v>
          </cell>
          <cell r="F69">
            <v>0</v>
          </cell>
          <cell r="G69">
            <v>0</v>
          </cell>
          <cell r="H69">
            <v>59203.939752500002</v>
          </cell>
          <cell r="J69">
            <v>17967.229282109001</v>
          </cell>
          <cell r="K69">
            <v>0.30348029805483173</v>
          </cell>
          <cell r="N69">
            <v>0</v>
          </cell>
        </row>
        <row r="70">
          <cell r="C70" t="str">
            <v>Шевелев Илья Владимирович</v>
          </cell>
          <cell r="F70">
            <v>0</v>
          </cell>
          <cell r="G70">
            <v>0</v>
          </cell>
          <cell r="H70">
            <v>1.6802244999999998</v>
          </cell>
          <cell r="J70">
            <v>0.17377948820000011</v>
          </cell>
          <cell r="K70">
            <v>0.10342635058588905</v>
          </cell>
          <cell r="N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cell r="H72">
            <v>2291.0735549999995</v>
          </cell>
          <cell r="J72">
            <v>54.502176798000619</v>
          </cell>
          <cell r="K72">
            <v>2.3788924925197626E-2</v>
          </cell>
          <cell r="N72">
            <v>0</v>
          </cell>
        </row>
        <row r="73">
          <cell r="C73" t="str">
            <v>Соболева Наталья Анатольевна</v>
          </cell>
          <cell r="F73" t="str">
            <v>nsoboleva@mrsk-ural.ru</v>
          </cell>
          <cell r="G73">
            <v>0</v>
          </cell>
          <cell r="H73">
            <v>55411.107000000004</v>
          </cell>
          <cell r="J73">
            <v>16216.291551000002</v>
          </cell>
          <cell r="K73">
            <v>0.29265417041749414</v>
          </cell>
          <cell r="N73">
            <v>0</v>
          </cell>
        </row>
        <row r="74">
          <cell r="C74" t="str">
            <v xml:space="preserve">Вилисова Анастасия </v>
          </cell>
          <cell r="D74" t="str">
            <v>(343) 215 26 29</v>
          </cell>
          <cell r="E74" t="str">
            <v>8-912-23-00-425</v>
          </cell>
          <cell r="F74">
            <v>0</v>
          </cell>
          <cell r="G74">
            <v>0</v>
          </cell>
          <cell r="H74">
            <v>295.94500000000011</v>
          </cell>
          <cell r="J74">
            <v>6.4516009999998687</v>
          </cell>
          <cell r="K74">
            <v>2.1799999999999549E-2</v>
          </cell>
          <cell r="N74">
            <v>0</v>
          </cell>
        </row>
        <row r="75">
          <cell r="C75" t="str">
            <v>Черноскутова Вера Сергеевна</v>
          </cell>
          <cell r="D75" t="str">
            <v>(343) 215-22-62</v>
          </cell>
          <cell r="E75">
            <v>0</v>
          </cell>
          <cell r="F75">
            <v>0</v>
          </cell>
          <cell r="G75">
            <v>0</v>
          </cell>
          <cell r="H75">
            <v>0</v>
          </cell>
          <cell r="J75">
            <v>0</v>
          </cell>
          <cell r="K75">
            <v>0</v>
          </cell>
          <cell r="N75">
            <v>0</v>
          </cell>
        </row>
        <row r="76">
          <cell r="C76" t="str">
            <v>Кайль Владимир Викторович</v>
          </cell>
          <cell r="D76" t="str">
            <v>(343) 215-26-34</v>
          </cell>
          <cell r="E76" t="str">
            <v>сот. тел. 908-635-29-68</v>
          </cell>
          <cell r="F76">
            <v>0</v>
          </cell>
          <cell r="G76">
            <v>0</v>
          </cell>
          <cell r="H76">
            <v>107</v>
          </cell>
          <cell r="J76">
            <v>1661.3906299999999</v>
          </cell>
          <cell r="K76">
            <v>15.527015233644859</v>
          </cell>
          <cell r="N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cell r="H78">
            <v>483.96272800162842</v>
          </cell>
          <cell r="J78">
            <v>21.560969118371645</v>
          </cell>
          <cell r="K78">
            <v>4.4550887642527501E-2</v>
          </cell>
          <cell r="N78">
            <v>42.126974760000003</v>
          </cell>
        </row>
        <row r="79">
          <cell r="C79" t="str">
            <v>Ларюшкин Константин</v>
          </cell>
          <cell r="D79" t="str">
            <v>(343) 215-25-89</v>
          </cell>
          <cell r="E79">
            <v>0</v>
          </cell>
          <cell r="F79">
            <v>0</v>
          </cell>
          <cell r="G79">
            <v>0</v>
          </cell>
          <cell r="H79">
            <v>4605.7845850000003</v>
          </cell>
          <cell r="J79">
            <v>92.009176349000882</v>
          </cell>
          <cell r="K79">
            <v>1.9976873570825258E-2</v>
          </cell>
          <cell r="N79">
            <v>391.48281344575014</v>
          </cell>
        </row>
        <row r="80">
          <cell r="C80" t="str">
            <v>Афанасьева Екатерина</v>
          </cell>
          <cell r="D80" t="str">
            <v>(343) 215-26-28</v>
          </cell>
          <cell r="E80">
            <v>0</v>
          </cell>
          <cell r="F80">
            <v>0</v>
          </cell>
          <cell r="G80">
            <v>0</v>
          </cell>
          <cell r="H80">
            <v>337.44199489473687</v>
          </cell>
          <cell r="J80">
            <v>-1.0406921152948598</v>
          </cell>
          <cell r="K80">
            <v>-3.0840622419254543E-3</v>
          </cell>
          <cell r="N80">
            <v>28.033441898286835</v>
          </cell>
        </row>
        <row r="81">
          <cell r="C81" t="str">
            <v>Максимова Юлия</v>
          </cell>
          <cell r="D81" t="str">
            <v>(343) 216-17-68</v>
          </cell>
          <cell r="E81" t="str">
            <v>912-2300407</v>
          </cell>
          <cell r="F81" t="str">
            <v>YuMaksimova@mrsk-uv.ru</v>
          </cell>
          <cell r="G81">
            <v>0</v>
          </cell>
          <cell r="H81">
            <v>1359.3302630836479</v>
          </cell>
          <cell r="J81">
            <v>29.633399735222156</v>
          </cell>
          <cell r="K81">
            <v>2.1799999999998994E-2</v>
          </cell>
          <cell r="N81">
            <v>115.74697190157251</v>
          </cell>
        </row>
        <row r="82">
          <cell r="C82" t="str">
            <v>Смирнова Наталья</v>
          </cell>
          <cell r="D82" t="str">
            <v>(343) 216-17-62 (4688)</v>
          </cell>
          <cell r="E82" t="str">
            <v xml:space="preserve"> </v>
          </cell>
          <cell r="F82">
            <v>0</v>
          </cell>
          <cell r="G82">
            <v>0</v>
          </cell>
          <cell r="H82">
            <v>2909.0123270216159</v>
          </cell>
          <cell r="J82">
            <v>63.41646872907404</v>
          </cell>
          <cell r="K82">
            <v>2.1800000000000968E-2</v>
          </cell>
          <cell r="N82">
            <v>247.70239964589084</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cell r="H84">
            <v>40381.492550000003</v>
          </cell>
        </row>
        <row r="85">
          <cell r="C85" t="str">
            <v>Бахтурина Екатерина</v>
          </cell>
          <cell r="F85">
            <v>0</v>
          </cell>
          <cell r="G85">
            <v>0</v>
          </cell>
          <cell r="H85">
            <v>5047.4701399999994</v>
          </cell>
        </row>
        <row r="86">
          <cell r="C86" t="str">
            <v>Белозерцев Юрий Тимофеевич</v>
          </cell>
          <cell r="F86">
            <v>0</v>
          </cell>
          <cell r="G86">
            <v>0</v>
          </cell>
          <cell r="H86">
            <v>17442.415519999999</v>
          </cell>
        </row>
        <row r="87">
          <cell r="C87" t="str">
            <v xml:space="preserve">Бурлак Вера Петровна </v>
          </cell>
          <cell r="F87">
            <v>0</v>
          </cell>
          <cell r="G87">
            <v>0</v>
          </cell>
          <cell r="H87">
            <v>16499.99972</v>
          </cell>
        </row>
        <row r="88">
          <cell r="C88" t="str">
            <v>Васильева Елизавета</v>
          </cell>
          <cell r="F88">
            <v>0</v>
          </cell>
          <cell r="G88">
            <v>0</v>
          </cell>
          <cell r="H88">
            <v>360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
          <cell r="A2">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ow r="4">
          <cell r="C4">
            <v>0</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ow r="4">
          <cell r="C4" t="str">
            <v>тыс. руб.</v>
          </cell>
        </row>
      </sheetData>
      <sheetData sheetId="155">
        <row r="4">
          <cell r="C4" t="str">
            <v>тыс. руб.</v>
          </cell>
        </row>
      </sheetData>
      <sheetData sheetId="156">
        <row r="4">
          <cell r="C4" t="str">
            <v>тыс. руб.</v>
          </cell>
        </row>
      </sheetData>
      <sheetData sheetId="157">
        <row r="4">
          <cell r="C4" t="str">
            <v>тыс. руб.</v>
          </cell>
        </row>
      </sheetData>
      <sheetData sheetId="158">
        <row r="4">
          <cell r="C4" t="str">
            <v>тыс. руб.</v>
          </cell>
        </row>
      </sheetData>
      <sheetData sheetId="159">
        <row r="4">
          <cell r="C4" t="str">
            <v>тыс. руб.</v>
          </cell>
        </row>
      </sheetData>
      <sheetData sheetId="160">
        <row r="4">
          <cell r="C4" t="str">
            <v>тыс. руб.</v>
          </cell>
        </row>
      </sheetData>
      <sheetData sheetId="161">
        <row r="4">
          <cell r="C4" t="str">
            <v>тыс. руб.</v>
          </cell>
        </row>
      </sheetData>
      <sheetData sheetId="162">
        <row r="4">
          <cell r="C4" t="str">
            <v>тыс. руб.</v>
          </cell>
        </row>
      </sheetData>
      <sheetData sheetId="163">
        <row r="4">
          <cell r="C4" t="str">
            <v>тыс. руб.</v>
          </cell>
        </row>
      </sheetData>
      <sheetData sheetId="164">
        <row r="4">
          <cell r="C4" t="str">
            <v>тыс. руб.</v>
          </cell>
        </row>
      </sheetData>
      <sheetData sheetId="165">
        <row r="4">
          <cell r="C4" t="str">
            <v>тыс. руб.</v>
          </cell>
        </row>
      </sheetData>
      <sheetData sheetId="166">
        <row r="4">
          <cell r="C4" t="str">
            <v>тыс. руб.</v>
          </cell>
        </row>
      </sheetData>
      <sheetData sheetId="167">
        <row r="4">
          <cell r="C4" t="str">
            <v>тыс. руб.</v>
          </cell>
        </row>
      </sheetData>
      <sheetData sheetId="168">
        <row r="4">
          <cell r="C4" t="str">
            <v>тыс. руб.</v>
          </cell>
        </row>
      </sheetData>
      <sheetData sheetId="169">
        <row r="4">
          <cell r="C4" t="str">
            <v>тыс. руб.</v>
          </cell>
        </row>
      </sheetData>
      <sheetData sheetId="170">
        <row r="4">
          <cell r="C4" t="str">
            <v>тыс. руб.</v>
          </cell>
        </row>
      </sheetData>
      <sheetData sheetId="171">
        <row r="4">
          <cell r="C4" t="str">
            <v>тыс. руб.</v>
          </cell>
        </row>
      </sheetData>
      <sheetData sheetId="172">
        <row r="4">
          <cell r="C4" t="str">
            <v>тыс. руб.</v>
          </cell>
        </row>
      </sheetData>
      <sheetData sheetId="173">
        <row r="4">
          <cell r="C4" t="str">
            <v>тыс. руб.</v>
          </cell>
        </row>
      </sheetData>
      <sheetData sheetId="174">
        <row r="4">
          <cell r="C4" t="str">
            <v>тыс. руб.</v>
          </cell>
        </row>
      </sheetData>
      <sheetData sheetId="175">
        <row r="4">
          <cell r="C4" t="str">
            <v>тыс. руб.</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4">
          <cell r="C4">
            <v>0</v>
          </cell>
        </row>
      </sheetData>
      <sheetData sheetId="188">
        <row r="4">
          <cell r="C4">
            <v>0</v>
          </cell>
        </row>
      </sheetData>
      <sheetData sheetId="189">
        <row r="4">
          <cell r="C4" t="str">
            <v>тыс. руб.</v>
          </cell>
        </row>
      </sheetData>
      <sheetData sheetId="190">
        <row r="4">
          <cell r="C4">
            <v>0</v>
          </cell>
        </row>
      </sheetData>
      <sheetData sheetId="191">
        <row r="4">
          <cell r="C4">
            <v>0</v>
          </cell>
        </row>
      </sheetData>
      <sheetData sheetId="192">
        <row r="4">
          <cell r="C4">
            <v>0</v>
          </cell>
        </row>
      </sheetData>
      <sheetData sheetId="193">
        <row r="4">
          <cell r="C4" t="str">
            <v>тыс. руб.</v>
          </cell>
        </row>
      </sheetData>
      <sheetData sheetId="194">
        <row r="4">
          <cell r="C4">
            <v>0</v>
          </cell>
        </row>
      </sheetData>
      <sheetData sheetId="195">
        <row r="4">
          <cell r="C4">
            <v>0</v>
          </cell>
        </row>
      </sheetData>
      <sheetData sheetId="196">
        <row r="4">
          <cell r="C4">
            <v>0</v>
          </cell>
        </row>
      </sheetData>
      <sheetData sheetId="197">
        <row r="4">
          <cell r="C4">
            <v>0</v>
          </cell>
        </row>
      </sheetData>
      <sheetData sheetId="198">
        <row r="4">
          <cell r="C4">
            <v>0</v>
          </cell>
        </row>
      </sheetData>
      <sheetData sheetId="199">
        <row r="4">
          <cell r="C4">
            <v>0</v>
          </cell>
        </row>
      </sheetData>
      <sheetData sheetId="200">
        <row r="4">
          <cell r="C4">
            <v>0</v>
          </cell>
        </row>
      </sheetData>
      <sheetData sheetId="201">
        <row r="4">
          <cell r="C4">
            <v>0</v>
          </cell>
        </row>
      </sheetData>
      <sheetData sheetId="202">
        <row r="4">
          <cell r="C4">
            <v>0</v>
          </cell>
        </row>
      </sheetData>
      <sheetData sheetId="203">
        <row r="4">
          <cell r="C4">
            <v>0</v>
          </cell>
        </row>
      </sheetData>
      <sheetData sheetId="204">
        <row r="4">
          <cell r="C4">
            <v>0</v>
          </cell>
        </row>
      </sheetData>
      <sheetData sheetId="205">
        <row r="4">
          <cell r="C4">
            <v>0</v>
          </cell>
        </row>
      </sheetData>
      <sheetData sheetId="206">
        <row r="4">
          <cell r="C4">
            <v>0</v>
          </cell>
        </row>
      </sheetData>
      <sheetData sheetId="207">
        <row r="4">
          <cell r="C4">
            <v>0</v>
          </cell>
        </row>
      </sheetData>
      <sheetData sheetId="208">
        <row r="4">
          <cell r="C4">
            <v>0</v>
          </cell>
        </row>
      </sheetData>
      <sheetData sheetId="209">
        <row r="4">
          <cell r="C4">
            <v>0</v>
          </cell>
        </row>
      </sheetData>
      <sheetData sheetId="210">
        <row r="4">
          <cell r="C4">
            <v>0</v>
          </cell>
        </row>
      </sheetData>
      <sheetData sheetId="211">
        <row r="4">
          <cell r="C4">
            <v>0</v>
          </cell>
        </row>
      </sheetData>
      <sheetData sheetId="212">
        <row r="4">
          <cell r="C4">
            <v>0</v>
          </cell>
        </row>
      </sheetData>
      <sheetData sheetId="213">
        <row r="4">
          <cell r="C4" t="str">
            <v>Покупная электроэнергия</v>
          </cell>
        </row>
      </sheetData>
      <sheetData sheetId="214">
        <row r="4">
          <cell r="C4">
            <v>0</v>
          </cell>
        </row>
      </sheetData>
      <sheetData sheetId="215">
        <row r="4">
          <cell r="C4">
            <v>0</v>
          </cell>
        </row>
      </sheetData>
      <sheetData sheetId="216">
        <row r="4">
          <cell r="C4">
            <v>0</v>
          </cell>
        </row>
      </sheetData>
      <sheetData sheetId="217">
        <row r="4">
          <cell r="C4" t="str">
            <v>Покупная электроэнергия</v>
          </cell>
        </row>
      </sheetData>
      <sheetData sheetId="218">
        <row r="4">
          <cell r="C4">
            <v>0</v>
          </cell>
        </row>
      </sheetData>
      <sheetData sheetId="219">
        <row r="4">
          <cell r="C4">
            <v>0</v>
          </cell>
        </row>
      </sheetData>
      <sheetData sheetId="220">
        <row r="4">
          <cell r="C4">
            <v>0</v>
          </cell>
        </row>
      </sheetData>
      <sheetData sheetId="221">
        <row r="4">
          <cell r="C4">
            <v>0</v>
          </cell>
        </row>
      </sheetData>
      <sheetData sheetId="222">
        <row r="4">
          <cell r="C4" t="str">
            <v>Покупная электроэнергия</v>
          </cell>
        </row>
      </sheetData>
      <sheetData sheetId="223">
        <row r="4">
          <cell r="C4" t="str">
            <v>Покупная электроэнергия</v>
          </cell>
        </row>
      </sheetData>
      <sheetData sheetId="224">
        <row r="4">
          <cell r="C4" t="str">
            <v>Покупная электроэнергия</v>
          </cell>
        </row>
      </sheetData>
      <sheetData sheetId="225">
        <row r="4">
          <cell r="C4">
            <v>0</v>
          </cell>
        </row>
      </sheetData>
      <sheetData sheetId="226">
        <row r="4">
          <cell r="C4" t="str">
            <v>Покупная электроэнергия</v>
          </cell>
        </row>
      </sheetData>
      <sheetData sheetId="227">
        <row r="4">
          <cell r="C4" t="str">
            <v>Покупная электроэнергия</v>
          </cell>
        </row>
      </sheetData>
      <sheetData sheetId="228">
        <row r="4">
          <cell r="C4" t="str">
            <v>Покупная электроэнергия</v>
          </cell>
        </row>
      </sheetData>
      <sheetData sheetId="229">
        <row r="4">
          <cell r="C4">
            <v>0</v>
          </cell>
        </row>
      </sheetData>
      <sheetData sheetId="230">
        <row r="4">
          <cell r="C4">
            <v>0</v>
          </cell>
        </row>
      </sheetData>
      <sheetData sheetId="231">
        <row r="4">
          <cell r="C4">
            <v>0</v>
          </cell>
        </row>
      </sheetData>
      <sheetData sheetId="232">
        <row r="4">
          <cell r="C4" t="str">
            <v>Покупная электроэнергия</v>
          </cell>
        </row>
      </sheetData>
      <sheetData sheetId="233">
        <row r="4">
          <cell r="C4" t="str">
            <v>Покупная электроэнергия</v>
          </cell>
        </row>
      </sheetData>
      <sheetData sheetId="234" refreshError="1"/>
      <sheetData sheetId="235" refreshError="1"/>
      <sheetData sheetId="236">
        <row r="4">
          <cell r="C4">
            <v>0</v>
          </cell>
        </row>
      </sheetData>
      <sheetData sheetId="237">
        <row r="4">
          <cell r="C4">
            <v>0</v>
          </cell>
        </row>
      </sheetData>
      <sheetData sheetId="238">
        <row r="4">
          <cell r="C4" t="str">
            <v>Покупная электроэнергия</v>
          </cell>
        </row>
      </sheetData>
      <sheetData sheetId="239">
        <row r="4">
          <cell r="C4" t="str">
            <v>Покупная электроэнергия</v>
          </cell>
        </row>
      </sheetData>
      <sheetData sheetId="240">
        <row r="4">
          <cell r="C4">
            <v>0</v>
          </cell>
        </row>
      </sheetData>
      <sheetData sheetId="241">
        <row r="4">
          <cell r="C4">
            <v>0</v>
          </cell>
        </row>
      </sheetData>
      <sheetData sheetId="242">
        <row r="4">
          <cell r="C4">
            <v>0</v>
          </cell>
        </row>
      </sheetData>
      <sheetData sheetId="243">
        <row r="4">
          <cell r="C4">
            <v>0</v>
          </cell>
        </row>
      </sheetData>
      <sheetData sheetId="244">
        <row r="4">
          <cell r="C4">
            <v>0</v>
          </cell>
        </row>
      </sheetData>
      <sheetData sheetId="245">
        <row r="4">
          <cell r="C4">
            <v>0</v>
          </cell>
        </row>
      </sheetData>
      <sheetData sheetId="246">
        <row r="4">
          <cell r="C4">
            <v>0</v>
          </cell>
        </row>
      </sheetData>
      <sheetData sheetId="247">
        <row r="4">
          <cell r="C4" t="str">
            <v>Покупная электроэнергия</v>
          </cell>
        </row>
      </sheetData>
      <sheetData sheetId="248">
        <row r="4">
          <cell r="C4" t="str">
            <v>Покупная электроэнергия</v>
          </cell>
        </row>
      </sheetData>
      <sheetData sheetId="249">
        <row r="4">
          <cell r="C4" t="str">
            <v>Покупная электроэнергия</v>
          </cell>
        </row>
      </sheetData>
      <sheetData sheetId="250">
        <row r="4">
          <cell r="C4">
            <v>0</v>
          </cell>
        </row>
      </sheetData>
      <sheetData sheetId="251">
        <row r="4">
          <cell r="C4">
            <v>0</v>
          </cell>
        </row>
      </sheetData>
      <sheetData sheetId="252">
        <row r="4">
          <cell r="C4" t="str">
            <v>Покупная электроэнергия</v>
          </cell>
        </row>
      </sheetData>
      <sheetData sheetId="253">
        <row r="4">
          <cell r="C4" t="str">
            <v>Покупная электроэнергия</v>
          </cell>
        </row>
      </sheetData>
      <sheetData sheetId="254">
        <row r="4">
          <cell r="C4" t="str">
            <v>Покупная электроэнергия</v>
          </cell>
        </row>
      </sheetData>
      <sheetData sheetId="255">
        <row r="4">
          <cell r="C4">
            <v>0</v>
          </cell>
        </row>
      </sheetData>
      <sheetData sheetId="256">
        <row r="4">
          <cell r="C4">
            <v>0</v>
          </cell>
        </row>
      </sheetData>
      <sheetData sheetId="257">
        <row r="4">
          <cell r="C4">
            <v>0</v>
          </cell>
        </row>
      </sheetData>
      <sheetData sheetId="258">
        <row r="4">
          <cell r="C4">
            <v>0</v>
          </cell>
        </row>
      </sheetData>
      <sheetData sheetId="259">
        <row r="4">
          <cell r="C4" t="str">
            <v>Покупная электроэнергия</v>
          </cell>
        </row>
      </sheetData>
      <sheetData sheetId="260">
        <row r="4">
          <cell r="C4" t="str">
            <v>Покупная электроэнергия</v>
          </cell>
        </row>
      </sheetData>
      <sheetData sheetId="261">
        <row r="4">
          <cell r="C4">
            <v>0</v>
          </cell>
        </row>
      </sheetData>
      <sheetData sheetId="262">
        <row r="4">
          <cell r="C4">
            <v>0</v>
          </cell>
        </row>
      </sheetData>
      <sheetData sheetId="263">
        <row r="4">
          <cell r="C4">
            <v>0</v>
          </cell>
        </row>
      </sheetData>
      <sheetData sheetId="264">
        <row r="4">
          <cell r="C4">
            <v>0</v>
          </cell>
        </row>
      </sheetData>
      <sheetData sheetId="265">
        <row r="4">
          <cell r="C4">
            <v>0</v>
          </cell>
        </row>
      </sheetData>
      <sheetData sheetId="266">
        <row r="4">
          <cell r="C4" t="str">
            <v>Покупная электроэнергия</v>
          </cell>
        </row>
      </sheetData>
      <sheetData sheetId="267">
        <row r="4">
          <cell r="C4" t="str">
            <v>Покупная электроэнергия</v>
          </cell>
        </row>
      </sheetData>
      <sheetData sheetId="268">
        <row r="4">
          <cell r="C4" t="str">
            <v>Покупная электроэнергия</v>
          </cell>
        </row>
      </sheetData>
      <sheetData sheetId="269">
        <row r="4">
          <cell r="C4" t="str">
            <v>Покупная электроэнергия</v>
          </cell>
        </row>
      </sheetData>
      <sheetData sheetId="270">
        <row r="4">
          <cell r="C4" t="str">
            <v>Покупная электроэнергия</v>
          </cell>
        </row>
      </sheetData>
      <sheetData sheetId="271">
        <row r="4">
          <cell r="C4" t="str">
            <v>Покупная электроэнергия</v>
          </cell>
        </row>
      </sheetData>
      <sheetData sheetId="272">
        <row r="4">
          <cell r="C4">
            <v>0</v>
          </cell>
        </row>
      </sheetData>
      <sheetData sheetId="273">
        <row r="4">
          <cell r="C4" t="str">
            <v>Покупная электроэнергия</v>
          </cell>
        </row>
      </sheetData>
      <sheetData sheetId="274">
        <row r="4">
          <cell r="C4" t="str">
            <v>Покупная электроэнергия</v>
          </cell>
        </row>
      </sheetData>
      <sheetData sheetId="275">
        <row r="4">
          <cell r="C4" t="str">
            <v>Покупная электроэнергия</v>
          </cell>
        </row>
      </sheetData>
      <sheetData sheetId="276">
        <row r="4">
          <cell r="C4" t="str">
            <v>Покупная электроэнергия</v>
          </cell>
        </row>
      </sheetData>
      <sheetData sheetId="277">
        <row r="4">
          <cell r="C4" t="str">
            <v>Покупная электроэнергия</v>
          </cell>
        </row>
      </sheetData>
      <sheetData sheetId="278">
        <row r="4">
          <cell r="C4">
            <v>0</v>
          </cell>
        </row>
      </sheetData>
      <sheetData sheetId="279">
        <row r="4">
          <cell r="C4">
            <v>0</v>
          </cell>
        </row>
      </sheetData>
      <sheetData sheetId="280">
        <row r="4">
          <cell r="C4">
            <v>0</v>
          </cell>
        </row>
      </sheetData>
      <sheetData sheetId="281">
        <row r="4">
          <cell r="C4">
            <v>0</v>
          </cell>
        </row>
      </sheetData>
      <sheetData sheetId="282">
        <row r="4">
          <cell r="C4" t="str">
            <v>Покупная электроэнергия</v>
          </cell>
        </row>
      </sheetData>
      <sheetData sheetId="283">
        <row r="4">
          <cell r="C4" t="str">
            <v>Покупная электроэнергия</v>
          </cell>
        </row>
      </sheetData>
      <sheetData sheetId="284">
        <row r="4">
          <cell r="C4" t="str">
            <v>Покупная электроэнергия</v>
          </cell>
        </row>
      </sheetData>
      <sheetData sheetId="285">
        <row r="4">
          <cell r="C4" t="str">
            <v>Покупная электроэнергия</v>
          </cell>
        </row>
      </sheetData>
      <sheetData sheetId="286">
        <row r="4">
          <cell r="C4">
            <v>0</v>
          </cell>
        </row>
      </sheetData>
      <sheetData sheetId="287">
        <row r="4">
          <cell r="C4">
            <v>0</v>
          </cell>
        </row>
      </sheetData>
      <sheetData sheetId="288">
        <row r="4">
          <cell r="C4" t="str">
            <v>Покупная электроэнергия</v>
          </cell>
        </row>
      </sheetData>
      <sheetData sheetId="289">
        <row r="4">
          <cell r="C4" t="str">
            <v>Покупная электроэнергия</v>
          </cell>
        </row>
      </sheetData>
      <sheetData sheetId="290">
        <row r="4">
          <cell r="C4" t="str">
            <v>Покупная электроэнергия</v>
          </cell>
        </row>
      </sheetData>
      <sheetData sheetId="291">
        <row r="4">
          <cell r="C4" t="str">
            <v>Покупная электроэнергия</v>
          </cell>
        </row>
      </sheetData>
      <sheetData sheetId="292">
        <row r="4">
          <cell r="C4" t="str">
            <v>Покупная электроэнергия</v>
          </cell>
        </row>
      </sheetData>
      <sheetData sheetId="293">
        <row r="4">
          <cell r="C4">
            <v>0</v>
          </cell>
        </row>
      </sheetData>
      <sheetData sheetId="294">
        <row r="4">
          <cell r="C4">
            <v>0</v>
          </cell>
        </row>
      </sheetData>
      <sheetData sheetId="295">
        <row r="4">
          <cell r="C4" t="str">
            <v>Покупная электроэнергия</v>
          </cell>
        </row>
      </sheetData>
      <sheetData sheetId="296">
        <row r="4">
          <cell r="C4">
            <v>0</v>
          </cell>
        </row>
      </sheetData>
      <sheetData sheetId="297">
        <row r="4">
          <cell r="C4" t="str">
            <v>Покупная электроэнергия</v>
          </cell>
        </row>
      </sheetData>
      <sheetData sheetId="298">
        <row r="4">
          <cell r="C4" t="str">
            <v>Покупная электроэнергия</v>
          </cell>
        </row>
      </sheetData>
      <sheetData sheetId="299">
        <row r="4">
          <cell r="C4">
            <v>0</v>
          </cell>
        </row>
      </sheetData>
      <sheetData sheetId="300">
        <row r="4">
          <cell r="C4">
            <v>0</v>
          </cell>
        </row>
      </sheetData>
      <sheetData sheetId="301">
        <row r="4">
          <cell r="C4">
            <v>0</v>
          </cell>
        </row>
      </sheetData>
      <sheetData sheetId="302">
        <row r="4">
          <cell r="C4" t="str">
            <v>Покупная электроэнергия</v>
          </cell>
        </row>
      </sheetData>
      <sheetData sheetId="303">
        <row r="4">
          <cell r="C4" t="str">
            <v>Покупная электроэнергия</v>
          </cell>
        </row>
      </sheetData>
      <sheetData sheetId="304">
        <row r="4">
          <cell r="C4" t="str">
            <v>Покупная электроэнергия</v>
          </cell>
        </row>
      </sheetData>
      <sheetData sheetId="305">
        <row r="4">
          <cell r="C4" t="str">
            <v>Покупная электроэнергия</v>
          </cell>
        </row>
      </sheetData>
      <sheetData sheetId="306">
        <row r="4">
          <cell r="C4" t="str">
            <v>Покупная электроэнергия</v>
          </cell>
        </row>
      </sheetData>
      <sheetData sheetId="307">
        <row r="4">
          <cell r="C4">
            <v>0</v>
          </cell>
        </row>
      </sheetData>
      <sheetData sheetId="308">
        <row r="4">
          <cell r="C4">
            <v>0</v>
          </cell>
        </row>
      </sheetData>
      <sheetData sheetId="309">
        <row r="4">
          <cell r="C4">
            <v>0</v>
          </cell>
        </row>
      </sheetData>
      <sheetData sheetId="310">
        <row r="4">
          <cell r="C4" t="str">
            <v>Покупная электроэнергия</v>
          </cell>
        </row>
      </sheetData>
      <sheetData sheetId="311">
        <row r="4">
          <cell r="C4" t="str">
            <v>Покупная электроэнергия</v>
          </cell>
        </row>
      </sheetData>
      <sheetData sheetId="312">
        <row r="4">
          <cell r="C4" t="str">
            <v>Покупная электроэнергия</v>
          </cell>
        </row>
      </sheetData>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ow r="4">
          <cell r="C4" t="str">
            <v>Гуджоян Дмитрий Олегович</v>
          </cell>
        </row>
      </sheetData>
      <sheetData sheetId="347">
        <row r="4">
          <cell r="C4">
            <v>0</v>
          </cell>
        </row>
      </sheetData>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4">
          <cell r="C4">
            <v>0</v>
          </cell>
        </row>
      </sheetData>
      <sheetData sheetId="362">
        <row r="4">
          <cell r="C4">
            <v>0</v>
          </cell>
        </row>
      </sheetData>
      <sheetData sheetId="363" refreshError="1"/>
      <sheetData sheetId="364" refreshError="1"/>
      <sheetData sheetId="365" refreshError="1"/>
      <sheetData sheetId="366" refreshError="1"/>
      <sheetData sheetId="367">
        <row r="4">
          <cell r="C4">
            <v>0</v>
          </cell>
        </row>
      </sheetData>
      <sheetData sheetId="368">
        <row r="4">
          <cell r="C4">
            <v>0</v>
          </cell>
        </row>
      </sheetData>
      <sheetData sheetId="369">
        <row r="4">
          <cell r="C4">
            <v>0</v>
          </cell>
        </row>
      </sheetData>
      <sheetData sheetId="370">
        <row r="4">
          <cell r="C4">
            <v>0</v>
          </cell>
        </row>
      </sheetData>
      <sheetData sheetId="371">
        <row r="4">
          <cell r="C4">
            <v>0</v>
          </cell>
        </row>
      </sheetData>
      <sheetData sheetId="372">
        <row r="4">
          <cell r="C4">
            <v>0</v>
          </cell>
        </row>
      </sheetData>
      <sheetData sheetId="373">
        <row r="4">
          <cell r="C4">
            <v>0</v>
          </cell>
        </row>
      </sheetData>
      <sheetData sheetId="374">
        <row r="4">
          <cell r="C4">
            <v>0</v>
          </cell>
        </row>
      </sheetData>
      <sheetData sheetId="375" refreshError="1"/>
      <sheetData sheetId="376" refreshError="1"/>
      <sheetData sheetId="377" refreshError="1"/>
      <sheetData sheetId="378" refreshError="1"/>
      <sheetData sheetId="379" refreshError="1"/>
      <sheetData sheetId="380">
        <row r="4">
          <cell r="C4" t="str">
            <v xml:space="preserve"> - ввода в МКД</v>
          </cell>
        </row>
      </sheetData>
      <sheetData sheetId="381">
        <row r="4">
          <cell r="C4">
            <v>0</v>
          </cell>
        </row>
      </sheetData>
      <sheetData sheetId="382">
        <row r="4">
          <cell r="C4" t="str">
            <v xml:space="preserve"> - ввода в МКД</v>
          </cell>
        </row>
      </sheetData>
      <sheetData sheetId="383">
        <row r="4">
          <cell r="C4" t="str">
            <v xml:space="preserve"> - ввода в МКД</v>
          </cell>
        </row>
      </sheetData>
      <sheetData sheetId="384">
        <row r="4">
          <cell r="C4" t="str">
            <v xml:space="preserve"> - ввода в МКД</v>
          </cell>
        </row>
      </sheetData>
      <sheetData sheetId="385">
        <row r="4">
          <cell r="C4" t="str">
            <v xml:space="preserve"> - ввода в МКД</v>
          </cell>
        </row>
      </sheetData>
      <sheetData sheetId="386">
        <row r="4">
          <cell r="C4" t="str">
            <v xml:space="preserve"> - ввода в МКД</v>
          </cell>
        </row>
      </sheetData>
      <sheetData sheetId="387">
        <row r="4">
          <cell r="C4">
            <v>0</v>
          </cell>
        </row>
      </sheetData>
      <sheetData sheetId="388">
        <row r="4">
          <cell r="C4">
            <v>0</v>
          </cell>
        </row>
      </sheetData>
      <sheetData sheetId="389">
        <row r="4">
          <cell r="C4">
            <v>0</v>
          </cell>
        </row>
      </sheetData>
      <sheetData sheetId="390">
        <row r="4">
          <cell r="C4">
            <v>0</v>
          </cell>
        </row>
      </sheetData>
      <sheetData sheetId="391">
        <row r="4">
          <cell r="C4">
            <v>0</v>
          </cell>
        </row>
      </sheetData>
      <sheetData sheetId="392">
        <row r="4">
          <cell r="C4">
            <v>0</v>
          </cell>
        </row>
      </sheetData>
      <sheetData sheetId="393">
        <row r="4">
          <cell r="C4">
            <v>0</v>
          </cell>
        </row>
      </sheetData>
      <sheetData sheetId="394">
        <row r="4">
          <cell r="C4">
            <v>0</v>
          </cell>
        </row>
      </sheetData>
      <sheetData sheetId="395">
        <row r="4">
          <cell r="C4">
            <v>0</v>
          </cell>
        </row>
      </sheetData>
      <sheetData sheetId="396">
        <row r="4">
          <cell r="C4">
            <v>0</v>
          </cell>
        </row>
      </sheetData>
      <sheetData sheetId="397">
        <row r="4">
          <cell r="C4">
            <v>0</v>
          </cell>
        </row>
      </sheetData>
      <sheetData sheetId="398">
        <row r="4">
          <cell r="C4">
            <v>0</v>
          </cell>
        </row>
      </sheetData>
      <sheetData sheetId="399">
        <row r="4">
          <cell r="C4">
            <v>0</v>
          </cell>
        </row>
      </sheetData>
      <sheetData sheetId="400">
        <row r="4">
          <cell r="C4">
            <v>0</v>
          </cell>
        </row>
      </sheetData>
      <sheetData sheetId="401">
        <row r="4">
          <cell r="C4">
            <v>0</v>
          </cell>
        </row>
      </sheetData>
      <sheetData sheetId="402">
        <row r="4">
          <cell r="C4">
            <v>0</v>
          </cell>
        </row>
      </sheetData>
      <sheetData sheetId="403">
        <row r="4">
          <cell r="C4">
            <v>0</v>
          </cell>
        </row>
      </sheetData>
      <sheetData sheetId="404">
        <row r="4">
          <cell r="C4">
            <v>0</v>
          </cell>
        </row>
      </sheetData>
      <sheetData sheetId="405">
        <row r="4">
          <cell r="C4">
            <v>0</v>
          </cell>
        </row>
      </sheetData>
      <sheetData sheetId="406">
        <row r="4">
          <cell r="C4">
            <v>0</v>
          </cell>
        </row>
      </sheetData>
      <sheetData sheetId="407">
        <row r="4">
          <cell r="C4">
            <v>0</v>
          </cell>
        </row>
      </sheetData>
      <sheetData sheetId="408">
        <row r="4">
          <cell r="C4">
            <v>0</v>
          </cell>
        </row>
      </sheetData>
      <sheetData sheetId="409">
        <row r="4">
          <cell r="C4">
            <v>0</v>
          </cell>
        </row>
      </sheetData>
      <sheetData sheetId="410">
        <row r="4">
          <cell r="C4">
            <v>0</v>
          </cell>
        </row>
      </sheetData>
      <sheetData sheetId="411">
        <row r="4">
          <cell r="C4">
            <v>0</v>
          </cell>
        </row>
      </sheetData>
      <sheetData sheetId="412">
        <row r="4">
          <cell r="C4">
            <v>0</v>
          </cell>
        </row>
      </sheetData>
      <sheetData sheetId="413">
        <row r="4">
          <cell r="C4">
            <v>0</v>
          </cell>
        </row>
      </sheetData>
      <sheetData sheetId="414">
        <row r="4">
          <cell r="C4">
            <v>0</v>
          </cell>
        </row>
      </sheetData>
      <sheetData sheetId="415">
        <row r="4">
          <cell r="C4">
            <v>0</v>
          </cell>
        </row>
      </sheetData>
      <sheetData sheetId="416">
        <row r="4">
          <cell r="C4">
            <v>0</v>
          </cell>
        </row>
      </sheetData>
      <sheetData sheetId="417">
        <row r="4">
          <cell r="C4">
            <v>0</v>
          </cell>
        </row>
      </sheetData>
      <sheetData sheetId="418">
        <row r="4">
          <cell r="C4">
            <v>0</v>
          </cell>
        </row>
      </sheetData>
      <sheetData sheetId="419">
        <row r="4">
          <cell r="C4">
            <v>0</v>
          </cell>
        </row>
      </sheetData>
      <sheetData sheetId="420">
        <row r="4">
          <cell r="C4">
            <v>0</v>
          </cell>
        </row>
      </sheetData>
      <sheetData sheetId="421" refreshError="1"/>
      <sheetData sheetId="422" refreshError="1"/>
      <sheetData sheetId="423">
        <row r="4">
          <cell r="C4">
            <v>0</v>
          </cell>
        </row>
      </sheetData>
      <sheetData sheetId="424">
        <row r="4">
          <cell r="C4">
            <v>0</v>
          </cell>
        </row>
      </sheetData>
      <sheetData sheetId="425">
        <row r="4">
          <cell r="C4">
            <v>0</v>
          </cell>
        </row>
      </sheetData>
      <sheetData sheetId="426">
        <row r="4">
          <cell r="C4">
            <v>0</v>
          </cell>
        </row>
      </sheetData>
      <sheetData sheetId="427">
        <row r="4">
          <cell r="C4">
            <v>0</v>
          </cell>
        </row>
      </sheetData>
      <sheetData sheetId="428">
        <row r="4">
          <cell r="C4">
            <v>0</v>
          </cell>
        </row>
      </sheetData>
      <sheetData sheetId="429">
        <row r="4">
          <cell r="C4">
            <v>0</v>
          </cell>
        </row>
      </sheetData>
      <sheetData sheetId="430">
        <row r="4">
          <cell r="C4">
            <v>0</v>
          </cell>
        </row>
      </sheetData>
      <sheetData sheetId="431">
        <row r="4">
          <cell r="C4">
            <v>0</v>
          </cell>
        </row>
      </sheetData>
      <sheetData sheetId="432" refreshError="1"/>
      <sheetData sheetId="433">
        <row r="4">
          <cell r="C4">
            <v>0</v>
          </cell>
        </row>
      </sheetData>
      <sheetData sheetId="434" refreshError="1"/>
      <sheetData sheetId="435" refreshError="1"/>
      <sheetData sheetId="436" refreshError="1"/>
      <sheetData sheetId="437" refreshError="1"/>
      <sheetData sheetId="438" refreshError="1"/>
      <sheetData sheetId="439" refreshError="1"/>
      <sheetData sheetId="440">
        <row r="4">
          <cell r="C4">
            <v>0</v>
          </cell>
        </row>
      </sheetData>
      <sheetData sheetId="441" refreshError="1"/>
      <sheetData sheetId="442">
        <row r="4">
          <cell r="C4" t="str">
            <v>1 полугодие 2020 план</v>
          </cell>
        </row>
      </sheetData>
      <sheetData sheetId="443">
        <row r="4">
          <cell r="C4">
            <v>0</v>
          </cell>
        </row>
      </sheetData>
      <sheetData sheetId="444">
        <row r="4">
          <cell r="C4" t="str">
            <v>1 полугодие 2020 план</v>
          </cell>
        </row>
      </sheetData>
      <sheetData sheetId="445">
        <row r="4">
          <cell r="C4">
            <v>0</v>
          </cell>
        </row>
      </sheetData>
      <sheetData sheetId="446">
        <row r="4">
          <cell r="C4" t="str">
            <v>1 полугодие 2020 план</v>
          </cell>
        </row>
      </sheetData>
      <sheetData sheetId="447">
        <row r="4">
          <cell r="C4">
            <v>0</v>
          </cell>
        </row>
      </sheetData>
      <sheetData sheetId="448">
        <row r="4">
          <cell r="C4" t="str">
            <v>1 полугодие 2020 план</v>
          </cell>
        </row>
      </sheetData>
      <sheetData sheetId="449">
        <row r="4">
          <cell r="C4">
            <v>0</v>
          </cell>
        </row>
      </sheetData>
      <sheetData sheetId="450">
        <row r="4">
          <cell r="C4" t="str">
            <v>1 полугодие 2020 план</v>
          </cell>
        </row>
      </sheetData>
      <sheetData sheetId="451" refreshError="1"/>
      <sheetData sheetId="452" refreshError="1"/>
      <sheetData sheetId="453">
        <row r="4">
          <cell r="C4" t="str">
            <v>Приказом Минэнерго России от 15.11.2019 г. №8@</v>
          </cell>
        </row>
      </sheetData>
      <sheetData sheetId="454">
        <row r="4">
          <cell r="C4" t="str">
            <v>Приказом Минэнерго России от 15.11.2019 г. №8@</v>
          </cell>
        </row>
      </sheetData>
      <sheetData sheetId="455">
        <row r="4">
          <cell r="C4" t="str">
            <v>Приказом Минэнерго России от 15.11.2019 г. №8@</v>
          </cell>
        </row>
      </sheetData>
      <sheetData sheetId="456" refreshError="1"/>
      <sheetData sheetId="457" refreshError="1"/>
      <sheetData sheetId="458">
        <row r="4">
          <cell r="C4">
            <v>0</v>
          </cell>
        </row>
      </sheetData>
      <sheetData sheetId="459" refreshError="1"/>
      <sheetData sheetId="460" refreshError="1"/>
      <sheetData sheetId="461">
        <row r="4">
          <cell r="C4">
            <v>0</v>
          </cell>
        </row>
      </sheetData>
      <sheetData sheetId="462">
        <row r="4">
          <cell r="C4">
            <v>0</v>
          </cell>
        </row>
      </sheetData>
      <sheetData sheetId="463">
        <row r="4">
          <cell r="C4">
            <v>0</v>
          </cell>
        </row>
      </sheetData>
      <sheetData sheetId="464">
        <row r="4">
          <cell r="C4">
            <v>0</v>
          </cell>
        </row>
      </sheetData>
      <sheetData sheetId="465">
        <row r="4">
          <cell r="C4">
            <v>0</v>
          </cell>
        </row>
      </sheetData>
      <sheetData sheetId="466">
        <row r="4">
          <cell r="C4">
            <v>0</v>
          </cell>
        </row>
      </sheetData>
      <sheetData sheetId="467">
        <row r="4">
          <cell r="C4" t="str">
            <v>Остатки по статьям баланса на</v>
          </cell>
        </row>
      </sheetData>
      <sheetData sheetId="468">
        <row r="4">
          <cell r="C4" t="str">
            <v>Остатки по статьям баланса на</v>
          </cell>
        </row>
      </sheetData>
      <sheetData sheetId="469">
        <row r="4">
          <cell r="C4" t="str">
            <v>Остатки по статьям баланса на</v>
          </cell>
        </row>
      </sheetData>
      <sheetData sheetId="470">
        <row r="4">
          <cell r="C4" t="str">
            <v>Остатки по статьям баланса на</v>
          </cell>
        </row>
      </sheetData>
      <sheetData sheetId="471">
        <row r="4">
          <cell r="C4" t="str">
            <v>Остатки по статьям баланса на</v>
          </cell>
        </row>
      </sheetData>
      <sheetData sheetId="472">
        <row r="4">
          <cell r="C4" t="str">
            <v>Остатки по статьям баланса на</v>
          </cell>
        </row>
      </sheetData>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row r="4">
          <cell r="C4">
            <v>0</v>
          </cell>
        </row>
      </sheetData>
      <sheetData sheetId="482"/>
      <sheetData sheetId="483"/>
      <sheetData sheetId="484"/>
      <sheetData sheetId="485">
        <row r="4">
          <cell r="C4">
            <v>0</v>
          </cell>
        </row>
      </sheetData>
      <sheetData sheetId="486"/>
      <sheetData sheetId="487"/>
      <sheetData sheetId="488"/>
      <sheetData sheetId="489">
        <row r="4">
          <cell r="C4">
            <v>0</v>
          </cell>
        </row>
      </sheetData>
      <sheetData sheetId="490"/>
      <sheetData sheetId="491"/>
      <sheetData sheetId="492" refreshError="1"/>
      <sheetData sheetId="493" refreshError="1"/>
      <sheetData sheetId="494" refreshError="1"/>
      <sheetData sheetId="495" refreshError="1"/>
      <sheetData sheetId="496" refreshError="1"/>
      <sheetData sheetId="497">
        <row r="4">
          <cell r="C4">
            <v>0</v>
          </cell>
        </row>
      </sheetData>
      <sheetData sheetId="498" refreshError="1"/>
      <sheetData sheetId="499" refreshError="1"/>
      <sheetData sheetId="500" refreshError="1"/>
      <sheetData sheetId="501"/>
      <sheetData sheetId="502"/>
      <sheetData sheetId="503"/>
      <sheetData sheetId="504"/>
      <sheetData sheetId="505">
        <row r="4">
          <cell r="C4" t="str">
            <v>3 квартал план</v>
          </cell>
        </row>
      </sheetData>
      <sheetData sheetId="506"/>
      <sheetData sheetId="507"/>
      <sheetData sheetId="508"/>
      <sheetData sheetId="509">
        <row r="6">
          <cell r="C6">
            <v>0</v>
          </cell>
        </row>
      </sheetData>
      <sheetData sheetId="510"/>
      <sheetData sheetId="51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 val="共機計算"/>
      <sheetName val="共機J"/>
      <sheetName val="18.2"/>
      <sheetName val="21.3"/>
      <sheetName val="3"/>
      <sheetName val="4.1"/>
      <sheetName val="0_13"/>
      <sheetName val="2_13"/>
      <sheetName val="2_23"/>
      <sheetName val="6_13"/>
      <sheetName val="17_13"/>
      <sheetName val="24_13"/>
      <sheetName val="Производство_электроэнергии3"/>
      <sheetName val="услуги_непроизводств_3"/>
      <sheetName val="другие_затраты_с-ст3"/>
      <sheetName val="налоги_в_с-ст3"/>
      <sheetName val="%_за_кредит3"/>
      <sheetName val="поощрение_(ДВ)3"/>
      <sheetName val="другие_из_прибыли3"/>
      <sheetName val="2008_-20103"/>
      <sheetName val="Ф-1_(для_АО-энерго)"/>
      <sheetName val="Ф-2_(для_АО-энерго)"/>
      <sheetName val="свод_ПС"/>
      <sheetName val="ставки_РД"/>
      <sheetName val="ИПР_2012"/>
      <sheetName val="ИПР_2012-2017"/>
      <sheetName val="1_2"/>
      <sheetName val="стадия_реализации"/>
      <sheetName val="2_2_прил_"/>
      <sheetName val="См_1"/>
      <sheetName val="Титульный_лист"/>
      <sheetName val="~5537733_xls"/>
      <sheetName val="6_Списки"/>
      <sheetName val="14б_ДПН_отчет"/>
      <sheetName val="16а_Сводный_анализ"/>
      <sheetName val="ESTI_"/>
      <sheetName val="Вспомогат_по_месяцам_"/>
      <sheetName val="Вспомогат(по_месяцам)"/>
      <sheetName val="Поставщики_и_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5)"/>
      <sheetName val="НВВ"/>
      <sheetName val="П1.2 МПОКХ"/>
      <sheetName val="тариф"/>
      <sheetName val="1.5 (2)"/>
      <sheetName val="1.3_"/>
      <sheetName val="1.6 (3)"/>
      <sheetName val="1.6 (2)"/>
      <sheetName val="Лист1"/>
      <sheetName val="1.2.2"/>
      <sheetName val="1.3"/>
      <sheetName val="1.4"/>
      <sheetName val="1.5"/>
      <sheetName val="1.6"/>
      <sheetName val="1.13"/>
      <sheetName val="1.15"/>
      <sheetName val="1.16_2008"/>
      <sheetName val="1.16 (ЮСК)"/>
      <sheetName val="1.17"/>
      <sheetName val="1.18.2."/>
      <sheetName val="1.21.3"/>
      <sheetName val="1.24."/>
      <sheetName val="1.25."/>
      <sheetName val="1.27"/>
      <sheetName val="POYS2008"/>
      <sheetName val="2.1усл.ед"/>
      <sheetName val="2.2усл.ед"/>
      <sheetName val="распр затрат"/>
      <sheetName val="Лист2"/>
      <sheetName val="ГСМ"/>
      <sheetName val="усл.ед."/>
      <sheetName val="Лист1 "/>
      <sheetName val="P2.1"/>
      <sheetName val="P2.2"/>
      <sheetName val="перекрестка"/>
      <sheetName val="16"/>
      <sheetName val="18.2"/>
      <sheetName val="4"/>
      <sheetName val="6"/>
      <sheetName val="15"/>
      <sheetName val="17.1"/>
      <sheetName val="21.3"/>
      <sheetName val="2.3"/>
      <sheetName val="20"/>
      <sheetName val="27"/>
      <sheetName val="Регион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Список"/>
      <sheetName val="Таб1.1"/>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Лист2"/>
      <sheetName val="Баланс ээ"/>
      <sheetName val="regs"/>
      <sheetName val="Справочник"/>
      <sheetName val="ЭСО"/>
      <sheetName val="Рег генер"/>
      <sheetName val="сети"/>
      <sheetName val="на 1 тут"/>
      <sheetName val="Лист4"/>
      <sheetName val="Лист5"/>
      <sheetName val="сбыт"/>
      <sheetName val="данные"/>
      <sheetName val="ДЛЯ ЗАПОЛНЕНИЯ"/>
      <sheetName val="списки2"/>
      <sheetName val="Лист1 (2)"/>
      <sheetName val="共機J"/>
      <sheetName val="共機計算"/>
      <sheetName val="Тариф_покупки2"/>
      <sheetName val="Сети_-_предложение_ФСТ2"/>
      <sheetName val="Расчет_страны2"/>
      <sheetName val="2008_-20102"/>
      <sheetName val="Производство_электроэнергии2"/>
      <sheetName val="Т19_12"/>
      <sheetName val="Свод_по_регионам2"/>
      <sheetName val="Баланс_энергии2"/>
      <sheetName val="Баланс_мощности2"/>
      <sheetName val="_КВЛ_112"/>
      <sheetName val="НВВ_общая2"/>
      <sheetName val="амортизация_по_уровням_напряже2"/>
      <sheetName val="П_1_16__оплата_труда_ОПР2"/>
      <sheetName val="Ремонты_112"/>
      <sheetName val="Сводная_ремонт2"/>
      <sheetName val="Пл_за_Зем2"/>
      <sheetName val="ОТ_и_ТБ2"/>
      <sheetName val="Аренда_им2"/>
      <sheetName val="Др_проч2"/>
      <sheetName val="Услуги_банков2"/>
      <sheetName val="Н_на_Им2"/>
      <sheetName val="др_внереал_расходы2"/>
      <sheetName val="соц_характер2"/>
      <sheetName val="П2_1_на_01_01_20112"/>
      <sheetName val="П_1_18__Калькуляция2"/>
      <sheetName val="П_1_21_Прибыль2"/>
      <sheetName val="П1_242"/>
      <sheetName val="П1_252"/>
      <sheetName val="П_1_172"/>
      <sheetName val="_НВВ_передача2"/>
      <sheetName val="Ф-1_(для_АО-энерго)2"/>
      <sheetName val="Ф-2_(для_АО-энерго)2"/>
      <sheetName val="18_21"/>
      <sheetName val="17_11"/>
      <sheetName val="2_31"/>
      <sheetName val="P2_11"/>
      <sheetName val="Сводка_-_лизинг1"/>
      <sheetName val="14б_дпн_отчет1"/>
      <sheetName val="16а_сводный_анализ1"/>
      <sheetName val="Таб1_11"/>
      <sheetName val="Доходы_от_эл__и_теплоэнергии1"/>
      <sheetName val="MTO_REV_01"/>
      <sheetName val="Поставщики_и_субподрядчики1"/>
      <sheetName val="ФЭ_модель"/>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Контроль"/>
      <sheetName val="Дом"/>
      <sheetName val="Участок"/>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В.Д."/>
      <sheetName val="2017-2019 свод"/>
      <sheetName val="2017-2019 по месяцам"/>
      <sheetName val="2017-2019 по кварталам"/>
      <sheetName val="БДР"/>
      <sheetName val="БДДС (ДПН)"/>
      <sheetName val="утв. БДР"/>
      <sheetName val="утв.БП БДДС"/>
      <sheetName val=""/>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 val="Регионы"/>
      <sheetName val="FST5"/>
      <sheetName val="Ф-2 (для АО-энерго)"/>
      <sheetName val="ИА"/>
      <sheetName val="КГК ИФ"/>
      <sheetName val="КГК ОБР"/>
      <sheetName val="ОФР"/>
      <sheetName val="Выр. общ."/>
      <sheetName val="Выр. ТЭЦ-1"/>
      <sheetName val="Выр. ГТЭЦ"/>
      <sheetName val="СС"/>
      <sheetName val="КГК ОБР (2)"/>
      <sheetName val="ОФР (2)"/>
      <sheetName val="Выр. общ. (2)"/>
      <sheetName val="Выр. ТЭЦ-1 (2)"/>
      <sheetName val="Выр. ГТЭЦ (2)"/>
      <sheetName val="СС (2)"/>
      <sheetName val="TDSheet"/>
      <sheetName val="MTO REV.0"/>
      <sheetName val="ОРОРП"/>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риложение 1"/>
      <sheetName val=" СУ ФНП"/>
      <sheetName val="ШР 2018"/>
      <sheetName val="合成単価作成・-bldg"/>
      <sheetName val="Curves"/>
      <sheetName val="Note"/>
      <sheetName val="Heads"/>
      <sheetName val="Dbase"/>
      <sheetName val="Tables"/>
      <sheetName val="Page 2"/>
      <sheetName val="main gate house"/>
      <sheetName val="Титул"/>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Сценарные условия"/>
      <sheetName val="4.Баланс ээ"/>
      <sheetName val="5_Ремонты"/>
      <sheetName val="6.ИПР"/>
      <sheetName val="7.Затраты на персонал"/>
      <sheetName val="8.ОФР"/>
      <sheetName val="9. Смета затрат"/>
      <sheetName val="10. БДР"/>
      <sheetName val="11.БДДС (ДПН)"/>
      <sheetName val="12.Прогнозный баланс"/>
      <sheetName val="СБП_ДопИнфо_new"/>
      <sheetName val="СБП_ДопИнфо"/>
      <sheetName val="13.ПУЭ"/>
      <sheetName val="13.ПУЭ (2)"/>
      <sheetName val="14.Снижение ОР"/>
      <sheetName val="ВспомогательныеЛисты-&gt;"/>
      <sheetName val="9. Смета затрат (2)"/>
      <sheetName val="8.ОФР (2)"/>
      <sheetName val="10. БДР (2)"/>
      <sheetName val="12.Прогнозный баланс (2)"/>
      <sheetName val="ПР1_субх_old"/>
      <sheetName val="ПР2_субх_old"/>
      <sheetName val="ПР_РС_сл13"/>
      <sheetName val="ПР_РС_сл18"/>
      <sheetName val="ручные корр-ки и комментарии"/>
      <sheetName val="2.Оценочные показатели (2)"/>
      <sheetName val="11.1.БДДС (ДПН)"/>
      <sheetName val="11.2.БДДС (ДПН)"/>
      <sheetName val="ВГО_pl"/>
      <sheetName val="Расчет средневзв ставки"/>
      <sheetName val="6.ИПР (2)"/>
      <sheetName val="7.Затраты на персонал (2)"/>
      <sheetName val="11.БДДС (ДПН) (2)"/>
      <sheetName val="Период"/>
      <sheetName val="3.Программа реализации (2)"/>
      <sheetName val="ПР1_субх"/>
      <sheetName val="ПР2_субх"/>
      <sheetName val="ПЗ"/>
      <sheetName val="key"/>
      <sheetName val="Info"/>
      <sheetName val="Ф-1 (для АО-энерго)"/>
      <sheetName val="TEHSHEET"/>
      <sheetName val="I"/>
    </sheetNames>
    <sheetDataSet>
      <sheetData sheetId="0" refreshError="1"/>
      <sheetData sheetId="1" refreshError="1"/>
      <sheetData sheetId="2" refreshError="1"/>
      <sheetData sheetId="3" refreshError="1"/>
      <sheetData sheetId="4" refreshError="1">
        <row r="4">
          <cell r="K4" t="str">
            <v>окно</v>
          </cell>
        </row>
        <row r="11">
          <cell r="I11">
            <v>79610.607462054963</v>
          </cell>
        </row>
        <row r="12">
          <cell r="H12">
            <v>41</v>
          </cell>
          <cell r="I12">
            <v>6405</v>
          </cell>
          <cell r="M12">
            <v>746.41768776000208</v>
          </cell>
          <cell r="N12">
            <v>5167.5407752399988</v>
          </cell>
          <cell r="R12">
            <v>22.047999999999998</v>
          </cell>
          <cell r="S12">
            <v>5637.6170000000002</v>
          </cell>
          <cell r="W12">
            <v>22.047999999999998</v>
          </cell>
          <cell r="X12">
            <v>5637.6170000000002</v>
          </cell>
          <cell r="AB12">
            <v>25</v>
          </cell>
          <cell r="AC12">
            <v>5508.25</v>
          </cell>
        </row>
        <row r="13">
          <cell r="G13">
            <v>340390</v>
          </cell>
          <cell r="H13">
            <v>400696</v>
          </cell>
          <cell r="I13">
            <v>557</v>
          </cell>
          <cell r="N13">
            <v>449.35137175999989</v>
          </cell>
          <cell r="S13">
            <v>521.09699999999998</v>
          </cell>
          <cell r="X13">
            <v>521.09699999999998</v>
          </cell>
          <cell r="AC13">
            <v>563.803</v>
          </cell>
        </row>
        <row r="14">
          <cell r="I14">
            <v>0</v>
          </cell>
          <cell r="J14">
            <v>3466</v>
          </cell>
          <cell r="O14">
            <v>2937.1317250000002</v>
          </cell>
          <cell r="T14">
            <v>3286.2689999999998</v>
          </cell>
          <cell r="Y14">
            <v>3286.2689999999998</v>
          </cell>
          <cell r="AD14">
            <v>3103.6109999999999</v>
          </cell>
        </row>
        <row r="15">
          <cell r="G15">
            <v>4015</v>
          </cell>
          <cell r="H15">
            <v>771</v>
          </cell>
          <cell r="I15">
            <v>237</v>
          </cell>
          <cell r="J15">
            <v>6</v>
          </cell>
          <cell r="L15">
            <v>5273.1969630000003</v>
          </cell>
          <cell r="M15">
            <v>97.230928000000006</v>
          </cell>
          <cell r="N15">
            <v>598.27667599999995</v>
          </cell>
          <cell r="O15">
            <v>78.156034000000005</v>
          </cell>
          <cell r="Q15">
            <v>3855.1680000000001</v>
          </cell>
          <cell r="R15">
            <v>796.94599999999991</v>
          </cell>
          <cell r="S15">
            <v>166.959</v>
          </cell>
          <cell r="T15">
            <v>6.5140000000000002</v>
          </cell>
          <cell r="V15">
            <v>3855.1680000000001</v>
          </cell>
          <cell r="W15">
            <v>796.94599999999991</v>
          </cell>
          <cell r="X15">
            <v>166.959</v>
          </cell>
          <cell r="Y15">
            <v>6.5140000000000002</v>
          </cell>
          <cell r="AA15">
            <v>4159.5469999999996</v>
          </cell>
          <cell r="AB15">
            <v>861.16200000000003</v>
          </cell>
          <cell r="AC15">
            <v>132.14099999999999</v>
          </cell>
          <cell r="AD15">
            <v>7.0279999999999996</v>
          </cell>
        </row>
        <row r="16">
          <cell r="G16">
            <v>5716</v>
          </cell>
          <cell r="H16">
            <v>34</v>
          </cell>
          <cell r="I16">
            <v>592</v>
          </cell>
          <cell r="J16">
            <v>0</v>
          </cell>
          <cell r="L16">
            <v>5114.929975</v>
          </cell>
          <cell r="M16">
            <v>39.317247000000002</v>
          </cell>
          <cell r="N16">
            <v>568.56507399999998</v>
          </cell>
          <cell r="O16">
            <v>0</v>
          </cell>
          <cell r="Q16">
            <v>5374.61</v>
          </cell>
          <cell r="R16">
            <v>0</v>
          </cell>
          <cell r="S16">
            <v>0</v>
          </cell>
          <cell r="T16">
            <v>0</v>
          </cell>
          <cell r="V16">
            <v>5374.61</v>
          </cell>
          <cell r="W16">
            <v>0</v>
          </cell>
          <cell r="X16">
            <v>0</v>
          </cell>
          <cell r="Y16">
            <v>0</v>
          </cell>
          <cell r="AA16">
            <v>5294.723</v>
          </cell>
          <cell r="AB16">
            <v>0</v>
          </cell>
          <cell r="AC16">
            <v>0</v>
          </cell>
          <cell r="AD16">
            <v>0</v>
          </cell>
        </row>
        <row r="17">
          <cell r="G17">
            <v>720</v>
          </cell>
          <cell r="H17">
            <v>0</v>
          </cell>
          <cell r="I17">
            <v>0</v>
          </cell>
          <cell r="J17">
            <v>0</v>
          </cell>
          <cell r="Q17">
            <v>0</v>
          </cell>
          <cell r="R17">
            <v>0</v>
          </cell>
          <cell r="S17">
            <v>48</v>
          </cell>
          <cell r="T17">
            <v>0</v>
          </cell>
          <cell r="V17">
            <v>0</v>
          </cell>
          <cell r="W17">
            <v>0</v>
          </cell>
          <cell r="X17">
            <v>48</v>
          </cell>
          <cell r="Y17">
            <v>0</v>
          </cell>
          <cell r="AA17">
            <v>0</v>
          </cell>
          <cell r="AB17">
            <v>0</v>
          </cell>
          <cell r="AC17">
            <v>48</v>
          </cell>
          <cell r="AD17">
            <v>0</v>
          </cell>
        </row>
        <row r="20">
          <cell r="G20">
            <v>0</v>
          </cell>
          <cell r="H20">
            <v>0</v>
          </cell>
          <cell r="I20">
            <v>10.41</v>
          </cell>
          <cell r="J20">
            <v>0</v>
          </cell>
          <cell r="L20">
            <v>0</v>
          </cell>
          <cell r="M20">
            <v>0</v>
          </cell>
          <cell r="N20">
            <v>6.2560000000000002</v>
          </cell>
          <cell r="O20">
            <v>0</v>
          </cell>
        </row>
        <row r="22">
          <cell r="G22">
            <v>3044</v>
          </cell>
          <cell r="H22">
            <v>201</v>
          </cell>
          <cell r="I22">
            <v>3546</v>
          </cell>
          <cell r="J22">
            <v>3087</v>
          </cell>
          <cell r="L22">
            <v>3078.2525369999998</v>
          </cell>
          <cell r="M22">
            <v>371.93994399999997</v>
          </cell>
          <cell r="N22">
            <v>3152.3138830000003</v>
          </cell>
          <cell r="O22">
            <v>2678.1806670000001</v>
          </cell>
          <cell r="Q22">
            <v>2374.1039999999998</v>
          </cell>
          <cell r="R22">
            <v>72.653999999999996</v>
          </cell>
          <cell r="S22">
            <v>2486.6210000000001</v>
          </cell>
          <cell r="T22">
            <v>2843.634</v>
          </cell>
          <cell r="V22">
            <v>2374.1039999999998</v>
          </cell>
          <cell r="W22">
            <v>72.653999999999996</v>
          </cell>
          <cell r="X22">
            <v>2486.6210000000001</v>
          </cell>
          <cell r="Y22">
            <v>2843.634</v>
          </cell>
          <cell r="AA22">
            <v>3439</v>
          </cell>
          <cell r="AB22">
            <v>273.7</v>
          </cell>
          <cell r="AC22">
            <v>2547</v>
          </cell>
          <cell r="AD22">
            <v>2799.6</v>
          </cell>
        </row>
        <row r="24">
          <cell r="AA24">
            <v>0</v>
          </cell>
          <cell r="AB24">
            <v>0</v>
          </cell>
          <cell r="AD24">
            <v>0</v>
          </cell>
        </row>
        <row r="26">
          <cell r="G26">
            <v>326</v>
          </cell>
          <cell r="H26">
            <v>58</v>
          </cell>
          <cell r="I26">
            <v>0</v>
          </cell>
          <cell r="J26">
            <v>0</v>
          </cell>
          <cell r="L26">
            <v>341.733</v>
          </cell>
          <cell r="M26">
            <v>25.602</v>
          </cell>
          <cell r="N26">
            <v>0</v>
          </cell>
          <cell r="O26">
            <v>0</v>
          </cell>
          <cell r="Q26">
            <v>873</v>
          </cell>
          <cell r="R26">
            <v>194.6</v>
          </cell>
          <cell r="S26">
            <v>0</v>
          </cell>
          <cell r="T26">
            <v>0</v>
          </cell>
          <cell r="V26">
            <v>873</v>
          </cell>
          <cell r="W26">
            <v>194.6</v>
          </cell>
          <cell r="X26">
            <v>0</v>
          </cell>
          <cell r="Y26">
            <v>0</v>
          </cell>
        </row>
        <row r="27">
          <cell r="G27">
            <v>6446</v>
          </cell>
          <cell r="H27">
            <v>557</v>
          </cell>
          <cell r="I27">
            <v>3466</v>
          </cell>
          <cell r="L27">
            <v>330.15899999999999</v>
          </cell>
        </row>
        <row r="28">
          <cell r="L28">
            <v>7072.05</v>
          </cell>
          <cell r="M28">
            <v>604.30600000000004</v>
          </cell>
          <cell r="N28">
            <v>3466.4659999999999</v>
          </cell>
          <cell r="Q28">
            <v>5659.665</v>
          </cell>
          <cell r="R28">
            <v>521.09699999999998</v>
          </cell>
          <cell r="S28">
            <v>3286.2689999999998</v>
          </cell>
          <cell r="T28">
            <v>0</v>
          </cell>
          <cell r="V28">
            <v>5659.665</v>
          </cell>
          <cell r="W28">
            <v>521.09699999999998</v>
          </cell>
          <cell r="X28">
            <v>3286.2689999999998</v>
          </cell>
          <cell r="Y28">
            <v>0</v>
          </cell>
          <cell r="AA28">
            <v>5533.25</v>
          </cell>
          <cell r="AB28">
            <v>563.803</v>
          </cell>
          <cell r="AC28">
            <v>3103.6109999999999</v>
          </cell>
        </row>
      </sheetData>
      <sheetData sheetId="5" refreshError="1"/>
      <sheetData sheetId="6" refreshError="1">
        <row r="9">
          <cell r="D9">
            <v>1026098.5515422104</v>
          </cell>
        </row>
        <row r="10">
          <cell r="B10" t="str">
            <v>БП №1</v>
          </cell>
          <cell r="E10">
            <v>7578.0647129328099</v>
          </cell>
          <cell r="F10">
            <v>1627.7866657863301</v>
          </cell>
          <cell r="G10">
            <v>2223</v>
          </cell>
          <cell r="H10">
            <v>2223</v>
          </cell>
          <cell r="J10">
            <v>2493</v>
          </cell>
          <cell r="K10">
            <v>2680</v>
          </cell>
        </row>
        <row r="11">
          <cell r="B11" t="str">
            <v>БП №2</v>
          </cell>
          <cell r="G11">
            <v>1</v>
          </cell>
          <cell r="H11">
            <v>1</v>
          </cell>
          <cell r="J11">
            <v>1</v>
          </cell>
          <cell r="K11">
            <v>1</v>
          </cell>
        </row>
        <row r="12">
          <cell r="B12" t="str">
            <v>БП №3</v>
          </cell>
          <cell r="G12">
            <v>2223</v>
          </cell>
          <cell r="H12">
            <v>41</v>
          </cell>
          <cell r="J12">
            <v>2493</v>
          </cell>
          <cell r="K12">
            <v>2680</v>
          </cell>
          <cell r="M12">
            <v>746.41768776000208</v>
          </cell>
          <cell r="N12">
            <v>5167.5407752399988</v>
          </cell>
        </row>
        <row r="13">
          <cell r="B13" t="str">
            <v>БП №4</v>
          </cell>
          <cell r="E13">
            <v>405619</v>
          </cell>
          <cell r="F13">
            <v>363092.15</v>
          </cell>
          <cell r="G13">
            <v>340390</v>
          </cell>
          <cell r="H13">
            <v>400696</v>
          </cell>
          <cell r="N13">
            <v>449.35137175999989</v>
          </cell>
        </row>
        <row r="14">
          <cell r="B14" t="str">
            <v>БП №5</v>
          </cell>
          <cell r="E14">
            <v>0</v>
          </cell>
          <cell r="F14">
            <v>0</v>
          </cell>
          <cell r="G14">
            <v>2.3321594999999999</v>
          </cell>
          <cell r="H14">
            <v>2.3321594999999999</v>
          </cell>
          <cell r="J14">
            <v>3466</v>
          </cell>
          <cell r="K14">
            <v>2.3301409999999998</v>
          </cell>
        </row>
        <row r="15">
          <cell r="B15" t="str">
            <v>БП №6</v>
          </cell>
          <cell r="E15">
            <v>266.0523054202385</v>
          </cell>
          <cell r="F15">
            <v>57.148679982328915</v>
          </cell>
          <cell r="G15">
            <v>4015</v>
          </cell>
          <cell r="H15">
            <v>771</v>
          </cell>
          <cell r="J15">
            <v>6</v>
          </cell>
          <cell r="L15">
            <v>5273.1969630000003</v>
          </cell>
          <cell r="M15">
            <v>97.230928000000006</v>
          </cell>
          <cell r="N15">
            <v>598.27667599999995</v>
          </cell>
        </row>
        <row r="16">
          <cell r="B16" t="str">
            <v>БП №7</v>
          </cell>
          <cell r="E16">
            <v>4927.6405469494339</v>
          </cell>
          <cell r="F16">
            <v>1058.469131627151</v>
          </cell>
          <cell r="G16">
            <v>5716</v>
          </cell>
          <cell r="H16">
            <v>34</v>
          </cell>
          <cell r="J16">
            <v>0</v>
          </cell>
          <cell r="L16">
            <v>5114.929975</v>
          </cell>
          <cell r="M16">
            <v>39.317247000000002</v>
          </cell>
          <cell r="N16">
            <v>568.56507399999998</v>
          </cell>
        </row>
        <row r="17">
          <cell r="B17" t="str">
            <v>БП №8</v>
          </cell>
          <cell r="E17">
            <v>3915.1484748309913</v>
          </cell>
          <cell r="F17">
            <v>840.98338076043296</v>
          </cell>
          <cell r="G17">
            <v>720</v>
          </cell>
          <cell r="H17">
            <v>0</v>
          </cell>
          <cell r="J17">
            <v>0</v>
          </cell>
          <cell r="K17">
            <v>12.5</v>
          </cell>
        </row>
        <row r="18">
          <cell r="B18" t="str">
            <v>БП №9</v>
          </cell>
        </row>
        <row r="19">
          <cell r="B19" t="str">
            <v>БП №10</v>
          </cell>
          <cell r="E19">
            <v>46935.089684861443</v>
          </cell>
          <cell r="F19">
            <v>10081.771011550924</v>
          </cell>
        </row>
        <row r="21">
          <cell r="E21">
            <v>0</v>
          </cell>
          <cell r="F21">
            <v>0</v>
          </cell>
          <cell r="G21">
            <v>227.2</v>
          </cell>
          <cell r="H21">
            <v>1372.8</v>
          </cell>
          <cell r="K21">
            <v>0</v>
          </cell>
          <cell r="L21">
            <v>0</v>
          </cell>
          <cell r="M21">
            <v>397.78199999999998</v>
          </cell>
          <cell r="N21">
            <v>2403.502</v>
          </cell>
        </row>
        <row r="22">
          <cell r="E22">
            <v>3370.26</v>
          </cell>
          <cell r="F22">
            <v>258.12</v>
          </cell>
          <cell r="G22">
            <v>3318.46</v>
          </cell>
          <cell r="H22">
            <v>1714.16</v>
          </cell>
          <cell r="J22">
            <v>3087</v>
          </cell>
          <cell r="K22">
            <v>6462.01</v>
          </cell>
          <cell r="L22">
            <v>432.96600000000001</v>
          </cell>
          <cell r="M22">
            <v>5582.9319999999998</v>
          </cell>
          <cell r="N22">
            <v>2703.0520000000001</v>
          </cell>
        </row>
        <row r="23">
          <cell r="E23">
            <v>0</v>
          </cell>
          <cell r="F23">
            <v>0</v>
          </cell>
          <cell r="G23">
            <v>226.38</v>
          </cell>
          <cell r="H23">
            <v>263.62</v>
          </cell>
          <cell r="J23">
            <v>15</v>
          </cell>
          <cell r="K23">
            <v>0</v>
          </cell>
          <cell r="L23">
            <v>0</v>
          </cell>
          <cell r="M23">
            <v>433.50299999999999</v>
          </cell>
          <cell r="N23">
            <v>523.48099999999999</v>
          </cell>
        </row>
        <row r="28">
          <cell r="B28" t="str">
            <v>БП №1</v>
          </cell>
          <cell r="L28">
            <v>7072.05</v>
          </cell>
          <cell r="M28">
            <v>604.30600000000004</v>
          </cell>
          <cell r="N28">
            <v>3466.4659999999999</v>
          </cell>
        </row>
        <row r="29">
          <cell r="B29" t="str">
            <v>БП №2</v>
          </cell>
          <cell r="G29">
            <v>149.85</v>
          </cell>
        </row>
        <row r="30">
          <cell r="B30" t="str">
            <v>БП №3</v>
          </cell>
        </row>
        <row r="31">
          <cell r="B31" t="str">
            <v>БП №4</v>
          </cell>
        </row>
        <row r="32">
          <cell r="B32" t="str">
            <v>БП №5</v>
          </cell>
        </row>
        <row r="33">
          <cell r="B33" t="str">
            <v>БП №6</v>
          </cell>
          <cell r="G33">
            <v>77.680000000000007</v>
          </cell>
        </row>
        <row r="34">
          <cell r="B34" t="str">
            <v>БП №7</v>
          </cell>
          <cell r="G34">
            <v>16.96</v>
          </cell>
          <cell r="H34">
            <v>16.96</v>
          </cell>
          <cell r="J34">
            <v>4.16</v>
          </cell>
          <cell r="K34">
            <v>0</v>
          </cell>
        </row>
        <row r="35">
          <cell r="B35" t="str">
            <v>БП №8</v>
          </cell>
        </row>
        <row r="36">
          <cell r="B36" t="str">
            <v>БП №9</v>
          </cell>
        </row>
        <row r="37">
          <cell r="B37" t="str">
            <v>БП №10</v>
          </cell>
        </row>
        <row r="39">
          <cell r="E39">
            <v>0</v>
          </cell>
          <cell r="F39">
            <v>0</v>
          </cell>
          <cell r="G39">
            <v>265.68</v>
          </cell>
          <cell r="H39">
            <v>1354.32</v>
          </cell>
          <cell r="K39">
            <v>0</v>
          </cell>
          <cell r="L39">
            <v>0</v>
          </cell>
          <cell r="M39">
            <v>38.762750000000004</v>
          </cell>
          <cell r="N39">
            <v>197.59558333333334</v>
          </cell>
        </row>
        <row r="40">
          <cell r="E40">
            <v>3247.1039999999998</v>
          </cell>
          <cell r="F40">
            <v>267.25400000000002</v>
          </cell>
          <cell r="G40">
            <v>2221.9279999999999</v>
          </cell>
          <cell r="H40">
            <v>1489.3140000000001</v>
          </cell>
          <cell r="K40">
            <v>567.40708333333339</v>
          </cell>
          <cell r="L40">
            <v>40.154083333333332</v>
          </cell>
          <cell r="M40">
            <v>332.61891666666668</v>
          </cell>
          <cell r="N40">
            <v>195.69791666666666</v>
          </cell>
        </row>
        <row r="41">
          <cell r="E41">
            <v>0</v>
          </cell>
          <cell r="F41">
            <v>0</v>
          </cell>
          <cell r="G41">
            <v>190.49</v>
          </cell>
          <cell r="H41">
            <v>239.51</v>
          </cell>
          <cell r="K41">
            <v>0</v>
          </cell>
          <cell r="L41">
            <v>0</v>
          </cell>
          <cell r="M41">
            <v>30.398</v>
          </cell>
          <cell r="N41">
            <v>39.633749999999999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E57">
            <v>0</v>
          </cell>
          <cell r="F57">
            <v>0</v>
          </cell>
          <cell r="G57">
            <v>266</v>
          </cell>
          <cell r="H57">
            <v>1354</v>
          </cell>
          <cell r="K57">
            <v>0</v>
          </cell>
          <cell r="L57">
            <v>0</v>
          </cell>
          <cell r="M57">
            <v>38.76</v>
          </cell>
          <cell r="N57">
            <v>197.6</v>
          </cell>
        </row>
        <row r="58">
          <cell r="E58">
            <v>3438.5</v>
          </cell>
          <cell r="F58">
            <v>273.5</v>
          </cell>
          <cell r="G58">
            <v>2281</v>
          </cell>
          <cell r="H58">
            <v>1446</v>
          </cell>
          <cell r="K58">
            <v>3362.49</v>
          </cell>
          <cell r="L58">
            <v>1838.38</v>
          </cell>
          <cell r="M58">
            <v>200.46</v>
          </cell>
          <cell r="N58">
            <v>213.00100000000006</v>
          </cell>
        </row>
        <row r="59">
          <cell r="E59">
            <v>0</v>
          </cell>
          <cell r="F59">
            <v>0</v>
          </cell>
          <cell r="G59">
            <v>190</v>
          </cell>
          <cell r="H59">
            <v>240</v>
          </cell>
          <cell r="K59">
            <v>0</v>
          </cell>
          <cell r="L59">
            <v>0</v>
          </cell>
          <cell r="M59">
            <v>30.4</v>
          </cell>
          <cell r="N59">
            <v>39.630000000000003</v>
          </cell>
        </row>
      </sheetData>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row r="4">
          <cell r="K4">
            <v>0</v>
          </cell>
        </row>
        <row r="7">
          <cell r="G7">
            <v>2769</v>
          </cell>
          <cell r="H7">
            <v>2769</v>
          </cell>
          <cell r="I7">
            <v>2831</v>
          </cell>
          <cell r="J7">
            <v>2831</v>
          </cell>
          <cell r="K7">
            <v>2871</v>
          </cell>
        </row>
        <row r="8">
          <cell r="G8">
            <v>2769</v>
          </cell>
          <cell r="H8">
            <v>2769</v>
          </cell>
          <cell r="I8">
            <v>2831</v>
          </cell>
          <cell r="J8">
            <v>2831</v>
          </cell>
          <cell r="K8">
            <v>2871</v>
          </cell>
        </row>
        <row r="10">
          <cell r="G10">
            <v>2223</v>
          </cell>
          <cell r="H10">
            <v>2223</v>
          </cell>
          <cell r="I10">
            <v>2493</v>
          </cell>
          <cell r="J10">
            <v>2493</v>
          </cell>
          <cell r="K10">
            <v>2680</v>
          </cell>
        </row>
        <row r="11">
          <cell r="G11">
            <v>1</v>
          </cell>
          <cell r="H11">
            <v>1</v>
          </cell>
          <cell r="I11">
            <v>1</v>
          </cell>
          <cell r="J11">
            <v>1</v>
          </cell>
          <cell r="K11">
            <v>1</v>
          </cell>
        </row>
        <row r="12">
          <cell r="G12">
            <v>2223</v>
          </cell>
          <cell r="H12">
            <v>2223</v>
          </cell>
          <cell r="I12">
            <v>2493</v>
          </cell>
          <cell r="J12">
            <v>2493</v>
          </cell>
          <cell r="K12">
            <v>2680</v>
          </cell>
        </row>
        <row r="13">
          <cell r="G13">
            <v>0</v>
          </cell>
          <cell r="H13">
            <v>400696</v>
          </cell>
        </row>
        <row r="14">
          <cell r="G14">
            <v>2.3321594999999999</v>
          </cell>
          <cell r="H14">
            <v>2.3321594999999999</v>
          </cell>
          <cell r="I14">
            <v>1.8224400000000001</v>
          </cell>
          <cell r="J14">
            <v>2.3301620000000001</v>
          </cell>
          <cell r="K14">
            <v>2.3301409999999998</v>
          </cell>
        </row>
        <row r="17">
          <cell r="G17">
            <v>12.5</v>
          </cell>
          <cell r="H17">
            <v>12.5</v>
          </cell>
          <cell r="I17">
            <v>12.5</v>
          </cell>
          <cell r="J17">
            <v>12.5</v>
          </cell>
          <cell r="K17">
            <v>12.5</v>
          </cell>
        </row>
        <row r="20">
          <cell r="G20">
            <v>75</v>
          </cell>
          <cell r="H20">
            <v>75</v>
          </cell>
          <cell r="I20">
            <v>75</v>
          </cell>
          <cell r="J20">
            <v>75</v>
          </cell>
          <cell r="K20">
            <v>75</v>
          </cell>
        </row>
        <row r="23">
          <cell r="G23">
            <v>15</v>
          </cell>
          <cell r="H23">
            <v>15</v>
          </cell>
          <cell r="I23">
            <v>15</v>
          </cell>
          <cell r="J23">
            <v>15</v>
          </cell>
          <cell r="K23">
            <v>15</v>
          </cell>
        </row>
        <row r="26">
          <cell r="G26">
            <v>33</v>
          </cell>
          <cell r="H26">
            <v>33</v>
          </cell>
          <cell r="I26">
            <v>33</v>
          </cell>
          <cell r="J26">
            <v>33</v>
          </cell>
          <cell r="K26">
            <v>33</v>
          </cell>
        </row>
        <row r="29">
          <cell r="G29">
            <v>149.85</v>
          </cell>
        </row>
        <row r="33">
          <cell r="G33">
            <v>77.680000000000007</v>
          </cell>
        </row>
        <row r="34">
          <cell r="G34">
            <v>16.96</v>
          </cell>
          <cell r="H34">
            <v>16.96</v>
          </cell>
          <cell r="I34">
            <v>22.13</v>
          </cell>
          <cell r="J34">
            <v>4.16</v>
          </cell>
          <cell r="K34">
            <v>0</v>
          </cell>
        </row>
        <row r="39">
          <cell r="G39">
            <v>265.68</v>
          </cell>
          <cell r="H39">
            <v>1354.32</v>
          </cell>
          <cell r="K39">
            <v>0</v>
          </cell>
        </row>
        <row r="40">
          <cell r="G40">
            <v>100.48</v>
          </cell>
          <cell r="H40">
            <v>1489.3140000000001</v>
          </cell>
          <cell r="K40">
            <v>567.40708333333339</v>
          </cell>
        </row>
        <row r="44">
          <cell r="G44">
            <v>3163.1455399000001</v>
          </cell>
          <cell r="H44">
            <v>3163.1455399000001</v>
          </cell>
          <cell r="I44">
            <v>1416.2839985999999</v>
          </cell>
          <cell r="J44">
            <v>1416.2839985999999</v>
          </cell>
          <cell r="K44">
            <v>1099.5965401000001</v>
          </cell>
        </row>
      </sheetData>
      <sheetData sheetId="9" refreshError="1"/>
      <sheetData sheetId="10" refreshError="1">
        <row r="4">
          <cell r="K4">
            <v>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4">
          <cell r="K4">
            <v>0</v>
          </cell>
        </row>
        <row r="6">
          <cell r="F6">
            <v>87885</v>
          </cell>
          <cell r="G6">
            <v>94365</v>
          </cell>
          <cell r="H6">
            <v>81265.27</v>
          </cell>
          <cell r="I6">
            <v>148376</v>
          </cell>
          <cell r="J6">
            <v>159504.20000000001</v>
          </cell>
        </row>
        <row r="7">
          <cell r="G7">
            <v>0</v>
          </cell>
          <cell r="H7">
            <v>0</v>
          </cell>
          <cell r="I7">
            <v>0</v>
          </cell>
          <cell r="J7">
            <v>0</v>
          </cell>
        </row>
        <row r="8">
          <cell r="F8">
            <v>22850</v>
          </cell>
          <cell r="G8">
            <v>25159</v>
          </cell>
          <cell r="H8">
            <v>21454.031280000003</v>
          </cell>
          <cell r="I8">
            <v>39171.300000000003</v>
          </cell>
          <cell r="J8">
            <v>42109.1</v>
          </cell>
        </row>
        <row r="12">
          <cell r="F12">
            <v>67525</v>
          </cell>
          <cell r="G12">
            <v>73467</v>
          </cell>
          <cell r="H12">
            <v>57999.730860000003</v>
          </cell>
          <cell r="I12">
            <v>68691.913679541845</v>
          </cell>
          <cell r="J12">
            <v>109183.68232349241</v>
          </cell>
        </row>
        <row r="13">
          <cell r="F13">
            <v>49275</v>
          </cell>
          <cell r="G13">
            <v>53611</v>
          </cell>
          <cell r="H13">
            <v>43103.625120000012</v>
          </cell>
          <cell r="I13">
            <v>50220.717489784387</v>
          </cell>
          <cell r="J13">
            <v>79824.28455906501</v>
          </cell>
        </row>
        <row r="14">
          <cell r="F14">
            <v>198195</v>
          </cell>
          <cell r="G14">
            <v>215635</v>
          </cell>
          <cell r="H14">
            <v>172731.43890000004</v>
          </cell>
          <cell r="I14">
            <v>204722.3222264121</v>
          </cell>
          <cell r="J14">
            <v>325399.82942931616</v>
          </cell>
        </row>
        <row r="15">
          <cell r="F15">
            <v>50005</v>
          </cell>
          <cell r="G15">
            <v>54405</v>
          </cell>
          <cell r="H15">
            <v>43103.625120000012</v>
          </cell>
          <cell r="I15">
            <v>51114.046604261726</v>
          </cell>
          <cell r="J15">
            <v>81244.203688126465</v>
          </cell>
        </row>
        <row r="16">
          <cell r="F16">
            <v>0</v>
          </cell>
          <cell r="G16">
            <v>0</v>
          </cell>
          <cell r="I16">
            <v>0</v>
          </cell>
          <cell r="J16">
            <v>0</v>
          </cell>
        </row>
        <row r="17">
          <cell r="F17">
            <v>1080138</v>
          </cell>
          <cell r="G17">
            <v>1510812.3</v>
          </cell>
          <cell r="H17">
            <v>1514875</v>
          </cell>
          <cell r="I17">
            <v>1127113</v>
          </cell>
          <cell r="J17">
            <v>1685133.4</v>
          </cell>
        </row>
        <row r="18">
          <cell r="F18">
            <v>0</v>
          </cell>
          <cell r="G18">
            <v>0</v>
          </cell>
          <cell r="I18">
            <v>0</v>
          </cell>
          <cell r="J18">
            <v>0</v>
          </cell>
        </row>
        <row r="19">
          <cell r="F19">
            <v>135668</v>
          </cell>
          <cell r="G19">
            <v>308842</v>
          </cell>
          <cell r="H19">
            <v>143395.516</v>
          </cell>
          <cell r="I19">
            <v>510394.4</v>
          </cell>
          <cell r="J19">
            <v>312021.7</v>
          </cell>
        </row>
        <row r="22">
          <cell r="F22">
            <v>4696</v>
          </cell>
          <cell r="G22">
            <v>0</v>
          </cell>
          <cell r="I22">
            <v>191.6</v>
          </cell>
          <cell r="J22">
            <v>392</v>
          </cell>
        </row>
        <row r="23">
          <cell r="F23">
            <v>19712</v>
          </cell>
          <cell r="G23">
            <v>69087</v>
          </cell>
          <cell r="H23">
            <v>22618</v>
          </cell>
          <cell r="I23">
            <v>59725.5</v>
          </cell>
          <cell r="J23">
            <v>55760</v>
          </cell>
        </row>
        <row r="24">
          <cell r="F24">
            <v>445</v>
          </cell>
          <cell r="G24">
            <v>512</v>
          </cell>
          <cell r="H24">
            <v>679</v>
          </cell>
          <cell r="I24">
            <v>884</v>
          </cell>
          <cell r="J24">
            <v>972</v>
          </cell>
        </row>
        <row r="25">
          <cell r="F25">
            <v>0</v>
          </cell>
          <cell r="G25">
            <v>0</v>
          </cell>
          <cell r="I25">
            <v>0</v>
          </cell>
          <cell r="J25">
            <v>0</v>
          </cell>
        </row>
        <row r="28">
          <cell r="B28" t="str">
            <v>налог на землю</v>
          </cell>
          <cell r="F28">
            <v>16433</v>
          </cell>
          <cell r="G28">
            <v>4800</v>
          </cell>
          <cell r="H28">
            <v>2464</v>
          </cell>
          <cell r="I28">
            <v>2882</v>
          </cell>
          <cell r="J28">
            <v>3170</v>
          </cell>
        </row>
        <row r="29">
          <cell r="B29" t="str">
            <v xml:space="preserve">налог на пользователей автодорог </v>
          </cell>
          <cell r="F29">
            <v>2374</v>
          </cell>
          <cell r="G29">
            <v>3258</v>
          </cell>
          <cell r="H29">
            <v>2447</v>
          </cell>
          <cell r="I29">
            <v>2447</v>
          </cell>
          <cell r="J29">
            <v>2631</v>
          </cell>
        </row>
        <row r="32">
          <cell r="F32">
            <v>361711</v>
          </cell>
          <cell r="G32">
            <v>328944.8</v>
          </cell>
          <cell r="H32">
            <v>539557</v>
          </cell>
          <cell r="I32">
            <v>656412.69999999995</v>
          </cell>
          <cell r="J32">
            <v>544491.5</v>
          </cell>
        </row>
        <row r="34">
          <cell r="B34" t="str">
            <v>арендная плата</v>
          </cell>
          <cell r="F34">
            <v>7374</v>
          </cell>
          <cell r="G34">
            <v>58359</v>
          </cell>
          <cell r="H34">
            <v>27422</v>
          </cell>
          <cell r="I34">
            <v>55269</v>
          </cell>
          <cell r="J34">
            <v>60015</v>
          </cell>
        </row>
        <row r="40">
          <cell r="F40">
            <v>0</v>
          </cell>
          <cell r="G40">
            <v>0</v>
          </cell>
          <cell r="H40">
            <v>112233.16799999999</v>
          </cell>
          <cell r="I40">
            <v>167563.5</v>
          </cell>
          <cell r="J40">
            <v>250964</v>
          </cell>
        </row>
        <row r="41">
          <cell r="H41">
            <v>83408.256000000008</v>
          </cell>
          <cell r="I41">
            <v>122505.5</v>
          </cell>
          <cell r="J41">
            <v>183480</v>
          </cell>
        </row>
        <row r="42">
          <cell r="H42">
            <v>334246.32</v>
          </cell>
          <cell r="I42">
            <v>499387</v>
          </cell>
          <cell r="J42">
            <v>747947</v>
          </cell>
        </row>
        <row r="43">
          <cell r="H43">
            <v>83408.256000000008</v>
          </cell>
          <cell r="I43">
            <v>124684</v>
          </cell>
          <cell r="J43">
            <v>186744</v>
          </cell>
        </row>
        <row r="44">
          <cell r="F44">
            <v>0</v>
          </cell>
          <cell r="G44">
            <v>0</v>
          </cell>
          <cell r="H44">
            <v>0</v>
          </cell>
          <cell r="I44">
            <v>0</v>
          </cell>
          <cell r="J44">
            <v>1275123.43</v>
          </cell>
        </row>
        <row r="45">
          <cell r="F45">
            <v>194040</v>
          </cell>
          <cell r="G45">
            <v>0</v>
          </cell>
          <cell r="H45">
            <v>0</v>
          </cell>
        </row>
        <row r="52">
          <cell r="F52">
            <v>10261</v>
          </cell>
          <cell r="G52">
            <v>9731</v>
          </cell>
          <cell r="H52">
            <v>8844.6</v>
          </cell>
          <cell r="I52">
            <v>8845</v>
          </cell>
          <cell r="J52">
            <v>9059.2800000000007</v>
          </cell>
        </row>
        <row r="56">
          <cell r="F56">
            <v>405371</v>
          </cell>
          <cell r="G56">
            <v>1592543.0185100001</v>
          </cell>
          <cell r="H56">
            <v>1895695</v>
          </cell>
        </row>
        <row r="57">
          <cell r="F57">
            <v>0</v>
          </cell>
          <cell r="G57">
            <v>0</v>
          </cell>
          <cell r="H57">
            <v>613296</v>
          </cell>
          <cell r="I57">
            <v>914140</v>
          </cell>
          <cell r="J57">
            <v>1369135</v>
          </cell>
        </row>
        <row r="60">
          <cell r="F60">
            <v>143752.95000000001</v>
          </cell>
          <cell r="G60">
            <v>148093.93</v>
          </cell>
          <cell r="H60">
            <v>148093.93</v>
          </cell>
          <cell r="I60">
            <v>149353.87</v>
          </cell>
          <cell r="J60">
            <v>150263.70000000001</v>
          </cell>
        </row>
        <row r="62">
          <cell r="F62">
            <v>32906.240000000005</v>
          </cell>
          <cell r="G62">
            <v>27324.83</v>
          </cell>
          <cell r="H62">
            <v>27324.83</v>
          </cell>
          <cell r="I62">
            <v>27334.080000000002</v>
          </cell>
          <cell r="J62">
            <v>27543.5</v>
          </cell>
        </row>
        <row r="63">
          <cell r="F63">
            <v>15708.18</v>
          </cell>
          <cell r="G63">
            <v>19968.490000000002</v>
          </cell>
          <cell r="H63">
            <v>19968.489999999998</v>
          </cell>
          <cell r="I63">
            <v>20231.379999999997</v>
          </cell>
          <cell r="J63">
            <v>20137.099999999999</v>
          </cell>
        </row>
        <row r="64">
          <cell r="F64">
            <v>74816.490000000005</v>
          </cell>
          <cell r="G64">
            <v>80477.929999999993</v>
          </cell>
          <cell r="H64">
            <v>80477.930000000008</v>
          </cell>
          <cell r="I64">
            <v>81386.64</v>
          </cell>
          <cell r="J64">
            <v>82087.8</v>
          </cell>
        </row>
        <row r="65">
          <cell r="F65">
            <v>20322.04</v>
          </cell>
          <cell r="G65">
            <v>20322.68</v>
          </cell>
          <cell r="H65">
            <v>20322.68</v>
          </cell>
          <cell r="I65">
            <v>20401.770000000004</v>
          </cell>
          <cell r="J65">
            <v>20495.3</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G10">
            <v>2223</v>
          </cell>
          <cell r="H10">
            <v>2223</v>
          </cell>
          <cell r="I10">
            <v>14550.733003347104</v>
          </cell>
        </row>
        <row r="13">
          <cell r="E13">
            <v>405619</v>
          </cell>
          <cell r="F13">
            <v>363092.15</v>
          </cell>
          <cell r="G13">
            <v>340390</v>
          </cell>
          <cell r="H13">
            <v>400696</v>
          </cell>
          <cell r="I13">
            <v>640486</v>
          </cell>
        </row>
        <row r="14">
          <cell r="E14">
            <v>0</v>
          </cell>
          <cell r="F14">
            <v>0</v>
          </cell>
          <cell r="G14">
            <v>2.3321594999999999</v>
          </cell>
          <cell r="H14">
            <v>2.3321594999999999</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row r="7">
          <cell r="F7">
            <v>800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cell r="H24">
            <v>400544</v>
          </cell>
          <cell r="J24">
            <v>15204</v>
          </cell>
          <cell r="K24">
            <v>16163</v>
          </cell>
        </row>
        <row r="25">
          <cell r="F25">
            <v>3000</v>
          </cell>
          <cell r="G25">
            <v>0</v>
          </cell>
          <cell r="H25">
            <v>301008.8</v>
          </cell>
          <cell r="J25">
            <v>2786.9</v>
          </cell>
          <cell r="K25">
            <v>2962.7</v>
          </cell>
        </row>
        <row r="26">
          <cell r="F26">
            <v>2300</v>
          </cell>
          <cell r="G26">
            <v>0</v>
          </cell>
          <cell r="H26">
            <v>16332.7</v>
          </cell>
          <cell r="J26">
            <v>2037.5</v>
          </cell>
          <cell r="K26">
            <v>2166</v>
          </cell>
        </row>
        <row r="27">
          <cell r="H27">
            <v>66579.3</v>
          </cell>
          <cell r="J27">
            <v>8305.7999999999993</v>
          </cell>
          <cell r="K27">
            <v>8829.7000000000007</v>
          </cell>
        </row>
        <row r="28">
          <cell r="F28">
            <v>170</v>
          </cell>
          <cell r="G28">
            <v>4.5599999999999996</v>
          </cell>
          <cell r="H28">
            <v>16623.2</v>
          </cell>
          <cell r="J28">
            <v>2073.8000000000002</v>
          </cell>
          <cell r="K28">
            <v>2204.6</v>
          </cell>
        </row>
        <row r="29">
          <cell r="F29">
            <v>140</v>
          </cell>
          <cell r="G29">
            <v>149.85</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row r="36">
          <cell r="F36">
            <v>470</v>
          </cell>
          <cell r="G36">
            <v>25.5</v>
          </cell>
        </row>
        <row r="37">
          <cell r="F37">
            <v>350</v>
          </cell>
          <cell r="G37">
            <v>634.22</v>
          </cell>
        </row>
        <row r="40">
          <cell r="F40">
            <v>260</v>
          </cell>
          <cell r="G40">
            <v>100.48</v>
          </cell>
        </row>
        <row r="42">
          <cell r="F42">
            <v>150</v>
          </cell>
          <cell r="G42">
            <v>8706.82</v>
          </cell>
        </row>
        <row r="43">
          <cell r="F43">
            <v>270</v>
          </cell>
          <cell r="G43">
            <v>653.21</v>
          </cell>
        </row>
      </sheetData>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7">
          <cell r="G7">
            <v>2769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4">
          <cell r="K4">
            <v>0</v>
          </cell>
        </row>
      </sheetData>
      <sheetData sheetId="54">
        <row r="4">
          <cell r="K4">
            <v>0</v>
          </cell>
        </row>
      </sheetData>
      <sheetData sheetId="55">
        <row r="4">
          <cell r="K4" t="str">
            <v>окно</v>
          </cell>
        </row>
      </sheetData>
      <sheetData sheetId="56">
        <row r="4">
          <cell r="K4">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4">
          <cell r="K4" t="str">
            <v>окно</v>
          </cell>
        </row>
      </sheetData>
      <sheetData sheetId="95">
        <row r="4">
          <cell r="K4" t="str">
            <v>окно</v>
          </cell>
        </row>
      </sheetData>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ow r="7">
          <cell r="G7">
            <v>2769</v>
          </cell>
        </row>
      </sheetData>
      <sheetData sheetId="185">
        <row r="4">
          <cell r="K4">
            <v>0</v>
          </cell>
        </row>
      </sheetData>
      <sheetData sheetId="186">
        <row r="4">
          <cell r="K4">
            <v>0</v>
          </cell>
        </row>
      </sheetData>
      <sheetData sheetId="187">
        <row r="4">
          <cell r="K4">
            <v>0</v>
          </cell>
        </row>
      </sheetData>
      <sheetData sheetId="188">
        <row r="4">
          <cell r="K4">
            <v>0</v>
          </cell>
        </row>
      </sheetData>
      <sheetData sheetId="189">
        <row r="4">
          <cell r="K4">
            <v>0</v>
          </cell>
        </row>
      </sheetData>
      <sheetData sheetId="190">
        <row r="4">
          <cell r="K4">
            <v>0</v>
          </cell>
        </row>
      </sheetData>
      <sheetData sheetId="191">
        <row r="4">
          <cell r="K4">
            <v>0</v>
          </cell>
        </row>
      </sheetData>
      <sheetData sheetId="192">
        <row r="4">
          <cell r="K4">
            <v>0</v>
          </cell>
        </row>
      </sheetData>
      <sheetData sheetId="193">
        <row r="4">
          <cell r="K4">
            <v>0</v>
          </cell>
        </row>
      </sheetData>
      <sheetData sheetId="194">
        <row r="4">
          <cell r="K4">
            <v>0</v>
          </cell>
        </row>
      </sheetData>
      <sheetData sheetId="195">
        <row r="4">
          <cell r="K4">
            <v>0</v>
          </cell>
        </row>
      </sheetData>
      <sheetData sheetId="196">
        <row r="4">
          <cell r="K4">
            <v>0</v>
          </cell>
        </row>
      </sheetData>
      <sheetData sheetId="197">
        <row r="4">
          <cell r="K4">
            <v>0</v>
          </cell>
        </row>
      </sheetData>
      <sheetData sheetId="198" refreshError="1"/>
      <sheetData sheetId="199" refreshError="1"/>
      <sheetData sheetId="200" refreshError="1"/>
      <sheetData sheetId="201">
        <row r="4">
          <cell r="K4">
            <v>0</v>
          </cell>
        </row>
      </sheetData>
      <sheetData sheetId="202">
        <row r="4">
          <cell r="K4">
            <v>0</v>
          </cell>
        </row>
      </sheetData>
      <sheetData sheetId="203">
        <row r="4">
          <cell r="K4">
            <v>0</v>
          </cell>
        </row>
      </sheetData>
      <sheetData sheetId="204">
        <row r="4">
          <cell r="K4">
            <v>0</v>
          </cell>
        </row>
      </sheetData>
      <sheetData sheetId="205">
        <row r="4">
          <cell r="K4">
            <v>0</v>
          </cell>
        </row>
      </sheetData>
      <sheetData sheetId="206">
        <row r="4">
          <cell r="K4">
            <v>0</v>
          </cell>
        </row>
      </sheetData>
      <sheetData sheetId="207">
        <row r="4">
          <cell r="K4">
            <v>0</v>
          </cell>
        </row>
      </sheetData>
      <sheetData sheetId="208">
        <row r="4">
          <cell r="K4">
            <v>0</v>
          </cell>
        </row>
      </sheetData>
      <sheetData sheetId="209">
        <row r="4">
          <cell r="K4">
            <v>0</v>
          </cell>
        </row>
      </sheetData>
      <sheetData sheetId="210">
        <row r="4">
          <cell r="K4">
            <v>0</v>
          </cell>
        </row>
      </sheetData>
      <sheetData sheetId="211">
        <row r="4">
          <cell r="K4">
            <v>0</v>
          </cell>
        </row>
      </sheetData>
      <sheetData sheetId="212">
        <row r="4">
          <cell r="K4">
            <v>0</v>
          </cell>
        </row>
      </sheetData>
      <sheetData sheetId="213">
        <row r="4">
          <cell r="K4">
            <v>0</v>
          </cell>
        </row>
      </sheetData>
      <sheetData sheetId="214">
        <row r="4">
          <cell r="K4">
            <v>0</v>
          </cell>
        </row>
      </sheetData>
      <sheetData sheetId="215">
        <row r="4">
          <cell r="K4">
            <v>0</v>
          </cell>
        </row>
      </sheetData>
      <sheetData sheetId="216" refreshError="1"/>
      <sheetData sheetId="217">
        <row r="4">
          <cell r="K4">
            <v>0</v>
          </cell>
        </row>
      </sheetData>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K4">
            <v>0</v>
          </cell>
        </row>
      </sheetData>
      <sheetData sheetId="233" refreshError="1"/>
      <sheetData sheetId="234">
        <row r="4">
          <cell r="K4" t="str">
            <v>март</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ow r="11">
          <cell r="G11">
            <v>0</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в программа 11.02"/>
      <sheetName val="6 Списки"/>
      <sheetName val="P2.1"/>
      <sheetName val="перекрестка"/>
      <sheetName val="16"/>
      <sheetName val="18.2"/>
      <sheetName val="4"/>
      <sheetName val="6"/>
      <sheetName val="15"/>
      <sheetName val="17.1"/>
      <sheetName val="21.3"/>
      <sheetName val="2.3"/>
      <sheetName val="20"/>
      <sheetName val="2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 val="Титульный"/>
      <sheetName val="Проверка"/>
      <sheetName val="Производство электроэнергии"/>
      <sheetName val="Рейтинг"/>
      <sheetName val="Параметры"/>
      <sheetName val="структура"/>
      <sheetName val="Т11"/>
      <sheetName val="Т1"/>
      <sheetName val="Т2"/>
      <sheetName val="Т6"/>
      <sheetName val="Т7"/>
      <sheetName val="Т8"/>
      <sheetName val="Ш_Передача_ЭЭ"/>
      <sheetName val="2:3"/>
      <sheetName val="gkn (2)"/>
      <sheetName val="tehsheet"/>
      <sheetName val="топливо2009"/>
      <sheetName val="2009"/>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списки"/>
      <sheetName val="сиз"/>
      <sheetName val="final schedule"/>
      <sheetName val="Проводки'02"/>
      <sheetName val="pppi"/>
      <sheetName val="income statement"/>
      <sheetName val="Valuations"/>
      <sheetName val="IS-$"/>
      <sheetName val="расходы"/>
      <sheetName val="пол отпуск"/>
      <sheetName val="ras bs"/>
      <sheetName val="variables"/>
      <sheetName val="Проводки_02"/>
      <sheetName val="АКРасч"/>
      <sheetName val="Управление"/>
      <sheetName val="4_11"/>
      <sheetName val="17_11"/>
      <sheetName val="24_11"/>
      <sheetName val="TECHSHEET"/>
      <sheetName val="Баланс"/>
      <sheetName val="исходные данные"/>
      <sheetName val="group structure"/>
      <sheetName val="справочники"/>
      <sheetName val="6_11"/>
      <sheetName val="18_21"/>
      <sheetName val="21_31"/>
      <sheetName val="2_31"/>
      <sheetName val="18_11"/>
      <sheetName val="19_1_11"/>
      <sheetName val="19_1_21"/>
      <sheetName val="19_21"/>
      <sheetName val="2_11"/>
      <sheetName val="21_11"/>
      <sheetName val="21_2_11"/>
      <sheetName val="21_2_21"/>
      <sheetName val="21_41"/>
      <sheetName val="28_31"/>
      <sheetName val="1_11"/>
      <sheetName val="1_21"/>
      <sheetName val="2_21"/>
      <sheetName val="20_11"/>
      <sheetName val="25_11"/>
      <sheetName val="28_11"/>
      <sheetName val="28_21"/>
      <sheetName val="P2_11"/>
      <sheetName val="P2_21"/>
      <sheetName val="БДР 2020"/>
      <sheetName val="БДР"/>
      <sheetName val="БДДС"/>
      <sheetName val="ПБ"/>
      <sheetName val="ПЗ Выручка"/>
      <sheetName val="ПЗ БДР"/>
      <sheetName val="ПЗ БДДС"/>
      <sheetName val="ЕТС"/>
      <sheetName val="ШР"/>
      <sheetName val="ФОТ"/>
      <sheetName val="АНАЛИЗ ШР и ФЗП"/>
      <sheetName val="БДР_на 05.02.21"/>
      <sheetName val="выгр04.02.21"/>
      <sheetName val="выгр02.02.21"/>
      <sheetName val="заявк02.02.21"/>
      <sheetName val="проектБДР_25.11.20"/>
      <sheetName val="выгр30.01.21 (2)"/>
      <sheetName val="заявк31.01.21"/>
      <sheetName val="БДДС_26.11.20"/>
      <sheetName val="БДР_на 22.11.20"/>
      <sheetName val="БДР 2020 (2)"/>
      <sheetName val="статьи"/>
      <sheetName val="ввод 2021_не акту"/>
      <sheetName val="REESTR_MO"/>
      <sheetName val="Вводные данные систем"/>
      <sheetName val="Лист3"/>
      <sheetName val="Лист4"/>
      <sheetName val="Лист5"/>
      <sheetName val="Лист1"/>
      <sheetName val="Краткие сведения по организации"/>
      <sheetName val="расчет расх. по rab "/>
      <sheetName val="расчет нвв по rab"/>
      <sheetName val="Справочник"/>
      <sheetName val="Ф-1 (для АО-энерго)"/>
      <sheetName val="Ф-2 (для АО-энерго)"/>
      <sheetName val="Функции"/>
      <sheetName val="Модули"/>
      <sheetName val="вводные_данные_систем"/>
      <sheetName val="4_12"/>
      <sheetName val="6_12"/>
      <sheetName val="17_12"/>
      <sheetName val="24_12"/>
      <sheetName val="18_22"/>
      <sheetName val="21_32"/>
      <sheetName val="2_32"/>
      <sheetName val="18_12"/>
      <sheetName val="19_1_12"/>
      <sheetName val="19_1_22"/>
      <sheetName val="19_22"/>
      <sheetName val="2_12"/>
      <sheetName val="21_12"/>
      <sheetName val="21_2_12"/>
      <sheetName val="21_2_22"/>
      <sheetName val="21_42"/>
      <sheetName val="28_32"/>
      <sheetName val="1_12"/>
      <sheetName val="1_22"/>
      <sheetName val="2_22"/>
      <sheetName val="20_12"/>
      <sheetName val="25_12"/>
      <sheetName val="28_12"/>
      <sheetName val="28_22"/>
      <sheetName val="P2_12"/>
      <sheetName val="P2_22"/>
      <sheetName val="вводные_данные_систем1"/>
      <sheetName val="4_13"/>
      <sheetName val="6_13"/>
      <sheetName val="17_13"/>
      <sheetName val="24_13"/>
      <sheetName val="18_23"/>
      <sheetName val="21_33"/>
      <sheetName val="2_33"/>
      <sheetName val="18_13"/>
      <sheetName val="19_1_13"/>
      <sheetName val="19_1_23"/>
      <sheetName val="19_23"/>
      <sheetName val="2_13"/>
      <sheetName val="21_13"/>
      <sheetName val="21_2_13"/>
      <sheetName val="21_2_23"/>
      <sheetName val="21_43"/>
      <sheetName val="28_33"/>
      <sheetName val="1_13"/>
      <sheetName val="1_23"/>
      <sheetName val="2_23"/>
      <sheetName val="20_13"/>
      <sheetName val="25_13"/>
      <sheetName val="28_13"/>
      <sheetName val="28_23"/>
      <sheetName val="P2_13"/>
      <sheetName val="P2_23"/>
      <sheetName val="вводные_данные_систем2"/>
      <sheetName val="4_14"/>
      <sheetName val="6_14"/>
      <sheetName val="17_14"/>
      <sheetName val="24_14"/>
      <sheetName val="18_24"/>
      <sheetName val="21_34"/>
      <sheetName val="2_34"/>
      <sheetName val="18_14"/>
      <sheetName val="19_1_14"/>
      <sheetName val="19_1_24"/>
      <sheetName val="19_24"/>
      <sheetName val="2_14"/>
      <sheetName val="21_14"/>
      <sheetName val="21_2_14"/>
      <sheetName val="21_2_24"/>
      <sheetName val="21_44"/>
      <sheetName val="28_34"/>
      <sheetName val="1_14"/>
      <sheetName val="1_24"/>
      <sheetName val="2_24"/>
      <sheetName val="20_14"/>
      <sheetName val="25_14"/>
      <sheetName val="28_14"/>
      <sheetName val="28_24"/>
      <sheetName val="P2_14"/>
      <sheetName val="P2_24"/>
      <sheetName val="вводные_данные_систем3"/>
      <sheetName val="4_15"/>
      <sheetName val="6_15"/>
      <sheetName val="17_15"/>
      <sheetName val="24_15"/>
      <sheetName val="18_25"/>
      <sheetName val="21_35"/>
      <sheetName val="2_35"/>
      <sheetName val="18_15"/>
      <sheetName val="19_1_15"/>
      <sheetName val="19_1_25"/>
      <sheetName val="19_25"/>
      <sheetName val="2_15"/>
      <sheetName val="21_15"/>
      <sheetName val="21_2_15"/>
      <sheetName val="21_2_25"/>
      <sheetName val="21_45"/>
      <sheetName val="28_35"/>
      <sheetName val="1_15"/>
      <sheetName val="1_25"/>
      <sheetName val="2_25"/>
      <sheetName val="20_15"/>
      <sheetName val="25_15"/>
      <sheetName val="28_15"/>
      <sheetName val="28_25"/>
      <sheetName val="P2_15"/>
      <sheetName val="P2_25"/>
      <sheetName val="вводные_данные_систем4"/>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5">
          <cell r="E5" t="str">
            <v>Сумма кредита</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ow r="4">
          <cell r="E4">
            <v>2019</v>
          </cell>
        </row>
      </sheetData>
      <sheetData sheetId="113">
        <row r="4">
          <cell r="E4">
            <v>2019</v>
          </cell>
        </row>
      </sheetData>
      <sheetData sheetId="114">
        <row r="6">
          <cell r="D6">
            <v>1.0369999999999999</v>
          </cell>
        </row>
      </sheetData>
      <sheetData sheetId="115">
        <row r="4">
          <cell r="E4">
            <v>2019</v>
          </cell>
        </row>
      </sheetData>
      <sheetData sheetId="116">
        <row r="4">
          <cell r="E4">
            <v>2019</v>
          </cell>
        </row>
      </sheetData>
      <sheetData sheetId="117">
        <row r="6">
          <cell r="D6">
            <v>1.0369999999999999</v>
          </cell>
        </row>
      </sheetData>
      <sheetData sheetId="118"/>
      <sheetData sheetId="119"/>
      <sheetData sheetId="120"/>
      <sheetData sheetId="121">
        <row r="6">
          <cell r="D6">
            <v>0</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4">
          <cell r="E4">
            <v>0</v>
          </cell>
        </row>
      </sheetData>
      <sheetData sheetId="138">
        <row r="5">
          <cell r="E5" t="str">
            <v>Сумма кредита</v>
          </cell>
        </row>
      </sheetData>
      <sheetData sheetId="139">
        <row r="4">
          <cell r="E4">
            <v>0</v>
          </cell>
        </row>
      </sheetData>
      <sheetData sheetId="140" refreshError="1"/>
      <sheetData sheetId="141" refreshError="1"/>
      <sheetData sheetId="142" refreshError="1"/>
      <sheetData sheetId="143" refreshError="1"/>
      <sheetData sheetId="144" refreshError="1"/>
      <sheetData sheetId="145">
        <row r="6">
          <cell r="D6">
            <v>0</v>
          </cell>
        </row>
      </sheetData>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ow r="4">
          <cell r="E4">
            <v>0</v>
          </cell>
        </row>
      </sheetData>
      <sheetData sheetId="168">
        <row r="4">
          <cell r="E4">
            <v>0</v>
          </cell>
        </row>
      </sheetData>
      <sheetData sheetId="169">
        <row r="4">
          <cell r="E4">
            <v>0</v>
          </cell>
        </row>
      </sheetData>
      <sheetData sheetId="170"/>
      <sheetData sheetId="171"/>
      <sheetData sheetId="172"/>
      <sheetData sheetId="173"/>
      <sheetData sheetId="174"/>
      <sheetData sheetId="175">
        <row r="4">
          <cell r="E4">
            <v>0</v>
          </cell>
        </row>
      </sheetData>
      <sheetData sheetId="176">
        <row r="6">
          <cell r="A6" t="str">
            <v>1.</v>
          </cell>
        </row>
      </sheetData>
      <sheetData sheetId="177">
        <row r="5">
          <cell r="E5" t="str">
            <v>Сумма кредита</v>
          </cell>
        </row>
      </sheetData>
      <sheetData sheetId="178">
        <row r="4">
          <cell r="E4">
            <v>0</v>
          </cell>
        </row>
      </sheetData>
      <sheetData sheetId="179">
        <row r="6">
          <cell r="A6" t="str">
            <v>1.</v>
          </cell>
        </row>
      </sheetData>
      <sheetData sheetId="180">
        <row r="5">
          <cell r="E5" t="str">
            <v>Сумма кредита</v>
          </cell>
        </row>
      </sheetData>
      <sheetData sheetId="181">
        <row r="4">
          <cell r="E4">
            <v>0</v>
          </cell>
        </row>
      </sheetData>
      <sheetData sheetId="182">
        <row r="4">
          <cell r="E4">
            <v>0</v>
          </cell>
        </row>
      </sheetData>
      <sheetData sheetId="183">
        <row r="5">
          <cell r="E5" t="str">
            <v>Сумма кредита</v>
          </cell>
        </row>
      </sheetData>
      <sheetData sheetId="184"/>
      <sheetData sheetId="185"/>
      <sheetData sheetId="186"/>
      <sheetData sheetId="187"/>
      <sheetData sheetId="188"/>
      <sheetData sheetId="189"/>
      <sheetData sheetId="190" refreshError="1"/>
      <sheetData sheetId="191" refreshError="1"/>
      <sheetData sheetId="192" refreshError="1"/>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ow r="4">
          <cell r="F4" t="str">
            <v>Ф</v>
          </cell>
        </row>
      </sheetData>
      <sheetData sheetId="204" refreshError="1"/>
      <sheetData sheetId="205"/>
      <sheetData sheetId="206"/>
      <sheetData sheetId="207">
        <row r="6">
          <cell r="D6">
            <v>0</v>
          </cell>
        </row>
      </sheetData>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6">
          <cell r="D6">
            <v>0</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ow r="6">
          <cell r="D6">
            <v>0</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ow r="6">
          <cell r="D6">
            <v>0</v>
          </cell>
        </row>
      </sheetData>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ublic@%20rosseti-yantar.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14"/>
  <sheetViews>
    <sheetView tabSelected="1" view="pageBreakPreview" topLeftCell="A6" zoomScaleNormal="100" zoomScaleSheetLayoutView="100" workbookViewId="0">
      <selection activeCell="BB34" sqref="BB34"/>
    </sheetView>
  </sheetViews>
  <sheetFormatPr defaultColWidth="1.5703125" defaultRowHeight="15.75" outlineLevelRow="1" x14ac:dyDescent="0.25"/>
  <cols>
    <col min="1" max="51" width="1.5703125" style="8"/>
    <col min="52" max="53" width="24.85546875" style="8" customWidth="1"/>
    <col min="54" max="54" width="21.85546875" style="8" customWidth="1"/>
    <col min="55" max="56" width="1.5703125" style="8"/>
    <col min="57" max="57" width="11.28515625" style="8" bestFit="1" customWidth="1"/>
    <col min="58" max="58" width="1.5703125" style="8"/>
    <col min="59" max="59" width="4.42578125" style="8" bestFit="1" customWidth="1"/>
    <col min="60" max="60" width="5" style="8" customWidth="1"/>
    <col min="61" max="16384" width="1.5703125" style="8"/>
  </cols>
  <sheetData>
    <row r="1" spans="1:54" s="7" customFormat="1" ht="12.75" x14ac:dyDescent="0.2">
      <c r="BA1" s="7" t="s">
        <v>2</v>
      </c>
    </row>
    <row r="2" spans="1:54" s="7" customFormat="1" ht="39.75" customHeight="1" x14ac:dyDescent="0.2">
      <c r="BA2" s="882" t="s">
        <v>1164</v>
      </c>
      <c r="BB2" s="882"/>
    </row>
    <row r="3" spans="1:54" ht="42" customHeight="1" x14ac:dyDescent="0.25">
      <c r="BA3" s="882" t="s">
        <v>1165</v>
      </c>
      <c r="BB3" s="882"/>
    </row>
    <row r="4" spans="1:54" s="9" customFormat="1" ht="16.5" x14ac:dyDescent="0.25">
      <c r="A4" s="883" t="s">
        <v>3</v>
      </c>
      <c r="B4" s="883"/>
      <c r="C4" s="883"/>
      <c r="D4" s="883"/>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3"/>
      <c r="AY4" s="883"/>
      <c r="AZ4" s="883"/>
      <c r="BA4" s="883"/>
      <c r="BB4" s="883"/>
    </row>
    <row r="5" spans="1:54" s="9" customFormat="1" ht="16.5" x14ac:dyDescent="0.25">
      <c r="A5" s="883" t="s">
        <v>4</v>
      </c>
      <c r="B5" s="883"/>
      <c r="C5" s="883"/>
      <c r="D5" s="883"/>
      <c r="E5" s="883"/>
      <c r="F5" s="883"/>
      <c r="G5" s="883"/>
      <c r="H5" s="883"/>
      <c r="I5" s="883"/>
      <c r="J5" s="883"/>
      <c r="K5" s="883"/>
      <c r="L5" s="883"/>
      <c r="M5" s="883"/>
      <c r="N5" s="883"/>
      <c r="O5" s="883"/>
      <c r="P5" s="883"/>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c r="AX5" s="883"/>
      <c r="AY5" s="883"/>
      <c r="AZ5" s="883"/>
      <c r="BA5" s="883"/>
      <c r="BB5" s="883"/>
    </row>
    <row r="6" spans="1:54" s="9" customFormat="1" ht="16.5" x14ac:dyDescent="0.25">
      <c r="AU6" s="10" t="s">
        <v>5</v>
      </c>
      <c r="AV6" s="858" t="s">
        <v>1160</v>
      </c>
      <c r="AW6" s="838"/>
      <c r="AX6" s="838"/>
      <c r="AY6" s="838"/>
      <c r="AZ6" s="838"/>
      <c r="BA6" s="838"/>
    </row>
    <row r="7" spans="1:54" s="9" customFormat="1" ht="16.5" x14ac:dyDescent="0.25">
      <c r="A7" s="883" t="s">
        <v>6</v>
      </c>
      <c r="B7" s="883"/>
      <c r="C7" s="883"/>
      <c r="D7" s="883"/>
      <c r="E7" s="883"/>
      <c r="F7" s="883"/>
      <c r="G7" s="883"/>
      <c r="H7" s="883"/>
      <c r="I7" s="883"/>
      <c r="J7" s="883"/>
      <c r="K7" s="883"/>
      <c r="L7" s="883"/>
      <c r="M7" s="883"/>
      <c r="N7" s="883"/>
      <c r="O7" s="883"/>
      <c r="P7" s="883"/>
      <c r="Q7" s="883"/>
      <c r="R7" s="883"/>
      <c r="S7" s="883"/>
      <c r="T7" s="883"/>
      <c r="U7" s="883"/>
      <c r="V7" s="883"/>
      <c r="W7" s="883"/>
      <c r="X7" s="883"/>
      <c r="Y7" s="883"/>
      <c r="Z7" s="883"/>
      <c r="AA7" s="883"/>
      <c r="AB7" s="883"/>
      <c r="AC7" s="883"/>
      <c r="AD7" s="883"/>
      <c r="AE7" s="883"/>
      <c r="AF7" s="883"/>
      <c r="AG7" s="883"/>
      <c r="AH7" s="883"/>
      <c r="AI7" s="883"/>
      <c r="AJ7" s="883"/>
      <c r="AK7" s="883"/>
      <c r="AL7" s="883"/>
      <c r="AM7" s="883"/>
      <c r="AN7" s="883"/>
      <c r="AO7" s="883"/>
      <c r="AP7" s="883"/>
      <c r="AQ7" s="883"/>
      <c r="AR7" s="883"/>
      <c r="AS7" s="883"/>
      <c r="AT7" s="883"/>
      <c r="AU7" s="883"/>
      <c r="AV7" s="883"/>
      <c r="AW7" s="883"/>
      <c r="AX7" s="883"/>
      <c r="AY7" s="883"/>
      <c r="AZ7" s="883"/>
      <c r="BA7" s="883"/>
      <c r="BB7" s="883"/>
    </row>
    <row r="9" spans="1:54" x14ac:dyDescent="0.25">
      <c r="A9" s="884" t="s">
        <v>854</v>
      </c>
      <c r="B9" s="884"/>
      <c r="C9" s="884"/>
      <c r="D9" s="884"/>
      <c r="E9" s="884"/>
      <c r="F9" s="884"/>
      <c r="G9" s="884"/>
      <c r="H9" s="884"/>
      <c r="I9" s="884"/>
      <c r="J9" s="884"/>
      <c r="K9" s="884"/>
      <c r="L9" s="884"/>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row>
    <row r="10" spans="1:54" s="7" customFormat="1" ht="12.75" x14ac:dyDescent="0.2">
      <c r="A10" s="885" t="s">
        <v>7</v>
      </c>
      <c r="B10" s="885"/>
      <c r="C10" s="885"/>
      <c r="D10" s="885"/>
      <c r="E10" s="885"/>
      <c r="F10" s="885"/>
      <c r="G10" s="885"/>
      <c r="H10" s="885"/>
      <c r="I10" s="885"/>
      <c r="J10" s="885"/>
      <c r="K10" s="885"/>
      <c r="L10" s="885"/>
      <c r="M10" s="885"/>
      <c r="N10" s="885"/>
      <c r="O10" s="885"/>
      <c r="P10" s="885"/>
      <c r="Q10" s="885"/>
      <c r="R10" s="885"/>
      <c r="S10" s="885"/>
      <c r="T10" s="885"/>
      <c r="U10" s="885"/>
      <c r="V10" s="885"/>
      <c r="W10" s="885"/>
      <c r="X10" s="885"/>
      <c r="Y10" s="885"/>
      <c r="Z10" s="885"/>
      <c r="AA10" s="885"/>
      <c r="AB10" s="885"/>
      <c r="AC10" s="885"/>
      <c r="AD10" s="885"/>
      <c r="AE10" s="885"/>
      <c r="AF10" s="885"/>
      <c r="AG10" s="885"/>
      <c r="AH10" s="885"/>
      <c r="AI10" s="885"/>
      <c r="AJ10" s="885"/>
      <c r="AK10" s="885"/>
      <c r="AL10" s="885"/>
      <c r="AM10" s="885"/>
      <c r="AN10" s="885"/>
      <c r="AO10" s="885"/>
      <c r="AP10" s="885"/>
      <c r="AQ10" s="885"/>
      <c r="AR10" s="885"/>
      <c r="AS10" s="885"/>
      <c r="AT10" s="885"/>
      <c r="AU10" s="885"/>
      <c r="AV10" s="885"/>
      <c r="AW10" s="885"/>
      <c r="AX10" s="885"/>
      <c r="AY10" s="885"/>
      <c r="AZ10" s="885"/>
      <c r="BA10" s="885"/>
      <c r="BB10" s="885"/>
    </row>
    <row r="11" spans="1:54" x14ac:dyDescent="0.25">
      <c r="A11" s="839"/>
      <c r="B11" s="839"/>
      <c r="C11" s="839"/>
      <c r="D11" s="839"/>
      <c r="E11" s="839"/>
      <c r="F11" s="839"/>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row>
    <row r="13" spans="1:54" x14ac:dyDescent="0.25">
      <c r="A13" s="840" t="s">
        <v>8</v>
      </c>
      <c r="B13" s="840"/>
      <c r="C13" s="840"/>
      <c r="D13" s="840"/>
      <c r="E13" s="840"/>
      <c r="F13" s="840"/>
      <c r="G13" s="840"/>
      <c r="H13" s="840"/>
      <c r="I13" s="840"/>
      <c r="J13" s="840"/>
      <c r="K13" s="840"/>
      <c r="L13" s="840"/>
      <c r="M13" s="840"/>
      <c r="N13" s="840"/>
      <c r="O13" s="840"/>
      <c r="P13" s="840"/>
      <c r="Q13" s="840"/>
      <c r="R13" s="840"/>
      <c r="S13" s="840"/>
      <c r="T13" s="840"/>
      <c r="U13" s="840"/>
      <c r="V13" s="840"/>
      <c r="W13" s="840"/>
      <c r="X13" s="840"/>
      <c r="Y13" s="840"/>
      <c r="Z13" s="840"/>
      <c r="AA13" s="840"/>
      <c r="AB13" s="840"/>
      <c r="AC13" s="840"/>
      <c r="AD13" s="840"/>
      <c r="AE13" s="840"/>
      <c r="AF13" s="840"/>
      <c r="AG13" s="840"/>
      <c r="AH13" s="840"/>
      <c r="AI13" s="840"/>
      <c r="AJ13" s="840"/>
      <c r="AK13" s="840"/>
      <c r="AL13" s="840"/>
      <c r="AM13" s="840"/>
      <c r="AN13" s="840"/>
      <c r="AO13" s="840"/>
      <c r="AP13" s="840"/>
      <c r="AQ13" s="840"/>
      <c r="AR13" s="840"/>
      <c r="AS13" s="840"/>
      <c r="AT13" s="840"/>
      <c r="AU13" s="840"/>
      <c r="AV13" s="840"/>
      <c r="AW13" s="840"/>
      <c r="AX13" s="840"/>
      <c r="AY13" s="840"/>
      <c r="AZ13" s="840"/>
      <c r="BA13" s="840"/>
      <c r="BB13" s="840"/>
    </row>
    <row r="15" spans="1:54" x14ac:dyDescent="0.25">
      <c r="A15" s="8" t="s">
        <v>9</v>
      </c>
      <c r="R15" s="884" t="s">
        <v>855</v>
      </c>
      <c r="S15" s="884"/>
      <c r="T15" s="884"/>
      <c r="U15" s="884"/>
      <c r="V15" s="884"/>
      <c r="W15" s="884"/>
      <c r="X15" s="884"/>
      <c r="Y15" s="884"/>
      <c r="Z15" s="884"/>
      <c r="AA15" s="884"/>
      <c r="AB15" s="884"/>
      <c r="AC15" s="884"/>
      <c r="AD15" s="884"/>
      <c r="AE15" s="884"/>
      <c r="AF15" s="884"/>
      <c r="AG15" s="884"/>
      <c r="AH15" s="884"/>
      <c r="AI15" s="884"/>
      <c r="AJ15" s="884"/>
      <c r="AK15" s="884"/>
      <c r="AL15" s="884"/>
      <c r="AM15" s="884"/>
      <c r="AN15" s="884"/>
      <c r="AO15" s="884"/>
      <c r="AP15" s="884"/>
      <c r="AQ15" s="884"/>
      <c r="AR15" s="884"/>
      <c r="AS15" s="884"/>
      <c r="AT15" s="884"/>
      <c r="AU15" s="884"/>
      <c r="AV15" s="884"/>
      <c r="AW15" s="884"/>
      <c r="AX15" s="884"/>
      <c r="AY15" s="884"/>
      <c r="AZ15" s="884"/>
      <c r="BA15" s="884"/>
      <c r="BB15" s="884"/>
    </row>
    <row r="16" spans="1:54" x14ac:dyDescent="0.25">
      <c r="A16" s="8" t="s">
        <v>10</v>
      </c>
      <c r="R16" s="884" t="s">
        <v>856</v>
      </c>
      <c r="S16" s="884"/>
      <c r="T16" s="884"/>
      <c r="U16" s="884"/>
      <c r="V16" s="884"/>
      <c r="W16" s="884"/>
      <c r="X16" s="884"/>
      <c r="Y16" s="884"/>
      <c r="Z16" s="884"/>
      <c r="AA16" s="884"/>
      <c r="AB16" s="884"/>
      <c r="AC16" s="884"/>
      <c r="AD16" s="884"/>
      <c r="AE16" s="884"/>
      <c r="AF16" s="884"/>
      <c r="AG16" s="884"/>
      <c r="AH16" s="884"/>
      <c r="AI16" s="884"/>
      <c r="AJ16" s="884"/>
      <c r="AK16" s="884"/>
      <c r="AL16" s="884"/>
      <c r="AM16" s="884"/>
      <c r="AN16" s="884"/>
      <c r="AO16" s="884"/>
      <c r="AP16" s="884"/>
      <c r="AQ16" s="884"/>
      <c r="AR16" s="884"/>
      <c r="AS16" s="884"/>
      <c r="AT16" s="884"/>
      <c r="AU16" s="884"/>
      <c r="AV16" s="884"/>
      <c r="AW16" s="884"/>
      <c r="AX16" s="884"/>
      <c r="AY16" s="884"/>
      <c r="AZ16" s="884"/>
      <c r="BA16" s="884"/>
      <c r="BB16" s="884"/>
    </row>
    <row r="17" spans="1:54" x14ac:dyDescent="0.25">
      <c r="A17" s="8" t="s">
        <v>11</v>
      </c>
      <c r="R17" s="884" t="s">
        <v>265</v>
      </c>
      <c r="S17" s="884"/>
      <c r="T17" s="884"/>
      <c r="U17" s="884"/>
      <c r="V17" s="884"/>
      <c r="W17" s="884"/>
      <c r="X17" s="884"/>
      <c r="Y17" s="884"/>
      <c r="Z17" s="884"/>
      <c r="AA17" s="884"/>
      <c r="AB17" s="884"/>
      <c r="AC17" s="884"/>
      <c r="AD17" s="884"/>
      <c r="AE17" s="884"/>
      <c r="AF17" s="884"/>
      <c r="AG17" s="884"/>
      <c r="AH17" s="884"/>
      <c r="AI17" s="884"/>
      <c r="AJ17" s="884"/>
      <c r="AK17" s="884"/>
      <c r="AL17" s="884"/>
      <c r="AM17" s="884"/>
      <c r="AN17" s="884"/>
      <c r="AO17" s="884"/>
      <c r="AP17" s="884"/>
      <c r="AQ17" s="884"/>
      <c r="AR17" s="884"/>
      <c r="AS17" s="884"/>
      <c r="AT17" s="884"/>
      <c r="AU17" s="884"/>
      <c r="AV17" s="884"/>
      <c r="AW17" s="884"/>
      <c r="AX17" s="884"/>
      <c r="AY17" s="884"/>
      <c r="AZ17" s="884"/>
      <c r="BA17" s="884"/>
      <c r="BB17" s="884"/>
    </row>
    <row r="18" spans="1:54" x14ac:dyDescent="0.25">
      <c r="A18" s="8" t="s">
        <v>12</v>
      </c>
      <c r="R18" s="884" t="s">
        <v>265</v>
      </c>
      <c r="S18" s="884"/>
      <c r="T18" s="884"/>
      <c r="U18" s="884"/>
      <c r="V18" s="884"/>
      <c r="W18" s="884"/>
      <c r="X18" s="884"/>
      <c r="Y18" s="884"/>
      <c r="Z18" s="884"/>
      <c r="AA18" s="884"/>
      <c r="AB18" s="884"/>
      <c r="AC18" s="884"/>
      <c r="AD18" s="884"/>
      <c r="AE18" s="884"/>
      <c r="AF18" s="884"/>
      <c r="AG18" s="884"/>
      <c r="AH18" s="884"/>
      <c r="AI18" s="884"/>
      <c r="AJ18" s="884"/>
      <c r="AK18" s="884"/>
      <c r="AL18" s="884"/>
      <c r="AM18" s="884"/>
      <c r="AN18" s="884"/>
      <c r="AO18" s="884"/>
      <c r="AP18" s="884"/>
      <c r="AQ18" s="884"/>
      <c r="AR18" s="884"/>
      <c r="AS18" s="884"/>
      <c r="AT18" s="884"/>
      <c r="AU18" s="884"/>
      <c r="AV18" s="884"/>
      <c r="AW18" s="884"/>
      <c r="AX18" s="884"/>
      <c r="AY18" s="884"/>
      <c r="AZ18" s="884"/>
      <c r="BA18" s="884"/>
      <c r="BB18" s="884"/>
    </row>
    <row r="19" spans="1:54" x14ac:dyDescent="0.25">
      <c r="A19" s="8" t="s">
        <v>13</v>
      </c>
      <c r="H19" s="194"/>
      <c r="I19" s="194"/>
      <c r="J19" s="194"/>
      <c r="K19" s="194"/>
      <c r="L19" s="194"/>
      <c r="M19" s="194"/>
      <c r="N19" s="194"/>
      <c r="O19" s="194"/>
      <c r="P19" s="194"/>
      <c r="Q19" s="194"/>
      <c r="R19" s="884" t="s">
        <v>266</v>
      </c>
      <c r="S19" s="884"/>
      <c r="T19" s="884"/>
      <c r="U19" s="884"/>
      <c r="V19" s="884"/>
      <c r="W19" s="884"/>
      <c r="X19" s="884"/>
      <c r="Y19" s="884"/>
      <c r="Z19" s="884"/>
      <c r="AA19" s="884"/>
      <c r="AB19" s="884"/>
      <c r="AC19" s="884"/>
      <c r="AD19" s="884"/>
      <c r="AE19" s="884"/>
      <c r="AF19" s="884"/>
      <c r="AG19" s="884"/>
      <c r="AH19" s="884"/>
      <c r="AI19" s="884"/>
      <c r="AJ19" s="884"/>
      <c r="AK19" s="884"/>
      <c r="AL19" s="884"/>
      <c r="AM19" s="884"/>
      <c r="AN19" s="884"/>
      <c r="AO19" s="884"/>
      <c r="AP19" s="884"/>
      <c r="AQ19" s="884"/>
      <c r="AR19" s="884"/>
      <c r="AS19" s="884"/>
      <c r="AT19" s="884"/>
      <c r="AU19" s="884"/>
      <c r="AV19" s="884"/>
      <c r="AW19" s="884"/>
      <c r="AX19" s="884"/>
      <c r="AY19" s="884"/>
      <c r="AZ19" s="884"/>
      <c r="BA19" s="884"/>
      <c r="BB19" s="884"/>
    </row>
    <row r="20" spans="1:54" x14ac:dyDescent="0.25">
      <c r="A20" s="8" t="s">
        <v>14</v>
      </c>
      <c r="H20" s="194"/>
      <c r="I20" s="194"/>
      <c r="J20" s="194"/>
      <c r="K20" s="194"/>
      <c r="L20" s="194"/>
      <c r="M20" s="194"/>
      <c r="N20" s="194"/>
      <c r="O20" s="194"/>
      <c r="P20" s="194"/>
      <c r="Q20" s="194"/>
      <c r="R20" s="884" t="s">
        <v>267</v>
      </c>
      <c r="S20" s="884"/>
      <c r="T20" s="884"/>
      <c r="U20" s="884"/>
      <c r="V20" s="884"/>
      <c r="W20" s="884"/>
      <c r="X20" s="884"/>
      <c r="Y20" s="884"/>
      <c r="Z20" s="884"/>
      <c r="AA20" s="884"/>
      <c r="AB20" s="884"/>
      <c r="AC20" s="884"/>
      <c r="AD20" s="884"/>
      <c r="AE20" s="884"/>
      <c r="AF20" s="884"/>
      <c r="AG20" s="884"/>
      <c r="AH20" s="884"/>
      <c r="AI20" s="884"/>
      <c r="AJ20" s="884"/>
      <c r="AK20" s="884"/>
      <c r="AL20" s="884"/>
      <c r="AM20" s="884"/>
      <c r="AN20" s="884"/>
      <c r="AO20" s="884"/>
      <c r="AP20" s="884"/>
      <c r="AQ20" s="884"/>
      <c r="AR20" s="884"/>
      <c r="AS20" s="884"/>
      <c r="AT20" s="884"/>
      <c r="AU20" s="884"/>
      <c r="AV20" s="884"/>
      <c r="AW20" s="884"/>
      <c r="AX20" s="884"/>
      <c r="AY20" s="884"/>
      <c r="AZ20" s="884"/>
      <c r="BA20" s="884"/>
      <c r="BB20" s="884"/>
    </row>
    <row r="21" spans="1:54" x14ac:dyDescent="0.25">
      <c r="A21" s="8" t="s">
        <v>15</v>
      </c>
      <c r="R21" s="884" t="s">
        <v>279</v>
      </c>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row>
    <row r="22" spans="1:54" x14ac:dyDescent="0.25">
      <c r="A22" s="8" t="s">
        <v>16</v>
      </c>
      <c r="R22" s="884" t="s">
        <v>936</v>
      </c>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Q22" s="884"/>
      <c r="AR22" s="884"/>
      <c r="AS22" s="884"/>
      <c r="AT22" s="884"/>
      <c r="AU22" s="884"/>
      <c r="AV22" s="884"/>
      <c r="AW22" s="884"/>
      <c r="AX22" s="884"/>
      <c r="AY22" s="884"/>
      <c r="AZ22" s="884"/>
      <c r="BA22" s="884"/>
      <c r="BB22" s="884"/>
    </row>
    <row r="23" spans="1:54" x14ac:dyDescent="0.25">
      <c r="A23" s="8" t="s">
        <v>17</v>
      </c>
      <c r="R23" s="886" t="s">
        <v>1167</v>
      </c>
      <c r="S23" s="884"/>
      <c r="T23" s="884"/>
      <c r="U23" s="884"/>
      <c r="V23" s="884"/>
      <c r="W23" s="884"/>
      <c r="X23" s="884"/>
      <c r="Y23" s="884"/>
      <c r="Z23" s="884"/>
      <c r="AA23" s="884"/>
      <c r="AB23" s="884"/>
      <c r="AC23" s="884"/>
      <c r="AD23" s="884"/>
      <c r="AE23" s="884"/>
      <c r="AF23" s="884"/>
      <c r="AG23" s="884"/>
      <c r="AH23" s="884"/>
      <c r="AI23" s="884"/>
      <c r="AJ23" s="884"/>
      <c r="AK23" s="884"/>
      <c r="AL23" s="884"/>
      <c r="AM23" s="884"/>
      <c r="AN23" s="884"/>
      <c r="AO23" s="884"/>
      <c r="AP23" s="884"/>
      <c r="AQ23" s="884"/>
      <c r="AR23" s="884"/>
      <c r="AS23" s="884"/>
      <c r="AT23" s="884"/>
      <c r="AU23" s="884"/>
      <c r="AV23" s="884"/>
      <c r="AW23" s="884"/>
      <c r="AX23" s="884"/>
      <c r="AY23" s="884"/>
      <c r="AZ23" s="884"/>
      <c r="BA23" s="884"/>
      <c r="BB23" s="884"/>
    </row>
    <row r="24" spans="1:54" x14ac:dyDescent="0.25">
      <c r="A24" s="8" t="s">
        <v>18</v>
      </c>
      <c r="H24" s="194"/>
      <c r="I24" s="194"/>
      <c r="J24" s="194"/>
      <c r="K24" s="194"/>
      <c r="L24" s="194"/>
      <c r="M24" s="194"/>
      <c r="N24" s="194"/>
      <c r="O24" s="194"/>
      <c r="P24" s="194"/>
      <c r="Q24" s="194"/>
      <c r="R24" s="884" t="s">
        <v>268</v>
      </c>
      <c r="S24" s="884"/>
      <c r="T24" s="884"/>
      <c r="U24" s="884"/>
      <c r="V24" s="884"/>
      <c r="W24" s="884"/>
      <c r="X24" s="884"/>
      <c r="Y24" s="884"/>
      <c r="Z24" s="884"/>
      <c r="AA24" s="884"/>
      <c r="AB24" s="884"/>
      <c r="AC24" s="884"/>
      <c r="AD24" s="884"/>
      <c r="AE24" s="884"/>
      <c r="AF24" s="884"/>
      <c r="AG24" s="884"/>
      <c r="AH24" s="884"/>
      <c r="AI24" s="884"/>
      <c r="AJ24" s="884"/>
      <c r="AK24" s="884"/>
      <c r="AL24" s="884"/>
      <c r="AM24" s="884"/>
      <c r="AN24" s="884"/>
      <c r="AO24" s="884"/>
      <c r="AP24" s="884"/>
      <c r="AQ24" s="884"/>
      <c r="AR24" s="884"/>
      <c r="AS24" s="884"/>
      <c r="AT24" s="884"/>
      <c r="AU24" s="884"/>
      <c r="AV24" s="884"/>
      <c r="AW24" s="884"/>
      <c r="AX24" s="884"/>
      <c r="AY24" s="884"/>
      <c r="AZ24" s="884"/>
      <c r="BA24" s="884"/>
      <c r="BB24" s="884"/>
    </row>
    <row r="26" spans="1:54" x14ac:dyDescent="0.25">
      <c r="A26" s="840" t="s">
        <v>19</v>
      </c>
      <c r="B26" s="840"/>
      <c r="C26" s="840"/>
      <c r="D26" s="840"/>
      <c r="E26" s="840"/>
      <c r="F26" s="840"/>
      <c r="G26" s="840"/>
      <c r="H26" s="840"/>
      <c r="I26" s="840"/>
      <c r="J26" s="840"/>
      <c r="K26" s="840"/>
      <c r="L26" s="840"/>
      <c r="M26" s="840"/>
      <c r="N26" s="840"/>
      <c r="O26" s="840"/>
      <c r="P26" s="840"/>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0"/>
      <c r="AQ26" s="840"/>
      <c r="AR26" s="840"/>
      <c r="AS26" s="840"/>
      <c r="AT26" s="840"/>
      <c r="AU26" s="840"/>
      <c r="AV26" s="840"/>
      <c r="AW26" s="840"/>
      <c r="AX26" s="840"/>
      <c r="AY26" s="840"/>
      <c r="AZ26" s="840"/>
      <c r="BA26" s="840"/>
      <c r="BB26" s="840"/>
    </row>
    <row r="28" spans="1:54" s="7" customFormat="1" ht="72.75" customHeight="1" x14ac:dyDescent="0.2">
      <c r="A28" s="865"/>
      <c r="B28" s="866"/>
      <c r="C28" s="866"/>
      <c r="D28" s="866"/>
      <c r="E28" s="866"/>
      <c r="F28" s="866"/>
      <c r="G28" s="867"/>
      <c r="H28" s="864" t="s">
        <v>0</v>
      </c>
      <c r="I28" s="864"/>
      <c r="J28" s="864"/>
      <c r="K28" s="864"/>
      <c r="L28" s="864"/>
      <c r="M28" s="864"/>
      <c r="N28" s="864"/>
      <c r="O28" s="864"/>
      <c r="P28" s="864"/>
      <c r="Q28" s="864"/>
      <c r="R28" s="864"/>
      <c r="S28" s="864"/>
      <c r="T28" s="864"/>
      <c r="U28" s="864"/>
      <c r="V28" s="864"/>
      <c r="W28" s="864"/>
      <c r="X28" s="864"/>
      <c r="Y28" s="864"/>
      <c r="Z28" s="864"/>
      <c r="AA28" s="864"/>
      <c r="AB28" s="864"/>
      <c r="AC28" s="864"/>
      <c r="AD28" s="864"/>
      <c r="AE28" s="864"/>
      <c r="AF28" s="864"/>
      <c r="AG28" s="864"/>
      <c r="AH28" s="864"/>
      <c r="AI28" s="864"/>
      <c r="AJ28" s="864" t="s">
        <v>1</v>
      </c>
      <c r="AK28" s="864"/>
      <c r="AL28" s="864"/>
      <c r="AM28" s="864"/>
      <c r="AN28" s="864"/>
      <c r="AO28" s="864"/>
      <c r="AP28" s="864"/>
      <c r="AQ28" s="864"/>
      <c r="AR28" s="864"/>
      <c r="AS28" s="864"/>
      <c r="AT28" s="864"/>
      <c r="AU28" s="864"/>
      <c r="AV28" s="864"/>
      <c r="AW28" s="864"/>
      <c r="AX28" s="864"/>
      <c r="AY28" s="864"/>
      <c r="AZ28" s="850" t="s">
        <v>938</v>
      </c>
      <c r="BA28" s="850" t="s">
        <v>939</v>
      </c>
      <c r="BB28" s="850" t="s">
        <v>940</v>
      </c>
    </row>
    <row r="29" spans="1:54" s="11" customFormat="1" ht="14.25" x14ac:dyDescent="0.2">
      <c r="A29" s="893" t="s">
        <v>20</v>
      </c>
      <c r="B29" s="893"/>
      <c r="C29" s="893"/>
      <c r="D29" s="893"/>
      <c r="E29" s="893"/>
      <c r="F29" s="893"/>
      <c r="G29" s="893"/>
      <c r="H29" s="893"/>
      <c r="I29" s="893"/>
      <c r="J29" s="893"/>
      <c r="K29" s="893"/>
      <c r="L29" s="893"/>
      <c r="M29" s="893"/>
      <c r="N29" s="893"/>
      <c r="O29" s="893"/>
      <c r="P29" s="893"/>
      <c r="Q29" s="893"/>
      <c r="R29" s="893"/>
      <c r="S29" s="893"/>
      <c r="T29" s="893"/>
      <c r="U29" s="893"/>
      <c r="V29" s="893"/>
      <c r="W29" s="893"/>
      <c r="X29" s="893"/>
      <c r="Y29" s="893"/>
      <c r="Z29" s="893"/>
      <c r="AA29" s="893"/>
      <c r="AB29" s="893"/>
      <c r="AC29" s="893"/>
      <c r="AD29" s="893"/>
      <c r="AE29" s="893"/>
      <c r="AF29" s="893"/>
      <c r="AG29" s="893"/>
      <c r="AH29" s="893"/>
      <c r="AI29" s="893"/>
      <c r="AJ29" s="893"/>
      <c r="AK29" s="893"/>
      <c r="AL29" s="893"/>
      <c r="AM29" s="893"/>
      <c r="AN29" s="893"/>
      <c r="AO29" s="893"/>
      <c r="AP29" s="893"/>
      <c r="AQ29" s="893"/>
      <c r="AR29" s="893"/>
      <c r="AS29" s="893"/>
      <c r="AT29" s="893"/>
      <c r="AU29" s="893"/>
      <c r="AV29" s="893"/>
      <c r="AW29" s="893"/>
      <c r="AX29" s="893"/>
      <c r="AY29" s="893"/>
      <c r="AZ29" s="893"/>
      <c r="BA29" s="893"/>
      <c r="BB29" s="893"/>
    </row>
    <row r="30" spans="1:54" s="12" customFormat="1" ht="12.75" x14ac:dyDescent="0.2">
      <c r="A30" s="891" t="s">
        <v>22</v>
      </c>
      <c r="B30" s="891"/>
      <c r="C30" s="891"/>
      <c r="D30" s="891"/>
      <c r="E30" s="891"/>
      <c r="F30" s="891"/>
      <c r="G30" s="891"/>
      <c r="H30" s="892" t="s">
        <v>21</v>
      </c>
      <c r="I30" s="892"/>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89"/>
      <c r="AK30" s="889"/>
      <c r="AL30" s="889"/>
      <c r="AM30" s="889"/>
      <c r="AN30" s="889"/>
      <c r="AO30" s="889"/>
      <c r="AP30" s="889"/>
      <c r="AQ30" s="889"/>
      <c r="AR30" s="889"/>
      <c r="AS30" s="889"/>
      <c r="AT30" s="889"/>
      <c r="AU30" s="889"/>
      <c r="AV30" s="889"/>
      <c r="AW30" s="889"/>
      <c r="AX30" s="889"/>
      <c r="AY30" s="889"/>
      <c r="AZ30" s="844"/>
      <c r="BA30" s="843"/>
      <c r="BB30" s="843"/>
    </row>
    <row r="31" spans="1:54" s="13" customFormat="1" x14ac:dyDescent="0.2">
      <c r="A31" s="878" t="s">
        <v>24</v>
      </c>
      <c r="B31" s="878"/>
      <c r="C31" s="878"/>
      <c r="D31" s="878"/>
      <c r="E31" s="878"/>
      <c r="F31" s="878"/>
      <c r="G31" s="878"/>
      <c r="H31" s="879" t="s">
        <v>25</v>
      </c>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879"/>
      <c r="AI31" s="879"/>
      <c r="AJ31" s="862" t="s">
        <v>26</v>
      </c>
      <c r="AK31" s="862"/>
      <c r="AL31" s="862"/>
      <c r="AM31" s="862"/>
      <c r="AN31" s="862"/>
      <c r="AO31" s="862"/>
      <c r="AP31" s="862"/>
      <c r="AQ31" s="862"/>
      <c r="AR31" s="862"/>
      <c r="AS31" s="862"/>
      <c r="AT31" s="862"/>
      <c r="AU31" s="862"/>
      <c r="AV31" s="862"/>
      <c r="AW31" s="862"/>
      <c r="AX31" s="862"/>
      <c r="AY31" s="862"/>
      <c r="AZ31" s="841">
        <v>9283750.3764299992</v>
      </c>
      <c r="BA31" s="841">
        <v>9049924.6464575231</v>
      </c>
      <c r="BB31" s="841">
        <v>14321524.102472965</v>
      </c>
    </row>
    <row r="32" spans="1:54" s="14" customFormat="1" ht="12.75" x14ac:dyDescent="0.2">
      <c r="A32" s="878" t="s">
        <v>27</v>
      </c>
      <c r="B32" s="878"/>
      <c r="C32" s="878"/>
      <c r="D32" s="878"/>
      <c r="E32" s="878"/>
      <c r="F32" s="878"/>
      <c r="G32" s="878"/>
      <c r="H32" s="879" t="s">
        <v>28</v>
      </c>
      <c r="I32" s="879"/>
      <c r="J32" s="879"/>
      <c r="K32" s="879"/>
      <c r="L32" s="879"/>
      <c r="M32" s="879"/>
      <c r="N32" s="879"/>
      <c r="O32" s="879"/>
      <c r="P32" s="879"/>
      <c r="Q32" s="879"/>
      <c r="R32" s="879"/>
      <c r="S32" s="879"/>
      <c r="T32" s="879"/>
      <c r="U32" s="879"/>
      <c r="V32" s="879"/>
      <c r="W32" s="879"/>
      <c r="X32" s="879"/>
      <c r="Y32" s="879"/>
      <c r="Z32" s="879"/>
      <c r="AA32" s="879"/>
      <c r="AB32" s="879"/>
      <c r="AC32" s="879"/>
      <c r="AD32" s="879"/>
      <c r="AE32" s="879"/>
      <c r="AF32" s="879"/>
      <c r="AG32" s="879"/>
      <c r="AH32" s="879"/>
      <c r="AI32" s="879"/>
      <c r="AJ32" s="862" t="s">
        <v>26</v>
      </c>
      <c r="AK32" s="862"/>
      <c r="AL32" s="862"/>
      <c r="AM32" s="862"/>
      <c r="AN32" s="862"/>
      <c r="AO32" s="862"/>
      <c r="AP32" s="862"/>
      <c r="AQ32" s="862"/>
      <c r="AR32" s="862"/>
      <c r="AS32" s="862"/>
      <c r="AT32" s="862"/>
      <c r="AU32" s="862"/>
      <c r="AV32" s="862"/>
      <c r="AW32" s="862"/>
      <c r="AX32" s="862"/>
      <c r="AY32" s="862"/>
      <c r="AZ32" s="841">
        <v>1745263.72404</v>
      </c>
      <c r="BA32" s="841">
        <v>297609.75</v>
      </c>
      <c r="BB32" s="841">
        <v>6265829.1130846292</v>
      </c>
    </row>
    <row r="33" spans="1:54" s="14" customFormat="1" ht="24.75" customHeight="1" x14ac:dyDescent="0.2">
      <c r="A33" s="878" t="s">
        <v>29</v>
      </c>
      <c r="B33" s="878"/>
      <c r="C33" s="878"/>
      <c r="D33" s="878"/>
      <c r="E33" s="878"/>
      <c r="F33" s="878"/>
      <c r="G33" s="878"/>
      <c r="H33" s="879" t="s">
        <v>30</v>
      </c>
      <c r="I33" s="879"/>
      <c r="J33" s="879"/>
      <c r="K33" s="879"/>
      <c r="L33" s="879"/>
      <c r="M33" s="879"/>
      <c r="N33" s="879"/>
      <c r="O33" s="879"/>
      <c r="P33" s="879"/>
      <c r="Q33" s="879"/>
      <c r="R33" s="879"/>
      <c r="S33" s="879"/>
      <c r="T33" s="879"/>
      <c r="U33" s="879"/>
      <c r="V33" s="879"/>
      <c r="W33" s="879"/>
      <c r="X33" s="879"/>
      <c r="Y33" s="879"/>
      <c r="Z33" s="879"/>
      <c r="AA33" s="879"/>
      <c r="AB33" s="879"/>
      <c r="AC33" s="879"/>
      <c r="AD33" s="879"/>
      <c r="AE33" s="879"/>
      <c r="AF33" s="879"/>
      <c r="AG33" s="879"/>
      <c r="AH33" s="879"/>
      <c r="AI33" s="879"/>
      <c r="AJ33" s="862" t="s">
        <v>26</v>
      </c>
      <c r="AK33" s="862"/>
      <c r="AL33" s="862"/>
      <c r="AM33" s="862"/>
      <c r="AN33" s="862"/>
      <c r="AO33" s="862"/>
      <c r="AP33" s="862"/>
      <c r="AQ33" s="862"/>
      <c r="AR33" s="862"/>
      <c r="AS33" s="862"/>
      <c r="AT33" s="862"/>
      <c r="AU33" s="862"/>
      <c r="AV33" s="862"/>
      <c r="AW33" s="862"/>
      <c r="AX33" s="862"/>
      <c r="AY33" s="862"/>
      <c r="AZ33" s="841">
        <v>2301372.0820999998</v>
      </c>
      <c r="BA33" s="841">
        <v>2215855.38</v>
      </c>
      <c r="BB33" s="841">
        <v>8476064.5330846291</v>
      </c>
    </row>
    <row r="34" spans="1:54" s="14" customFormat="1" ht="12.75" x14ac:dyDescent="0.2">
      <c r="A34" s="878" t="s">
        <v>31</v>
      </c>
      <c r="B34" s="878"/>
      <c r="C34" s="878"/>
      <c r="D34" s="878"/>
      <c r="E34" s="878"/>
      <c r="F34" s="878"/>
      <c r="G34" s="878"/>
      <c r="H34" s="879" t="s">
        <v>32</v>
      </c>
      <c r="I34" s="879"/>
      <c r="J34" s="879"/>
      <c r="K34" s="879"/>
      <c r="L34" s="879"/>
      <c r="M34" s="879"/>
      <c r="N34" s="879"/>
      <c r="O34" s="879"/>
      <c r="P34" s="879"/>
      <c r="Q34" s="879"/>
      <c r="R34" s="879"/>
      <c r="S34" s="879"/>
      <c r="T34" s="879"/>
      <c r="U34" s="879"/>
      <c r="V34" s="879"/>
      <c r="W34" s="879"/>
      <c r="X34" s="879"/>
      <c r="Y34" s="879"/>
      <c r="Z34" s="879"/>
      <c r="AA34" s="879"/>
      <c r="AB34" s="879"/>
      <c r="AC34" s="879"/>
      <c r="AD34" s="879"/>
      <c r="AE34" s="879"/>
      <c r="AF34" s="879"/>
      <c r="AG34" s="879"/>
      <c r="AH34" s="879"/>
      <c r="AI34" s="879"/>
      <c r="AJ34" s="862" t="s">
        <v>26</v>
      </c>
      <c r="AK34" s="862"/>
      <c r="AL34" s="862"/>
      <c r="AM34" s="862"/>
      <c r="AN34" s="862"/>
      <c r="AO34" s="862"/>
      <c r="AP34" s="862"/>
      <c r="AQ34" s="862"/>
      <c r="AR34" s="862"/>
      <c r="AS34" s="862"/>
      <c r="AT34" s="862"/>
      <c r="AU34" s="862"/>
      <c r="AV34" s="862"/>
      <c r="AW34" s="862"/>
      <c r="AX34" s="862"/>
      <c r="AY34" s="862"/>
      <c r="AZ34" s="841">
        <v>123873.67608999999</v>
      </c>
      <c r="BA34" s="841">
        <v>248008.125</v>
      </c>
      <c r="BB34" s="841">
        <v>4127145.0942371916</v>
      </c>
    </row>
    <row r="35" spans="1:54" s="12" customFormat="1" ht="12.75" x14ac:dyDescent="0.2">
      <c r="A35" s="891" t="s">
        <v>33</v>
      </c>
      <c r="B35" s="891"/>
      <c r="C35" s="891"/>
      <c r="D35" s="891"/>
      <c r="E35" s="891"/>
      <c r="F35" s="891"/>
      <c r="G35" s="891"/>
      <c r="H35" s="892" t="s">
        <v>34</v>
      </c>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89"/>
      <c r="AK35" s="889"/>
      <c r="AL35" s="889"/>
      <c r="AM35" s="889"/>
      <c r="AN35" s="889"/>
      <c r="AO35" s="889"/>
      <c r="AP35" s="889"/>
      <c r="AQ35" s="889"/>
      <c r="AR35" s="889"/>
      <c r="AS35" s="889"/>
      <c r="AT35" s="889"/>
      <c r="AU35" s="889"/>
      <c r="AV35" s="889"/>
      <c r="AW35" s="889"/>
      <c r="AX35" s="889"/>
      <c r="AY35" s="889"/>
      <c r="AZ35" s="841"/>
      <c r="BA35" s="841"/>
      <c r="BB35" s="841"/>
    </row>
    <row r="36" spans="1:54" s="14" customFormat="1" ht="51.75" customHeight="1" x14ac:dyDescent="0.2">
      <c r="A36" s="878" t="s">
        <v>35</v>
      </c>
      <c r="B36" s="878"/>
      <c r="C36" s="878"/>
      <c r="D36" s="878"/>
      <c r="E36" s="878"/>
      <c r="F36" s="878"/>
      <c r="G36" s="878"/>
      <c r="H36" s="879" t="s">
        <v>37</v>
      </c>
      <c r="I36" s="879"/>
      <c r="J36" s="879"/>
      <c r="K36" s="879"/>
      <c r="L36" s="879"/>
      <c r="M36" s="879"/>
      <c r="N36" s="879"/>
      <c r="O36" s="879"/>
      <c r="P36" s="879"/>
      <c r="Q36" s="879"/>
      <c r="R36" s="879"/>
      <c r="S36" s="879"/>
      <c r="T36" s="879"/>
      <c r="U36" s="879"/>
      <c r="V36" s="879"/>
      <c r="W36" s="879"/>
      <c r="X36" s="879"/>
      <c r="Y36" s="879"/>
      <c r="Z36" s="879"/>
      <c r="AA36" s="879"/>
      <c r="AB36" s="879"/>
      <c r="AC36" s="879"/>
      <c r="AD36" s="879"/>
      <c r="AE36" s="879"/>
      <c r="AF36" s="879"/>
      <c r="AG36" s="879"/>
      <c r="AH36" s="879"/>
      <c r="AI36" s="879"/>
      <c r="AJ36" s="862" t="s">
        <v>36</v>
      </c>
      <c r="AK36" s="862"/>
      <c r="AL36" s="862"/>
      <c r="AM36" s="862"/>
      <c r="AN36" s="862"/>
      <c r="AO36" s="862"/>
      <c r="AP36" s="862"/>
      <c r="AQ36" s="862"/>
      <c r="AR36" s="862"/>
      <c r="AS36" s="862"/>
      <c r="AT36" s="862"/>
      <c r="AU36" s="862"/>
      <c r="AV36" s="862"/>
      <c r="AW36" s="862"/>
      <c r="AX36" s="862"/>
      <c r="AY36" s="862"/>
      <c r="AZ36" s="851">
        <v>0.18799123772984608</v>
      </c>
      <c r="BA36" s="851">
        <v>3.2885329063650881E-2</v>
      </c>
      <c r="BB36" s="852">
        <v>0.4375113338672299</v>
      </c>
    </row>
    <row r="37" spans="1:54" s="12" customFormat="1" ht="12.75" x14ac:dyDescent="0.2">
      <c r="A37" s="891" t="s">
        <v>38</v>
      </c>
      <c r="B37" s="891"/>
      <c r="C37" s="891"/>
      <c r="D37" s="891"/>
      <c r="E37" s="891"/>
      <c r="F37" s="891"/>
      <c r="G37" s="891"/>
      <c r="H37" s="892" t="s">
        <v>39</v>
      </c>
      <c r="I37" s="892"/>
      <c r="J37" s="892"/>
      <c r="K37" s="892"/>
      <c r="L37" s="892"/>
      <c r="M37" s="892"/>
      <c r="N37" s="892"/>
      <c r="O37" s="892"/>
      <c r="P37" s="892"/>
      <c r="Q37" s="892"/>
      <c r="R37" s="892"/>
      <c r="S37" s="892"/>
      <c r="T37" s="892"/>
      <c r="U37" s="892"/>
      <c r="V37" s="892"/>
      <c r="W37" s="892"/>
      <c r="X37" s="892"/>
      <c r="Y37" s="892"/>
      <c r="Z37" s="892"/>
      <c r="AA37" s="892"/>
      <c r="AB37" s="892"/>
      <c r="AC37" s="892"/>
      <c r="AD37" s="892"/>
      <c r="AE37" s="892"/>
      <c r="AF37" s="892"/>
      <c r="AG37" s="892"/>
      <c r="AH37" s="892"/>
      <c r="AI37" s="892"/>
      <c r="AJ37" s="889"/>
      <c r="AK37" s="889"/>
      <c r="AL37" s="889"/>
      <c r="AM37" s="889"/>
      <c r="AN37" s="889"/>
      <c r="AO37" s="889"/>
      <c r="AP37" s="889"/>
      <c r="AQ37" s="889"/>
      <c r="AR37" s="889"/>
      <c r="AS37" s="889"/>
      <c r="AT37" s="889"/>
      <c r="AU37" s="889"/>
      <c r="AV37" s="889"/>
      <c r="AW37" s="889"/>
      <c r="AX37" s="889"/>
      <c r="AY37" s="889"/>
      <c r="AZ37" s="841"/>
      <c r="BA37" s="841"/>
      <c r="BB37" s="841"/>
    </row>
    <row r="38" spans="1:54" s="14" customFormat="1" ht="28.5" customHeight="1" x14ac:dyDescent="0.2">
      <c r="A38" s="878" t="s">
        <v>40</v>
      </c>
      <c r="B38" s="878"/>
      <c r="C38" s="878"/>
      <c r="D38" s="878"/>
      <c r="E38" s="878"/>
      <c r="F38" s="878"/>
      <c r="G38" s="878"/>
      <c r="H38" s="879" t="s">
        <v>274</v>
      </c>
      <c r="I38" s="879"/>
      <c r="J38" s="879"/>
      <c r="K38" s="879"/>
      <c r="L38" s="879"/>
      <c r="M38" s="879"/>
      <c r="N38" s="879"/>
      <c r="O38" s="879"/>
      <c r="P38" s="879"/>
      <c r="Q38" s="879"/>
      <c r="R38" s="879"/>
      <c r="S38" s="879"/>
      <c r="T38" s="879"/>
      <c r="U38" s="879"/>
      <c r="V38" s="879"/>
      <c r="W38" s="879"/>
      <c r="X38" s="879"/>
      <c r="Y38" s="879"/>
      <c r="Z38" s="879"/>
      <c r="AA38" s="879"/>
      <c r="AB38" s="879"/>
      <c r="AC38" s="879"/>
      <c r="AD38" s="879"/>
      <c r="AE38" s="879"/>
      <c r="AF38" s="879"/>
      <c r="AG38" s="879"/>
      <c r="AH38" s="879"/>
      <c r="AI38" s="879"/>
      <c r="AJ38" s="862" t="s">
        <v>41</v>
      </c>
      <c r="AK38" s="862"/>
      <c r="AL38" s="862"/>
      <c r="AM38" s="862"/>
      <c r="AN38" s="862"/>
      <c r="AO38" s="862"/>
      <c r="AP38" s="862"/>
      <c r="AQ38" s="862"/>
      <c r="AR38" s="862"/>
      <c r="AS38" s="862"/>
      <c r="AT38" s="862"/>
      <c r="AU38" s="862"/>
      <c r="AV38" s="862"/>
      <c r="AW38" s="862"/>
      <c r="AX38" s="862"/>
      <c r="AY38" s="862"/>
      <c r="AZ38" s="841" t="s">
        <v>281</v>
      </c>
      <c r="BA38" s="841" t="s">
        <v>281</v>
      </c>
      <c r="BB38" s="841" t="s">
        <v>281</v>
      </c>
    </row>
    <row r="39" spans="1:54" s="14" customFormat="1" ht="26.25" customHeight="1" x14ac:dyDescent="0.2">
      <c r="A39" s="878" t="s">
        <v>42</v>
      </c>
      <c r="B39" s="878"/>
      <c r="C39" s="878"/>
      <c r="D39" s="878"/>
      <c r="E39" s="878"/>
      <c r="F39" s="878"/>
      <c r="G39" s="878"/>
      <c r="H39" s="879" t="s">
        <v>44</v>
      </c>
      <c r="I39" s="879"/>
      <c r="J39" s="879"/>
      <c r="K39" s="879"/>
      <c r="L39" s="879"/>
      <c r="M39" s="879"/>
      <c r="N39" s="879"/>
      <c r="O39" s="879"/>
      <c r="P39" s="879"/>
      <c r="Q39" s="879"/>
      <c r="R39" s="879"/>
      <c r="S39" s="879"/>
      <c r="T39" s="879"/>
      <c r="U39" s="879"/>
      <c r="V39" s="879"/>
      <c r="W39" s="879"/>
      <c r="X39" s="879"/>
      <c r="Y39" s="879"/>
      <c r="Z39" s="879"/>
      <c r="AA39" s="879"/>
      <c r="AB39" s="879"/>
      <c r="AC39" s="879"/>
      <c r="AD39" s="879"/>
      <c r="AE39" s="879"/>
      <c r="AF39" s="879"/>
      <c r="AG39" s="879"/>
      <c r="AH39" s="879"/>
      <c r="AI39" s="879"/>
      <c r="AJ39" s="862" t="s">
        <v>43</v>
      </c>
      <c r="AK39" s="862"/>
      <c r="AL39" s="862"/>
      <c r="AM39" s="862"/>
      <c r="AN39" s="862"/>
      <c r="AO39" s="862"/>
      <c r="AP39" s="862"/>
      <c r="AQ39" s="862"/>
      <c r="AR39" s="862"/>
      <c r="AS39" s="862"/>
      <c r="AT39" s="862"/>
      <c r="AU39" s="862"/>
      <c r="AV39" s="862"/>
      <c r="AW39" s="862"/>
      <c r="AX39" s="862"/>
      <c r="AY39" s="862"/>
      <c r="AZ39" s="841" t="s">
        <v>281</v>
      </c>
      <c r="BA39" s="841" t="s">
        <v>281</v>
      </c>
      <c r="BB39" s="841" t="s">
        <v>281</v>
      </c>
    </row>
    <row r="40" spans="1:54" s="14" customFormat="1" ht="12.75" x14ac:dyDescent="0.2">
      <c r="A40" s="878" t="s">
        <v>45</v>
      </c>
      <c r="B40" s="878"/>
      <c r="C40" s="878"/>
      <c r="D40" s="878"/>
      <c r="E40" s="878"/>
      <c r="F40" s="878"/>
      <c r="G40" s="878"/>
      <c r="H40" s="879" t="s">
        <v>46</v>
      </c>
      <c r="I40" s="879"/>
      <c r="J40" s="879"/>
      <c r="K40" s="879"/>
      <c r="L40" s="879"/>
      <c r="M40" s="879"/>
      <c r="N40" s="879"/>
      <c r="O40" s="879"/>
      <c r="P40" s="879"/>
      <c r="Q40" s="879"/>
      <c r="R40" s="879"/>
      <c r="S40" s="879"/>
      <c r="T40" s="879"/>
      <c r="U40" s="879"/>
      <c r="V40" s="879"/>
      <c r="W40" s="879"/>
      <c r="X40" s="879"/>
      <c r="Y40" s="879"/>
      <c r="Z40" s="879"/>
      <c r="AA40" s="879"/>
      <c r="AB40" s="879"/>
      <c r="AC40" s="879"/>
      <c r="AD40" s="879"/>
      <c r="AE40" s="879"/>
      <c r="AF40" s="879"/>
      <c r="AG40" s="879"/>
      <c r="AH40" s="879"/>
      <c r="AI40" s="879"/>
      <c r="AJ40" s="862" t="s">
        <v>41</v>
      </c>
      <c r="AK40" s="862"/>
      <c r="AL40" s="862"/>
      <c r="AM40" s="862"/>
      <c r="AN40" s="862"/>
      <c r="AO40" s="862"/>
      <c r="AP40" s="862"/>
      <c r="AQ40" s="862"/>
      <c r="AR40" s="862"/>
      <c r="AS40" s="862"/>
      <c r="AT40" s="862"/>
      <c r="AU40" s="862"/>
      <c r="AV40" s="862"/>
      <c r="AW40" s="862"/>
      <c r="AX40" s="862"/>
      <c r="AY40" s="862"/>
      <c r="AZ40" s="859">
        <v>531.89348741666697</v>
      </c>
      <c r="BA40" s="859">
        <v>533.49130000000002</v>
      </c>
      <c r="BB40" s="859">
        <v>543.70568333333335</v>
      </c>
    </row>
    <row r="41" spans="1:54" s="14" customFormat="1" ht="12.75" x14ac:dyDescent="0.2">
      <c r="A41" s="878" t="s">
        <v>47</v>
      </c>
      <c r="B41" s="878"/>
      <c r="C41" s="878"/>
      <c r="D41" s="878"/>
      <c r="E41" s="878"/>
      <c r="F41" s="878"/>
      <c r="G41" s="878"/>
      <c r="H41" s="879" t="s">
        <v>49</v>
      </c>
      <c r="I41" s="879"/>
      <c r="J41" s="879"/>
      <c r="K41" s="879"/>
      <c r="L41" s="879"/>
      <c r="M41" s="879"/>
      <c r="N41" s="879"/>
      <c r="O41" s="879"/>
      <c r="P41" s="879"/>
      <c r="Q41" s="879"/>
      <c r="R41" s="879"/>
      <c r="S41" s="879"/>
      <c r="T41" s="879"/>
      <c r="U41" s="879"/>
      <c r="V41" s="879"/>
      <c r="W41" s="879"/>
      <c r="X41" s="879"/>
      <c r="Y41" s="879"/>
      <c r="Z41" s="879"/>
      <c r="AA41" s="879"/>
      <c r="AB41" s="879"/>
      <c r="AC41" s="879"/>
      <c r="AD41" s="879"/>
      <c r="AE41" s="879"/>
      <c r="AF41" s="879"/>
      <c r="AG41" s="879"/>
      <c r="AH41" s="879"/>
      <c r="AI41" s="879"/>
      <c r="AJ41" s="862" t="s">
        <v>48</v>
      </c>
      <c r="AK41" s="862"/>
      <c r="AL41" s="862"/>
      <c r="AM41" s="862"/>
      <c r="AN41" s="862"/>
      <c r="AO41" s="862"/>
      <c r="AP41" s="862"/>
      <c r="AQ41" s="862"/>
      <c r="AR41" s="862"/>
      <c r="AS41" s="862"/>
      <c r="AT41" s="862"/>
      <c r="AU41" s="862"/>
      <c r="AV41" s="862"/>
      <c r="AW41" s="862"/>
      <c r="AX41" s="862"/>
      <c r="AY41" s="862"/>
      <c r="AZ41" s="857">
        <v>4039467.0380000002</v>
      </c>
      <c r="BA41" s="857">
        <v>4131528.7</v>
      </c>
      <c r="BB41" s="857">
        <v>4130551</v>
      </c>
    </row>
    <row r="42" spans="1:54" s="14" customFormat="1" ht="42" customHeight="1" x14ac:dyDescent="0.2">
      <c r="A42" s="878" t="s">
        <v>50</v>
      </c>
      <c r="B42" s="878"/>
      <c r="C42" s="878"/>
      <c r="D42" s="878"/>
      <c r="E42" s="878"/>
      <c r="F42" s="878"/>
      <c r="G42" s="878"/>
      <c r="H42" s="895" t="s">
        <v>1169</v>
      </c>
      <c r="I42" s="879"/>
      <c r="J42" s="879"/>
      <c r="K42" s="879"/>
      <c r="L42" s="879"/>
      <c r="M42" s="879"/>
      <c r="N42" s="879"/>
      <c r="O42" s="879"/>
      <c r="P42" s="879"/>
      <c r="Q42" s="879"/>
      <c r="R42" s="879"/>
      <c r="S42" s="879"/>
      <c r="T42" s="879"/>
      <c r="U42" s="879"/>
      <c r="V42" s="879"/>
      <c r="W42" s="879"/>
      <c r="X42" s="879"/>
      <c r="Y42" s="879"/>
      <c r="Z42" s="879"/>
      <c r="AA42" s="879"/>
      <c r="AB42" s="879"/>
      <c r="AC42" s="879"/>
      <c r="AD42" s="879"/>
      <c r="AE42" s="879"/>
      <c r="AF42" s="879"/>
      <c r="AG42" s="879"/>
      <c r="AH42" s="879"/>
      <c r="AI42" s="879"/>
      <c r="AJ42" s="862" t="s">
        <v>48</v>
      </c>
      <c r="AK42" s="862"/>
      <c r="AL42" s="862"/>
      <c r="AM42" s="862"/>
      <c r="AN42" s="862"/>
      <c r="AO42" s="862"/>
      <c r="AP42" s="862"/>
      <c r="AQ42" s="862"/>
      <c r="AR42" s="862"/>
      <c r="AS42" s="862"/>
      <c r="AT42" s="862"/>
      <c r="AU42" s="862"/>
      <c r="AV42" s="862"/>
      <c r="AW42" s="862"/>
      <c r="AX42" s="862"/>
      <c r="AY42" s="862"/>
      <c r="AZ42" s="857">
        <v>1451443.3929999999</v>
      </c>
      <c r="BA42" s="857">
        <v>1466818.1</v>
      </c>
      <c r="BB42" s="857">
        <v>1510218</v>
      </c>
    </row>
    <row r="43" spans="1:54" s="14" customFormat="1" ht="90" customHeight="1" x14ac:dyDescent="0.2">
      <c r="A43" s="878" t="s">
        <v>51</v>
      </c>
      <c r="B43" s="878"/>
      <c r="C43" s="878"/>
      <c r="D43" s="878"/>
      <c r="E43" s="878"/>
      <c r="F43" s="878"/>
      <c r="G43" s="878"/>
      <c r="H43" s="879" t="s">
        <v>52</v>
      </c>
      <c r="I43" s="879"/>
      <c r="J43" s="879"/>
      <c r="K43" s="879"/>
      <c r="L43" s="879"/>
      <c r="M43" s="879"/>
      <c r="N43" s="879"/>
      <c r="O43" s="879"/>
      <c r="P43" s="879"/>
      <c r="Q43" s="879"/>
      <c r="R43" s="879"/>
      <c r="S43" s="879"/>
      <c r="T43" s="879"/>
      <c r="U43" s="879"/>
      <c r="V43" s="879"/>
      <c r="W43" s="879"/>
      <c r="X43" s="879"/>
      <c r="Y43" s="879"/>
      <c r="Z43" s="879"/>
      <c r="AA43" s="879"/>
      <c r="AB43" s="879"/>
      <c r="AC43" s="879"/>
      <c r="AD43" s="879"/>
      <c r="AE43" s="879"/>
      <c r="AF43" s="879"/>
      <c r="AG43" s="879"/>
      <c r="AH43" s="879"/>
      <c r="AI43" s="879"/>
      <c r="AJ43" s="862" t="s">
        <v>36</v>
      </c>
      <c r="AK43" s="862"/>
      <c r="AL43" s="862"/>
      <c r="AM43" s="862"/>
      <c r="AN43" s="862"/>
      <c r="AO43" s="862"/>
      <c r="AP43" s="862"/>
      <c r="AQ43" s="862"/>
      <c r="AR43" s="862"/>
      <c r="AS43" s="862"/>
      <c r="AT43" s="862"/>
      <c r="AU43" s="862"/>
      <c r="AV43" s="862"/>
      <c r="AW43" s="862"/>
      <c r="AX43" s="862"/>
      <c r="AY43" s="862"/>
      <c r="AZ43" s="853">
        <v>9.3061337536889124E-2</v>
      </c>
      <c r="BA43" s="854" t="s">
        <v>1163</v>
      </c>
      <c r="BB43" s="855">
        <v>9.3499922749282802E-2</v>
      </c>
    </row>
    <row r="44" spans="1:54" s="14" customFormat="1" ht="78.75" customHeight="1" x14ac:dyDescent="0.2">
      <c r="A44" s="878" t="s">
        <v>53</v>
      </c>
      <c r="B44" s="878"/>
      <c r="C44" s="878"/>
      <c r="D44" s="878"/>
      <c r="E44" s="878"/>
      <c r="F44" s="878"/>
      <c r="G44" s="878"/>
      <c r="H44" s="879" t="s">
        <v>261</v>
      </c>
      <c r="I44" s="879"/>
      <c r="J44" s="879"/>
      <c r="K44" s="879"/>
      <c r="L44" s="879"/>
      <c r="M44" s="879"/>
      <c r="N44" s="879"/>
      <c r="O44" s="879"/>
      <c r="P44" s="879"/>
      <c r="Q44" s="879"/>
      <c r="R44" s="879"/>
      <c r="S44" s="879"/>
      <c r="T44" s="879"/>
      <c r="U44" s="879"/>
      <c r="V44" s="879"/>
      <c r="W44" s="879"/>
      <c r="X44" s="879"/>
      <c r="Y44" s="879"/>
      <c r="Z44" s="879"/>
      <c r="AA44" s="879"/>
      <c r="AB44" s="879"/>
      <c r="AC44" s="879"/>
      <c r="AD44" s="879"/>
      <c r="AE44" s="879"/>
      <c r="AF44" s="879"/>
      <c r="AG44" s="879"/>
      <c r="AH44" s="879"/>
      <c r="AI44" s="879"/>
      <c r="AJ44" s="862"/>
      <c r="AK44" s="862"/>
      <c r="AL44" s="862"/>
      <c r="AM44" s="862"/>
      <c r="AN44" s="862"/>
      <c r="AO44" s="862"/>
      <c r="AP44" s="862"/>
      <c r="AQ44" s="862"/>
      <c r="AR44" s="862"/>
      <c r="AS44" s="862"/>
      <c r="AT44" s="862"/>
      <c r="AU44" s="862"/>
      <c r="AV44" s="862"/>
      <c r="AW44" s="862"/>
      <c r="AX44" s="862"/>
      <c r="AY44" s="862"/>
      <c r="AZ44" s="856" t="s">
        <v>935</v>
      </c>
      <c r="BA44" s="894" t="s">
        <v>934</v>
      </c>
      <c r="BB44" s="894"/>
    </row>
    <row r="45" spans="1:54" s="14" customFormat="1" ht="26.25" customHeight="1" x14ac:dyDescent="0.2">
      <c r="A45" s="878" t="s">
        <v>54</v>
      </c>
      <c r="B45" s="878"/>
      <c r="C45" s="878"/>
      <c r="D45" s="878"/>
      <c r="E45" s="878"/>
      <c r="F45" s="878"/>
      <c r="G45" s="878"/>
      <c r="H45" s="879" t="s">
        <v>55</v>
      </c>
      <c r="I45" s="879"/>
      <c r="J45" s="879"/>
      <c r="K45" s="879"/>
      <c r="L45" s="879"/>
      <c r="M45" s="879"/>
      <c r="N45" s="879"/>
      <c r="O45" s="879"/>
      <c r="P45" s="879"/>
      <c r="Q45" s="879"/>
      <c r="R45" s="879"/>
      <c r="S45" s="879"/>
      <c r="T45" s="879"/>
      <c r="U45" s="879"/>
      <c r="V45" s="879"/>
      <c r="W45" s="879"/>
      <c r="X45" s="879"/>
      <c r="Y45" s="879"/>
      <c r="Z45" s="879"/>
      <c r="AA45" s="879"/>
      <c r="AB45" s="879"/>
      <c r="AC45" s="879"/>
      <c r="AD45" s="879"/>
      <c r="AE45" s="879"/>
      <c r="AF45" s="879"/>
      <c r="AG45" s="879"/>
      <c r="AH45" s="879"/>
      <c r="AI45" s="879"/>
      <c r="AJ45" s="862" t="s">
        <v>43</v>
      </c>
      <c r="AK45" s="862"/>
      <c r="AL45" s="862"/>
      <c r="AM45" s="862"/>
      <c r="AN45" s="862"/>
      <c r="AO45" s="862"/>
      <c r="AP45" s="862"/>
      <c r="AQ45" s="862"/>
      <c r="AR45" s="862"/>
      <c r="AS45" s="862"/>
      <c r="AT45" s="862"/>
      <c r="AU45" s="862"/>
      <c r="AV45" s="862"/>
      <c r="AW45" s="862"/>
      <c r="AX45" s="862"/>
      <c r="AY45" s="862"/>
      <c r="AZ45" s="841" t="s">
        <v>281</v>
      </c>
      <c r="BA45" s="841" t="s">
        <v>281</v>
      </c>
      <c r="BB45" s="841" t="s">
        <v>281</v>
      </c>
    </row>
    <row r="46" spans="1:54" s="12" customFormat="1" ht="24.75" customHeight="1" x14ac:dyDescent="0.2">
      <c r="A46" s="891" t="s">
        <v>56</v>
      </c>
      <c r="B46" s="891"/>
      <c r="C46" s="891"/>
      <c r="D46" s="891"/>
      <c r="E46" s="891"/>
      <c r="F46" s="891"/>
      <c r="G46" s="891"/>
      <c r="H46" s="892" t="s">
        <v>57</v>
      </c>
      <c r="I46" s="892"/>
      <c r="J46" s="892"/>
      <c r="K46" s="892"/>
      <c r="L46" s="892"/>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892"/>
      <c r="AJ46" s="889"/>
      <c r="AK46" s="889"/>
      <c r="AL46" s="889"/>
      <c r="AM46" s="889"/>
      <c r="AN46" s="889"/>
      <c r="AO46" s="889"/>
      <c r="AP46" s="889"/>
      <c r="AQ46" s="889"/>
      <c r="AR46" s="889"/>
      <c r="AS46" s="889"/>
      <c r="AT46" s="889"/>
      <c r="AU46" s="889"/>
      <c r="AV46" s="889"/>
      <c r="AW46" s="889"/>
      <c r="AX46" s="889"/>
      <c r="AY46" s="889"/>
      <c r="AZ46" s="841">
        <v>8199459.147152069</v>
      </c>
      <c r="BA46" s="841">
        <v>7415862.2200000007</v>
      </c>
      <c r="BB46" s="841">
        <v>14321524.102472965</v>
      </c>
    </row>
    <row r="47" spans="1:54" s="14" customFormat="1" ht="25.5" customHeight="1" x14ac:dyDescent="0.2">
      <c r="A47" s="878" t="s">
        <v>58</v>
      </c>
      <c r="B47" s="878"/>
      <c r="C47" s="878"/>
      <c r="D47" s="878"/>
      <c r="E47" s="878"/>
      <c r="F47" s="878"/>
      <c r="G47" s="878"/>
      <c r="H47" s="879" t="s">
        <v>277</v>
      </c>
      <c r="I47" s="879"/>
      <c r="J47" s="879"/>
      <c r="K47" s="879"/>
      <c r="L47" s="879"/>
      <c r="M47" s="879"/>
      <c r="N47" s="879"/>
      <c r="O47" s="879"/>
      <c r="P47" s="879"/>
      <c r="Q47" s="879"/>
      <c r="R47" s="879"/>
      <c r="S47" s="879"/>
      <c r="T47" s="879"/>
      <c r="U47" s="879"/>
      <c r="V47" s="879"/>
      <c r="W47" s="879"/>
      <c r="X47" s="879"/>
      <c r="Y47" s="879"/>
      <c r="Z47" s="879"/>
      <c r="AA47" s="879"/>
      <c r="AB47" s="879"/>
      <c r="AC47" s="879"/>
      <c r="AD47" s="879"/>
      <c r="AE47" s="879"/>
      <c r="AF47" s="879"/>
      <c r="AG47" s="879"/>
      <c r="AH47" s="879"/>
      <c r="AI47" s="879"/>
      <c r="AJ47" s="862" t="s">
        <v>26</v>
      </c>
      <c r="AK47" s="862"/>
      <c r="AL47" s="862"/>
      <c r="AM47" s="862"/>
      <c r="AN47" s="862"/>
      <c r="AO47" s="862"/>
      <c r="AP47" s="862"/>
      <c r="AQ47" s="862"/>
      <c r="AR47" s="862"/>
      <c r="AS47" s="862"/>
      <c r="AT47" s="862"/>
      <c r="AU47" s="862"/>
      <c r="AV47" s="862"/>
      <c r="AW47" s="862"/>
      <c r="AX47" s="862"/>
      <c r="AY47" s="862"/>
      <c r="AZ47" s="841">
        <v>2054842.7271700001</v>
      </c>
      <c r="BA47" s="841">
        <v>2415398.6</v>
      </c>
      <c r="BB47" s="841">
        <v>2620573.4819999998</v>
      </c>
    </row>
    <row r="48" spans="1:54" s="14" customFormat="1" ht="12.75" x14ac:dyDescent="0.2">
      <c r="A48" s="878"/>
      <c r="B48" s="878"/>
      <c r="C48" s="878"/>
      <c r="D48" s="878"/>
      <c r="E48" s="878"/>
      <c r="F48" s="878"/>
      <c r="G48" s="878"/>
      <c r="H48" s="879" t="s">
        <v>59</v>
      </c>
      <c r="I48" s="879"/>
      <c r="J48" s="879"/>
      <c r="K48" s="879"/>
      <c r="L48" s="879"/>
      <c r="M48" s="879"/>
      <c r="N48" s="879"/>
      <c r="O48" s="879"/>
      <c r="P48" s="879"/>
      <c r="Q48" s="879"/>
      <c r="R48" s="879"/>
      <c r="S48" s="879"/>
      <c r="T48" s="879"/>
      <c r="U48" s="879"/>
      <c r="V48" s="879"/>
      <c r="W48" s="879"/>
      <c r="X48" s="879"/>
      <c r="Y48" s="879"/>
      <c r="Z48" s="879"/>
      <c r="AA48" s="879"/>
      <c r="AB48" s="879"/>
      <c r="AC48" s="879"/>
      <c r="AD48" s="879"/>
      <c r="AE48" s="879"/>
      <c r="AF48" s="879"/>
      <c r="AG48" s="879"/>
      <c r="AH48" s="879"/>
      <c r="AI48" s="879"/>
      <c r="AJ48" s="862"/>
      <c r="AK48" s="862"/>
      <c r="AL48" s="862"/>
      <c r="AM48" s="862"/>
      <c r="AN48" s="862"/>
      <c r="AO48" s="862"/>
      <c r="AP48" s="862"/>
      <c r="AQ48" s="862"/>
      <c r="AR48" s="862"/>
      <c r="AS48" s="862"/>
      <c r="AT48" s="862"/>
      <c r="AU48" s="862"/>
      <c r="AV48" s="862"/>
      <c r="AW48" s="862"/>
      <c r="AX48" s="862"/>
      <c r="AY48" s="862"/>
      <c r="AZ48" s="841"/>
      <c r="BA48" s="841"/>
      <c r="BB48" s="841"/>
    </row>
    <row r="49" spans="1:54" s="14" customFormat="1" ht="12.75" x14ac:dyDescent="0.2">
      <c r="A49" s="878"/>
      <c r="B49" s="878"/>
      <c r="C49" s="878"/>
      <c r="D49" s="878"/>
      <c r="E49" s="878"/>
      <c r="F49" s="878"/>
      <c r="G49" s="878"/>
      <c r="H49" s="879" t="s">
        <v>371</v>
      </c>
      <c r="I49" s="879"/>
      <c r="J49" s="879"/>
      <c r="K49" s="879"/>
      <c r="L49" s="879"/>
      <c r="M49" s="879"/>
      <c r="N49" s="879"/>
      <c r="O49" s="879"/>
      <c r="P49" s="879"/>
      <c r="Q49" s="879"/>
      <c r="R49" s="879"/>
      <c r="S49" s="879"/>
      <c r="T49" s="879"/>
      <c r="U49" s="879"/>
      <c r="V49" s="879"/>
      <c r="W49" s="879"/>
      <c r="X49" s="879"/>
      <c r="Y49" s="879"/>
      <c r="Z49" s="879"/>
      <c r="AA49" s="879"/>
      <c r="AB49" s="879"/>
      <c r="AC49" s="879"/>
      <c r="AD49" s="879"/>
      <c r="AE49" s="879"/>
      <c r="AF49" s="879"/>
      <c r="AG49" s="879"/>
      <c r="AH49" s="879"/>
      <c r="AI49" s="879"/>
      <c r="AJ49" s="862"/>
      <c r="AK49" s="862"/>
      <c r="AL49" s="862"/>
      <c r="AM49" s="862"/>
      <c r="AN49" s="862"/>
      <c r="AO49" s="862"/>
      <c r="AP49" s="862"/>
      <c r="AQ49" s="862"/>
      <c r="AR49" s="862"/>
      <c r="AS49" s="862"/>
      <c r="AT49" s="862"/>
      <c r="AU49" s="862"/>
      <c r="AV49" s="862"/>
      <c r="AW49" s="862"/>
      <c r="AX49" s="862"/>
      <c r="AY49" s="862"/>
      <c r="AZ49" s="841">
        <v>1265986.14705</v>
      </c>
      <c r="BA49" s="841">
        <v>1500695</v>
      </c>
      <c r="BB49" s="841">
        <v>1628171</v>
      </c>
    </row>
    <row r="50" spans="1:54" s="14" customFormat="1" ht="12.75" x14ac:dyDescent="0.2">
      <c r="A50" s="878"/>
      <c r="B50" s="878"/>
      <c r="C50" s="878"/>
      <c r="D50" s="878"/>
      <c r="E50" s="878"/>
      <c r="F50" s="878"/>
      <c r="G50" s="878"/>
      <c r="H50" s="879" t="s">
        <v>60</v>
      </c>
      <c r="I50" s="879"/>
      <c r="J50" s="879"/>
      <c r="K50" s="879"/>
      <c r="L50" s="879"/>
      <c r="M50" s="879"/>
      <c r="N50" s="879"/>
      <c r="O50" s="879"/>
      <c r="P50" s="879"/>
      <c r="Q50" s="879"/>
      <c r="R50" s="879"/>
      <c r="S50" s="879"/>
      <c r="T50" s="879"/>
      <c r="U50" s="879"/>
      <c r="V50" s="879"/>
      <c r="W50" s="879"/>
      <c r="X50" s="879"/>
      <c r="Y50" s="879"/>
      <c r="Z50" s="879"/>
      <c r="AA50" s="879"/>
      <c r="AB50" s="879"/>
      <c r="AC50" s="879"/>
      <c r="AD50" s="879"/>
      <c r="AE50" s="879"/>
      <c r="AF50" s="879"/>
      <c r="AG50" s="879"/>
      <c r="AH50" s="879"/>
      <c r="AI50" s="879"/>
      <c r="AJ50" s="862"/>
      <c r="AK50" s="862"/>
      <c r="AL50" s="862"/>
      <c r="AM50" s="862"/>
      <c r="AN50" s="862"/>
      <c r="AO50" s="862"/>
      <c r="AP50" s="862"/>
      <c r="AQ50" s="862"/>
      <c r="AR50" s="862"/>
      <c r="AS50" s="862"/>
      <c r="AT50" s="862"/>
      <c r="AU50" s="862"/>
      <c r="AV50" s="862"/>
      <c r="AW50" s="862"/>
      <c r="AX50" s="862"/>
      <c r="AY50" s="862"/>
      <c r="AZ50" s="841" t="s">
        <v>276</v>
      </c>
      <c r="BA50" s="841" t="s">
        <v>276</v>
      </c>
      <c r="BB50" s="841" t="s">
        <v>276</v>
      </c>
    </row>
    <row r="51" spans="1:54" s="14" customFormat="1" ht="12.75" x14ac:dyDescent="0.2">
      <c r="A51" s="878"/>
      <c r="B51" s="878"/>
      <c r="C51" s="878"/>
      <c r="D51" s="878"/>
      <c r="E51" s="878"/>
      <c r="F51" s="878"/>
      <c r="G51" s="878"/>
      <c r="H51" s="879" t="s">
        <v>370</v>
      </c>
      <c r="I51" s="879"/>
      <c r="J51" s="879"/>
      <c r="K51" s="879"/>
      <c r="L51" s="879"/>
      <c r="M51" s="879"/>
      <c r="N51" s="879"/>
      <c r="O51" s="879"/>
      <c r="P51" s="879"/>
      <c r="Q51" s="879"/>
      <c r="R51" s="879"/>
      <c r="S51" s="879"/>
      <c r="T51" s="879"/>
      <c r="U51" s="879"/>
      <c r="V51" s="879"/>
      <c r="W51" s="879"/>
      <c r="X51" s="879"/>
      <c r="Y51" s="879"/>
      <c r="Z51" s="879"/>
      <c r="AA51" s="879"/>
      <c r="AB51" s="879"/>
      <c r="AC51" s="879"/>
      <c r="AD51" s="879"/>
      <c r="AE51" s="879"/>
      <c r="AF51" s="879"/>
      <c r="AG51" s="879"/>
      <c r="AH51" s="879"/>
      <c r="AI51" s="879"/>
      <c r="AJ51" s="862"/>
      <c r="AK51" s="862"/>
      <c r="AL51" s="862"/>
      <c r="AM51" s="862"/>
      <c r="AN51" s="862"/>
      <c r="AO51" s="862"/>
      <c r="AP51" s="862"/>
      <c r="AQ51" s="862"/>
      <c r="AR51" s="862"/>
      <c r="AS51" s="862"/>
      <c r="AT51" s="862"/>
      <c r="AU51" s="862"/>
      <c r="AV51" s="862"/>
      <c r="AW51" s="862"/>
      <c r="AX51" s="862"/>
      <c r="AY51" s="862"/>
      <c r="AZ51" s="841">
        <v>472826.41084000003</v>
      </c>
      <c r="BA51" s="841">
        <v>550971.46</v>
      </c>
      <c r="BB51" s="841">
        <v>597773.67599999998</v>
      </c>
    </row>
    <row r="52" spans="1:54" s="14" customFormat="1" ht="26.25" customHeight="1" x14ac:dyDescent="0.2">
      <c r="A52" s="878" t="s">
        <v>61</v>
      </c>
      <c r="B52" s="878"/>
      <c r="C52" s="878"/>
      <c r="D52" s="878"/>
      <c r="E52" s="878"/>
      <c r="F52" s="878"/>
      <c r="G52" s="878"/>
      <c r="H52" s="879" t="s">
        <v>278</v>
      </c>
      <c r="I52" s="879"/>
      <c r="J52" s="879"/>
      <c r="K52" s="879"/>
      <c r="L52" s="879"/>
      <c r="M52" s="879"/>
      <c r="N52" s="879"/>
      <c r="O52" s="879"/>
      <c r="P52" s="879"/>
      <c r="Q52" s="879"/>
      <c r="R52" s="879"/>
      <c r="S52" s="879"/>
      <c r="T52" s="879"/>
      <c r="U52" s="879"/>
      <c r="V52" s="879"/>
      <c r="W52" s="879"/>
      <c r="X52" s="879"/>
      <c r="Y52" s="879"/>
      <c r="Z52" s="879"/>
      <c r="AA52" s="879"/>
      <c r="AB52" s="879"/>
      <c r="AC52" s="879"/>
      <c r="AD52" s="879"/>
      <c r="AE52" s="879"/>
      <c r="AF52" s="879"/>
      <c r="AG52" s="879"/>
      <c r="AH52" s="879"/>
      <c r="AI52" s="879"/>
      <c r="AJ52" s="862" t="s">
        <v>26</v>
      </c>
      <c r="AK52" s="862"/>
      <c r="AL52" s="862"/>
      <c r="AM52" s="862"/>
      <c r="AN52" s="862"/>
      <c r="AO52" s="862"/>
      <c r="AP52" s="862"/>
      <c r="AQ52" s="862"/>
      <c r="AR52" s="862"/>
      <c r="AS52" s="862"/>
      <c r="AT52" s="862"/>
      <c r="AU52" s="862"/>
      <c r="AV52" s="862"/>
      <c r="AW52" s="862"/>
      <c r="AX52" s="862"/>
      <c r="AY52" s="862"/>
      <c r="AZ52" s="841">
        <v>6144616.4199820692</v>
      </c>
      <c r="BA52" s="841">
        <v>4888671.7700000014</v>
      </c>
      <c r="BB52" s="841">
        <v>7430353.8473883346</v>
      </c>
    </row>
    <row r="53" spans="1:54" s="14" customFormat="1" ht="26.25" customHeight="1" x14ac:dyDescent="0.2">
      <c r="A53" s="878" t="s">
        <v>62</v>
      </c>
      <c r="B53" s="878"/>
      <c r="C53" s="878"/>
      <c r="D53" s="878"/>
      <c r="E53" s="878"/>
      <c r="F53" s="878"/>
      <c r="G53" s="878"/>
      <c r="H53" s="879" t="s">
        <v>63</v>
      </c>
      <c r="I53" s="879"/>
      <c r="J53" s="879"/>
      <c r="K53" s="879"/>
      <c r="L53" s="879"/>
      <c r="M53" s="879"/>
      <c r="N53" s="879"/>
      <c r="O53" s="879"/>
      <c r="P53" s="879"/>
      <c r="Q53" s="879"/>
      <c r="R53" s="879"/>
      <c r="S53" s="879"/>
      <c r="T53" s="879"/>
      <c r="U53" s="879"/>
      <c r="V53" s="879"/>
      <c r="W53" s="879"/>
      <c r="X53" s="879"/>
      <c r="Y53" s="879"/>
      <c r="Z53" s="879"/>
      <c r="AA53" s="879"/>
      <c r="AB53" s="879"/>
      <c r="AC53" s="879"/>
      <c r="AD53" s="879"/>
      <c r="AE53" s="879"/>
      <c r="AF53" s="879"/>
      <c r="AG53" s="879"/>
      <c r="AH53" s="879"/>
      <c r="AI53" s="879"/>
      <c r="AJ53" s="862" t="s">
        <v>26</v>
      </c>
      <c r="AK53" s="862"/>
      <c r="AL53" s="862"/>
      <c r="AM53" s="862"/>
      <c r="AN53" s="862"/>
      <c r="AO53" s="862"/>
      <c r="AP53" s="862"/>
      <c r="AQ53" s="862"/>
      <c r="AR53" s="862"/>
      <c r="AS53" s="862"/>
      <c r="AT53" s="862"/>
      <c r="AU53" s="862"/>
      <c r="AV53" s="862"/>
      <c r="AW53" s="862"/>
      <c r="AX53" s="862"/>
      <c r="AY53" s="862"/>
      <c r="AZ53" s="841">
        <v>0</v>
      </c>
      <c r="BA53" s="841">
        <v>111791.85</v>
      </c>
      <c r="BB53" s="841">
        <v>4270596.7730846293</v>
      </c>
    </row>
    <row r="54" spans="1:54" s="14" customFormat="1" ht="25.5" customHeight="1" x14ac:dyDescent="0.2">
      <c r="A54" s="878" t="s">
        <v>64</v>
      </c>
      <c r="B54" s="878"/>
      <c r="C54" s="878"/>
      <c r="D54" s="878"/>
      <c r="E54" s="878"/>
      <c r="F54" s="878"/>
      <c r="G54" s="878"/>
      <c r="H54" s="879" t="s">
        <v>65</v>
      </c>
      <c r="I54" s="879"/>
      <c r="J54" s="879"/>
      <c r="K54" s="879"/>
      <c r="L54" s="879"/>
      <c r="M54" s="879"/>
      <c r="N54" s="879"/>
      <c r="O54" s="879"/>
      <c r="P54" s="879"/>
      <c r="Q54" s="879"/>
      <c r="R54" s="879"/>
      <c r="S54" s="879"/>
      <c r="T54" s="879"/>
      <c r="U54" s="879"/>
      <c r="V54" s="879"/>
      <c r="W54" s="879"/>
      <c r="X54" s="879"/>
      <c r="Y54" s="879"/>
      <c r="Z54" s="879"/>
      <c r="AA54" s="879"/>
      <c r="AB54" s="879"/>
      <c r="AC54" s="879"/>
      <c r="AD54" s="879"/>
      <c r="AE54" s="879"/>
      <c r="AF54" s="879"/>
      <c r="AG54" s="879"/>
      <c r="AH54" s="879"/>
      <c r="AI54" s="879"/>
      <c r="AJ54" s="862" t="s">
        <v>26</v>
      </c>
      <c r="AK54" s="862"/>
      <c r="AL54" s="862"/>
      <c r="AM54" s="862"/>
      <c r="AN54" s="862"/>
      <c r="AO54" s="862"/>
      <c r="AP54" s="862"/>
      <c r="AQ54" s="862"/>
      <c r="AR54" s="862"/>
      <c r="AS54" s="862"/>
      <c r="AT54" s="862"/>
      <c r="AU54" s="862"/>
      <c r="AV54" s="862"/>
      <c r="AW54" s="862"/>
      <c r="AX54" s="862"/>
      <c r="AY54" s="862"/>
      <c r="AZ54" s="841">
        <v>1783286.9505723999</v>
      </c>
      <c r="BA54" s="857">
        <v>2158014.6438699998</v>
      </c>
      <c r="BB54" s="857">
        <v>2266723.5078500002</v>
      </c>
    </row>
    <row r="55" spans="1:54" s="14" customFormat="1" ht="68.25" customHeight="1" x14ac:dyDescent="0.2">
      <c r="A55" s="878" t="s">
        <v>66</v>
      </c>
      <c r="B55" s="878"/>
      <c r="C55" s="878"/>
      <c r="D55" s="878"/>
      <c r="E55" s="878"/>
      <c r="F55" s="878"/>
      <c r="G55" s="878"/>
      <c r="H55" s="879" t="s">
        <v>67</v>
      </c>
      <c r="I55" s="879"/>
      <c r="J55" s="879"/>
      <c r="K55" s="879"/>
      <c r="L55" s="879"/>
      <c r="M55" s="879"/>
      <c r="N55" s="879"/>
      <c r="O55" s="879"/>
      <c r="P55" s="879"/>
      <c r="Q55" s="879"/>
      <c r="R55" s="879"/>
      <c r="S55" s="879"/>
      <c r="T55" s="879"/>
      <c r="U55" s="879"/>
      <c r="V55" s="879"/>
      <c r="W55" s="879"/>
      <c r="X55" s="879"/>
      <c r="Y55" s="879"/>
      <c r="Z55" s="879"/>
      <c r="AA55" s="879"/>
      <c r="AB55" s="879"/>
      <c r="AC55" s="879"/>
      <c r="AD55" s="879"/>
      <c r="AE55" s="879"/>
      <c r="AF55" s="879"/>
      <c r="AG55" s="879"/>
      <c r="AH55" s="879"/>
      <c r="AI55" s="879"/>
      <c r="AJ55" s="862"/>
      <c r="AK55" s="862"/>
      <c r="AL55" s="862"/>
      <c r="AM55" s="862"/>
      <c r="AN55" s="862"/>
      <c r="AO55" s="862"/>
      <c r="AP55" s="862"/>
      <c r="AQ55" s="862"/>
      <c r="AR55" s="862"/>
      <c r="AS55" s="862"/>
      <c r="AT55" s="862"/>
      <c r="AU55" s="862"/>
      <c r="AV55" s="862"/>
      <c r="AW55" s="862"/>
      <c r="AX55" s="862"/>
      <c r="AY55" s="862"/>
      <c r="AZ55" s="887" t="s">
        <v>1168</v>
      </c>
      <c r="BA55" s="888"/>
      <c r="BB55" s="888"/>
    </row>
    <row r="56" spans="1:54" s="14" customFormat="1" ht="12.75" x14ac:dyDescent="0.2">
      <c r="A56" s="878" t="s">
        <v>68</v>
      </c>
      <c r="B56" s="878"/>
      <c r="C56" s="878"/>
      <c r="D56" s="878"/>
      <c r="E56" s="878"/>
      <c r="F56" s="878"/>
      <c r="G56" s="878"/>
      <c r="H56" s="879" t="s">
        <v>70</v>
      </c>
      <c r="I56" s="879"/>
      <c r="J56" s="879"/>
      <c r="K56" s="879"/>
      <c r="L56" s="879"/>
      <c r="M56" s="879"/>
      <c r="N56" s="879"/>
      <c r="O56" s="879"/>
      <c r="P56" s="879"/>
      <c r="Q56" s="879"/>
      <c r="R56" s="879"/>
      <c r="S56" s="879"/>
      <c r="T56" s="879"/>
      <c r="U56" s="879"/>
      <c r="V56" s="879"/>
      <c r="W56" s="879"/>
      <c r="X56" s="879"/>
      <c r="Y56" s="879"/>
      <c r="Z56" s="879"/>
      <c r="AA56" s="879"/>
      <c r="AB56" s="879"/>
      <c r="AC56" s="879"/>
      <c r="AD56" s="879"/>
      <c r="AE56" s="879"/>
      <c r="AF56" s="879"/>
      <c r="AG56" s="879"/>
      <c r="AH56" s="879"/>
      <c r="AI56" s="879"/>
      <c r="AJ56" s="862" t="s">
        <v>69</v>
      </c>
      <c r="AK56" s="862"/>
      <c r="AL56" s="862"/>
      <c r="AM56" s="862"/>
      <c r="AN56" s="862"/>
      <c r="AO56" s="862"/>
      <c r="AP56" s="862"/>
      <c r="AQ56" s="862"/>
      <c r="AR56" s="862"/>
      <c r="AS56" s="862"/>
      <c r="AT56" s="862"/>
      <c r="AU56" s="862"/>
      <c r="AV56" s="862"/>
      <c r="AW56" s="862"/>
      <c r="AX56" s="862"/>
      <c r="AY56" s="862"/>
      <c r="AZ56" s="841">
        <v>83801.62</v>
      </c>
      <c r="BA56" s="841">
        <v>81911.072</v>
      </c>
      <c r="BB56" s="841">
        <v>85823.807499999995</v>
      </c>
    </row>
    <row r="57" spans="1:54" s="14" customFormat="1" ht="30.75" customHeight="1" x14ac:dyDescent="0.2">
      <c r="A57" s="878" t="s">
        <v>71</v>
      </c>
      <c r="B57" s="878"/>
      <c r="C57" s="878"/>
      <c r="D57" s="878"/>
      <c r="E57" s="878"/>
      <c r="F57" s="878"/>
      <c r="G57" s="878"/>
      <c r="H57" s="879" t="s">
        <v>73</v>
      </c>
      <c r="I57" s="879"/>
      <c r="J57" s="879"/>
      <c r="K57" s="879"/>
      <c r="L57" s="879"/>
      <c r="M57" s="879"/>
      <c r="N57" s="879"/>
      <c r="O57" s="879"/>
      <c r="P57" s="879"/>
      <c r="Q57" s="879"/>
      <c r="R57" s="879"/>
      <c r="S57" s="879"/>
      <c r="T57" s="879"/>
      <c r="U57" s="879"/>
      <c r="V57" s="879"/>
      <c r="W57" s="879"/>
      <c r="X57" s="879"/>
      <c r="Y57" s="879"/>
      <c r="Z57" s="879"/>
      <c r="AA57" s="879"/>
      <c r="AB57" s="879"/>
      <c r="AC57" s="879"/>
      <c r="AD57" s="879"/>
      <c r="AE57" s="879"/>
      <c r="AF57" s="879"/>
      <c r="AG57" s="879"/>
      <c r="AH57" s="879"/>
      <c r="AI57" s="879"/>
      <c r="AJ57" s="862" t="s">
        <v>72</v>
      </c>
      <c r="AK57" s="862"/>
      <c r="AL57" s="862"/>
      <c r="AM57" s="862"/>
      <c r="AN57" s="862"/>
      <c r="AO57" s="862"/>
      <c r="AP57" s="862"/>
      <c r="AQ57" s="862"/>
      <c r="AR57" s="862"/>
      <c r="AS57" s="862"/>
      <c r="AT57" s="862"/>
      <c r="AU57" s="862"/>
      <c r="AV57" s="862"/>
      <c r="AW57" s="862"/>
      <c r="AX57" s="862"/>
      <c r="AY57" s="862"/>
      <c r="AZ57" s="835">
        <v>24.520322246395718</v>
      </c>
      <c r="BA57" s="835">
        <v>29.488059929187596</v>
      </c>
      <c r="BB57" s="835">
        <v>30.534341907401394</v>
      </c>
    </row>
    <row r="58" spans="1:54" s="12" customFormat="1" ht="26.25" customHeight="1" x14ac:dyDescent="0.2">
      <c r="A58" s="891" t="s">
        <v>74</v>
      </c>
      <c r="B58" s="891"/>
      <c r="C58" s="891"/>
      <c r="D58" s="891"/>
      <c r="E58" s="891"/>
      <c r="F58" s="891"/>
      <c r="G58" s="891"/>
      <c r="H58" s="892" t="s">
        <v>75</v>
      </c>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89"/>
      <c r="AK58" s="889"/>
      <c r="AL58" s="889"/>
      <c r="AM58" s="889"/>
      <c r="AN58" s="889"/>
      <c r="AO58" s="889"/>
      <c r="AP58" s="889"/>
      <c r="AQ58" s="889"/>
      <c r="AR58" s="889"/>
      <c r="AS58" s="889"/>
      <c r="AT58" s="889"/>
      <c r="AU58" s="889"/>
      <c r="AV58" s="889"/>
      <c r="AW58" s="889"/>
      <c r="AX58" s="889"/>
      <c r="AY58" s="889"/>
      <c r="AZ58" s="844"/>
      <c r="BA58" s="843"/>
      <c r="BB58" s="843"/>
    </row>
    <row r="59" spans="1:54" s="14" customFormat="1" ht="12.75" x14ac:dyDescent="0.2">
      <c r="A59" s="878" t="s">
        <v>76</v>
      </c>
      <c r="B59" s="878"/>
      <c r="C59" s="878"/>
      <c r="D59" s="878"/>
      <c r="E59" s="878"/>
      <c r="F59" s="878"/>
      <c r="G59" s="878"/>
      <c r="H59" s="879" t="s">
        <v>78</v>
      </c>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62" t="s">
        <v>77</v>
      </c>
      <c r="AK59" s="862"/>
      <c r="AL59" s="862"/>
      <c r="AM59" s="862"/>
      <c r="AN59" s="862"/>
      <c r="AO59" s="862"/>
      <c r="AP59" s="862"/>
      <c r="AQ59" s="862"/>
      <c r="AR59" s="862"/>
      <c r="AS59" s="862"/>
      <c r="AT59" s="862"/>
      <c r="AU59" s="862"/>
      <c r="AV59" s="862"/>
      <c r="AW59" s="862"/>
      <c r="AX59" s="862"/>
      <c r="AY59" s="862"/>
      <c r="AZ59" s="841">
        <v>1628</v>
      </c>
      <c r="BA59" s="841">
        <v>1724</v>
      </c>
      <c r="BB59" s="841">
        <v>1678</v>
      </c>
    </row>
    <row r="60" spans="1:54" s="14" customFormat="1" ht="26.25" customHeight="1" x14ac:dyDescent="0.2">
      <c r="A60" s="878" t="s">
        <v>79</v>
      </c>
      <c r="B60" s="878"/>
      <c r="C60" s="878"/>
      <c r="D60" s="878"/>
      <c r="E60" s="878"/>
      <c r="F60" s="878"/>
      <c r="G60" s="878"/>
      <c r="H60" s="879" t="s">
        <v>81</v>
      </c>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62" t="s">
        <v>80</v>
      </c>
      <c r="AK60" s="862"/>
      <c r="AL60" s="862"/>
      <c r="AM60" s="862"/>
      <c r="AN60" s="862"/>
      <c r="AO60" s="862"/>
      <c r="AP60" s="862"/>
      <c r="AQ60" s="862"/>
      <c r="AR60" s="862"/>
      <c r="AS60" s="862"/>
      <c r="AT60" s="862"/>
      <c r="AU60" s="862"/>
      <c r="AV60" s="862"/>
      <c r="AW60" s="862"/>
      <c r="AX60" s="862"/>
      <c r="AY60" s="862"/>
      <c r="AZ60" s="835">
        <v>64.802730704852578</v>
      </c>
      <c r="BA60" s="835">
        <v>72.53939481825212</v>
      </c>
      <c r="BB60" s="835">
        <v>80.858710766785848</v>
      </c>
    </row>
    <row r="61" spans="1:54" s="14" customFormat="1" ht="26.25" customHeight="1" x14ac:dyDescent="0.2">
      <c r="A61" s="878" t="s">
        <v>82</v>
      </c>
      <c r="B61" s="878"/>
      <c r="C61" s="878"/>
      <c r="D61" s="878"/>
      <c r="E61" s="878"/>
      <c r="F61" s="878"/>
      <c r="G61" s="878"/>
      <c r="H61" s="879" t="s">
        <v>83</v>
      </c>
      <c r="I61" s="879"/>
      <c r="J61" s="879"/>
      <c r="K61" s="879"/>
      <c r="L61" s="879"/>
      <c r="M61" s="879"/>
      <c r="N61" s="879"/>
      <c r="O61" s="879"/>
      <c r="P61" s="879"/>
      <c r="Q61" s="879"/>
      <c r="R61" s="879"/>
      <c r="S61" s="879"/>
      <c r="T61" s="879"/>
      <c r="U61" s="879"/>
      <c r="V61" s="879"/>
      <c r="W61" s="879"/>
      <c r="X61" s="879"/>
      <c r="Y61" s="879"/>
      <c r="Z61" s="879"/>
      <c r="AA61" s="879"/>
      <c r="AB61" s="879"/>
      <c r="AC61" s="879"/>
      <c r="AD61" s="879"/>
      <c r="AE61" s="879"/>
      <c r="AF61" s="879"/>
      <c r="AG61" s="879"/>
      <c r="AH61" s="879"/>
      <c r="AI61" s="879"/>
      <c r="AJ61" s="862"/>
      <c r="AK61" s="862"/>
      <c r="AL61" s="862"/>
      <c r="AM61" s="862"/>
      <c r="AN61" s="862"/>
      <c r="AO61" s="862"/>
      <c r="AP61" s="862"/>
      <c r="AQ61" s="862"/>
      <c r="AR61" s="862"/>
      <c r="AS61" s="862"/>
      <c r="AT61" s="862"/>
      <c r="AU61" s="862"/>
      <c r="AV61" s="862"/>
      <c r="AW61" s="862"/>
      <c r="AX61" s="862"/>
      <c r="AY61" s="862"/>
      <c r="AZ61" s="880" t="s">
        <v>933</v>
      </c>
      <c r="BA61" s="881"/>
      <c r="BB61" s="881"/>
    </row>
    <row r="62" spans="1:54" s="12" customFormat="1" ht="12.75" x14ac:dyDescent="0.2">
      <c r="A62" s="891" t="s">
        <v>84</v>
      </c>
      <c r="B62" s="891"/>
      <c r="C62" s="891"/>
      <c r="D62" s="891"/>
      <c r="E62" s="891"/>
      <c r="F62" s="891"/>
      <c r="G62" s="891"/>
      <c r="H62" s="892" t="s">
        <v>85</v>
      </c>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89" t="s">
        <v>26</v>
      </c>
      <c r="AK62" s="889"/>
      <c r="AL62" s="889"/>
      <c r="AM62" s="889"/>
      <c r="AN62" s="889"/>
      <c r="AO62" s="889"/>
      <c r="AP62" s="889"/>
      <c r="AQ62" s="889"/>
      <c r="AR62" s="889"/>
      <c r="AS62" s="889"/>
      <c r="AT62" s="889"/>
      <c r="AU62" s="889"/>
      <c r="AV62" s="889"/>
      <c r="AW62" s="889"/>
      <c r="AX62" s="889"/>
      <c r="AY62" s="889"/>
      <c r="AZ62" s="841">
        <v>5053578</v>
      </c>
      <c r="BA62" s="834" t="s">
        <v>276</v>
      </c>
      <c r="BB62" s="834" t="s">
        <v>276</v>
      </c>
    </row>
    <row r="63" spans="1:54" s="12" customFormat="1" ht="35.25" customHeight="1" x14ac:dyDescent="0.2">
      <c r="A63" s="891" t="s">
        <v>86</v>
      </c>
      <c r="B63" s="891"/>
      <c r="C63" s="891"/>
      <c r="D63" s="891"/>
      <c r="E63" s="891"/>
      <c r="F63" s="891"/>
      <c r="G63" s="891"/>
      <c r="H63" s="892" t="s">
        <v>87</v>
      </c>
      <c r="I63" s="892"/>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889" t="s">
        <v>26</v>
      </c>
      <c r="AK63" s="889"/>
      <c r="AL63" s="889"/>
      <c r="AM63" s="889"/>
      <c r="AN63" s="889"/>
      <c r="AO63" s="889"/>
      <c r="AP63" s="889"/>
      <c r="AQ63" s="889"/>
      <c r="AR63" s="889"/>
      <c r="AS63" s="889"/>
      <c r="AT63" s="889"/>
      <c r="AU63" s="889"/>
      <c r="AV63" s="889"/>
      <c r="AW63" s="889"/>
      <c r="AX63" s="889"/>
      <c r="AY63" s="889"/>
      <c r="AZ63" s="841">
        <v>-6616095</v>
      </c>
      <c r="BA63" s="841" t="s">
        <v>276</v>
      </c>
      <c r="BB63" s="834" t="s">
        <v>276</v>
      </c>
    </row>
    <row r="64" spans="1:54" s="12" customFormat="1" ht="90" hidden="1" customHeight="1" outlineLevel="1" x14ac:dyDescent="0.2">
      <c r="A64" s="890" t="s">
        <v>88</v>
      </c>
      <c r="B64" s="890"/>
      <c r="C64" s="890"/>
      <c r="D64" s="890"/>
      <c r="E64" s="890"/>
      <c r="F64" s="890"/>
      <c r="G64" s="890"/>
      <c r="H64" s="890"/>
      <c r="I64" s="890"/>
      <c r="J64" s="890"/>
      <c r="K64" s="890"/>
      <c r="L64" s="890"/>
      <c r="M64" s="890"/>
      <c r="N64" s="890"/>
      <c r="O64" s="890"/>
      <c r="P64" s="890"/>
      <c r="Q64" s="890"/>
      <c r="R64" s="890"/>
      <c r="S64" s="890"/>
      <c r="T64" s="890"/>
      <c r="U64" s="890"/>
      <c r="V64" s="890"/>
      <c r="W64" s="890"/>
      <c r="X64" s="890"/>
      <c r="Y64" s="890"/>
      <c r="Z64" s="890"/>
      <c r="AA64" s="890"/>
      <c r="AB64" s="890"/>
      <c r="AC64" s="890"/>
      <c r="AD64" s="890"/>
      <c r="AE64" s="890"/>
      <c r="AF64" s="890"/>
      <c r="AG64" s="890"/>
      <c r="AH64" s="890"/>
      <c r="AI64" s="890"/>
      <c r="AJ64" s="890"/>
      <c r="AK64" s="890"/>
      <c r="AL64" s="890"/>
      <c r="AM64" s="890"/>
      <c r="AN64" s="890"/>
      <c r="AO64" s="890"/>
      <c r="AP64" s="890"/>
      <c r="AQ64" s="890"/>
      <c r="AR64" s="890"/>
      <c r="AS64" s="890"/>
      <c r="AT64" s="890"/>
      <c r="AU64" s="890"/>
      <c r="AV64" s="890"/>
      <c r="AW64" s="890"/>
      <c r="AX64" s="890"/>
      <c r="AY64" s="890"/>
      <c r="AZ64" s="890"/>
      <c r="BA64" s="890"/>
      <c r="BB64" s="890"/>
    </row>
    <row r="65" spans="1:54" s="14" customFormat="1" ht="90" hidden="1" customHeight="1" outlineLevel="1" x14ac:dyDescent="0.2">
      <c r="A65" s="878" t="s">
        <v>22</v>
      </c>
      <c r="B65" s="878"/>
      <c r="C65" s="878"/>
      <c r="D65" s="878"/>
      <c r="E65" s="878"/>
      <c r="F65" s="878"/>
      <c r="G65" s="878"/>
      <c r="H65" s="879" t="s">
        <v>89</v>
      </c>
      <c r="I65" s="879"/>
      <c r="J65" s="879"/>
      <c r="K65" s="879"/>
      <c r="L65" s="879"/>
      <c r="M65" s="879"/>
      <c r="N65" s="879"/>
      <c r="O65" s="879"/>
      <c r="P65" s="879"/>
      <c r="Q65" s="879"/>
      <c r="R65" s="879"/>
      <c r="S65" s="879"/>
      <c r="T65" s="879"/>
      <c r="U65" s="879"/>
      <c r="V65" s="879"/>
      <c r="W65" s="879"/>
      <c r="X65" s="879"/>
      <c r="Y65" s="879"/>
      <c r="Z65" s="879"/>
      <c r="AA65" s="879"/>
      <c r="AB65" s="879"/>
      <c r="AC65" s="879"/>
      <c r="AD65" s="879"/>
      <c r="AE65" s="879"/>
      <c r="AF65" s="879"/>
      <c r="AG65" s="879"/>
      <c r="AH65" s="879"/>
      <c r="AI65" s="879"/>
      <c r="AJ65" s="862"/>
      <c r="AK65" s="862"/>
      <c r="AL65" s="862"/>
      <c r="AM65" s="862"/>
      <c r="AN65" s="862"/>
      <c r="AO65" s="862"/>
      <c r="AP65" s="862"/>
      <c r="AQ65" s="862"/>
      <c r="AR65" s="862"/>
      <c r="AS65" s="862"/>
      <c r="AT65" s="862"/>
      <c r="AU65" s="862"/>
      <c r="AV65" s="862"/>
      <c r="AW65" s="862"/>
      <c r="AX65" s="862"/>
      <c r="AY65" s="862"/>
      <c r="AZ65" s="841"/>
      <c r="BA65" s="841"/>
      <c r="BB65" s="834"/>
    </row>
    <row r="66" spans="1:54" s="14" customFormat="1" ht="90" hidden="1" customHeight="1" outlineLevel="1" x14ac:dyDescent="0.2">
      <c r="A66" s="878"/>
      <c r="B66" s="878"/>
      <c r="C66" s="878"/>
      <c r="D66" s="878"/>
      <c r="E66" s="878"/>
      <c r="F66" s="878"/>
      <c r="G66" s="878"/>
      <c r="H66" s="879" t="s">
        <v>59</v>
      </c>
      <c r="I66" s="879"/>
      <c r="J66" s="879"/>
      <c r="K66" s="879"/>
      <c r="L66" s="879"/>
      <c r="M66" s="879"/>
      <c r="N66" s="879"/>
      <c r="O66" s="879"/>
      <c r="P66" s="879"/>
      <c r="Q66" s="879"/>
      <c r="R66" s="879"/>
      <c r="S66" s="879"/>
      <c r="T66" s="879"/>
      <c r="U66" s="879"/>
      <c r="V66" s="879"/>
      <c r="W66" s="879"/>
      <c r="X66" s="879"/>
      <c r="Y66" s="879"/>
      <c r="Z66" s="879"/>
      <c r="AA66" s="879"/>
      <c r="AB66" s="879"/>
      <c r="AC66" s="879"/>
      <c r="AD66" s="879"/>
      <c r="AE66" s="879"/>
      <c r="AF66" s="879"/>
      <c r="AG66" s="879"/>
      <c r="AH66" s="879"/>
      <c r="AI66" s="879"/>
      <c r="AJ66" s="862"/>
      <c r="AK66" s="862"/>
      <c r="AL66" s="862"/>
      <c r="AM66" s="862"/>
      <c r="AN66" s="862"/>
      <c r="AO66" s="862"/>
      <c r="AP66" s="862"/>
      <c r="AQ66" s="862"/>
      <c r="AR66" s="862"/>
      <c r="AS66" s="862"/>
      <c r="AT66" s="862"/>
      <c r="AU66" s="862"/>
      <c r="AV66" s="862"/>
      <c r="AW66" s="862"/>
      <c r="AX66" s="862"/>
      <c r="AY66" s="862"/>
      <c r="AZ66" s="834"/>
      <c r="BA66" s="834"/>
      <c r="BB66" s="834"/>
    </row>
    <row r="67" spans="1:54" s="14" customFormat="1" ht="90" hidden="1" customHeight="1" outlineLevel="1" x14ac:dyDescent="0.2">
      <c r="A67" s="878" t="s">
        <v>24</v>
      </c>
      <c r="B67" s="878"/>
      <c r="C67" s="878"/>
      <c r="D67" s="878"/>
      <c r="E67" s="878"/>
      <c r="F67" s="878"/>
      <c r="G67" s="878"/>
      <c r="H67" s="879" t="s">
        <v>90</v>
      </c>
      <c r="I67" s="879"/>
      <c r="J67" s="879"/>
      <c r="K67" s="879"/>
      <c r="L67" s="879"/>
      <c r="M67" s="879"/>
      <c r="N67" s="879"/>
      <c r="O67" s="879"/>
      <c r="P67" s="879"/>
      <c r="Q67" s="879"/>
      <c r="R67" s="879"/>
      <c r="S67" s="879"/>
      <c r="T67" s="879"/>
      <c r="U67" s="879"/>
      <c r="V67" s="879"/>
      <c r="W67" s="879"/>
      <c r="X67" s="879"/>
      <c r="Y67" s="879"/>
      <c r="Z67" s="879"/>
      <c r="AA67" s="879"/>
      <c r="AB67" s="879"/>
      <c r="AC67" s="879"/>
      <c r="AD67" s="879"/>
      <c r="AE67" s="879"/>
      <c r="AF67" s="879"/>
      <c r="AG67" s="879"/>
      <c r="AH67" s="879"/>
      <c r="AI67" s="879"/>
      <c r="AJ67" s="862" t="s">
        <v>48</v>
      </c>
      <c r="AK67" s="862"/>
      <c r="AL67" s="862"/>
      <c r="AM67" s="862"/>
      <c r="AN67" s="862"/>
      <c r="AO67" s="862"/>
      <c r="AP67" s="862"/>
      <c r="AQ67" s="862"/>
      <c r="AR67" s="862"/>
      <c r="AS67" s="862"/>
      <c r="AT67" s="862"/>
      <c r="AU67" s="862"/>
      <c r="AV67" s="862"/>
      <c r="AW67" s="862"/>
      <c r="AX67" s="862"/>
      <c r="AY67" s="862"/>
      <c r="AZ67" s="834"/>
      <c r="BA67" s="834"/>
      <c r="BB67" s="834"/>
    </row>
    <row r="68" spans="1:54" s="14" customFormat="1" ht="90" hidden="1" customHeight="1" outlineLevel="1" x14ac:dyDescent="0.2">
      <c r="A68" s="878" t="s">
        <v>91</v>
      </c>
      <c r="B68" s="878"/>
      <c r="C68" s="878"/>
      <c r="D68" s="878"/>
      <c r="E68" s="878"/>
      <c r="F68" s="878"/>
      <c r="G68" s="878"/>
      <c r="H68" s="879" t="s">
        <v>92</v>
      </c>
      <c r="I68" s="879"/>
      <c r="J68" s="879"/>
      <c r="K68" s="879"/>
      <c r="L68" s="879"/>
      <c r="M68" s="879"/>
      <c r="N68" s="879"/>
      <c r="O68" s="879"/>
      <c r="P68" s="879"/>
      <c r="Q68" s="879"/>
      <c r="R68" s="879"/>
      <c r="S68" s="879"/>
      <c r="T68" s="879"/>
      <c r="U68" s="879"/>
      <c r="V68" s="879"/>
      <c r="W68" s="879"/>
      <c r="X68" s="879"/>
      <c r="Y68" s="879"/>
      <c r="Z68" s="879"/>
      <c r="AA68" s="879"/>
      <c r="AB68" s="879"/>
      <c r="AC68" s="879"/>
      <c r="AD68" s="879"/>
      <c r="AE68" s="879"/>
      <c r="AF68" s="879"/>
      <c r="AG68" s="879"/>
      <c r="AH68" s="879"/>
      <c r="AI68" s="879"/>
      <c r="AJ68" s="862" t="s">
        <v>48</v>
      </c>
      <c r="AK68" s="862"/>
      <c r="AL68" s="862"/>
      <c r="AM68" s="862"/>
      <c r="AN68" s="862"/>
      <c r="AO68" s="862"/>
      <c r="AP68" s="862"/>
      <c r="AQ68" s="862"/>
      <c r="AR68" s="862"/>
      <c r="AS68" s="862"/>
      <c r="AT68" s="862"/>
      <c r="AU68" s="862"/>
      <c r="AV68" s="862"/>
      <c r="AW68" s="862"/>
      <c r="AX68" s="862"/>
      <c r="AY68" s="862"/>
      <c r="AZ68" s="834"/>
      <c r="BA68" s="834"/>
      <c r="BB68" s="834"/>
    </row>
    <row r="69" spans="1:54" s="14" customFormat="1" ht="90" hidden="1" customHeight="1" outlineLevel="1" x14ac:dyDescent="0.2">
      <c r="A69" s="878"/>
      <c r="B69" s="878"/>
      <c r="C69" s="878"/>
      <c r="D69" s="878"/>
      <c r="E69" s="878"/>
      <c r="F69" s="878"/>
      <c r="G69" s="878"/>
      <c r="H69" s="879" t="s">
        <v>93</v>
      </c>
      <c r="I69" s="879"/>
      <c r="J69" s="879"/>
      <c r="K69" s="879"/>
      <c r="L69" s="879"/>
      <c r="M69" s="879"/>
      <c r="N69" s="879"/>
      <c r="O69" s="879"/>
      <c r="P69" s="879"/>
      <c r="Q69" s="879"/>
      <c r="R69" s="879"/>
      <c r="S69" s="879"/>
      <c r="T69" s="879"/>
      <c r="U69" s="879"/>
      <c r="V69" s="879"/>
      <c r="W69" s="879"/>
      <c r="X69" s="879"/>
      <c r="Y69" s="879"/>
      <c r="Z69" s="879"/>
      <c r="AA69" s="879"/>
      <c r="AB69" s="879"/>
      <c r="AC69" s="879"/>
      <c r="AD69" s="879"/>
      <c r="AE69" s="879"/>
      <c r="AF69" s="879"/>
      <c r="AG69" s="879"/>
      <c r="AH69" s="879"/>
      <c r="AI69" s="879"/>
      <c r="AJ69" s="862" t="s">
        <v>48</v>
      </c>
      <c r="AK69" s="862"/>
      <c r="AL69" s="862"/>
      <c r="AM69" s="862"/>
      <c r="AN69" s="862"/>
      <c r="AO69" s="862"/>
      <c r="AP69" s="862"/>
      <c r="AQ69" s="862"/>
      <c r="AR69" s="862"/>
      <c r="AS69" s="862"/>
      <c r="AT69" s="862"/>
      <c r="AU69" s="862"/>
      <c r="AV69" s="862"/>
      <c r="AW69" s="862"/>
      <c r="AX69" s="862"/>
      <c r="AY69" s="862"/>
      <c r="AZ69" s="834"/>
      <c r="BA69" s="834"/>
      <c r="BB69" s="834"/>
    </row>
    <row r="70" spans="1:54" s="14" customFormat="1" ht="90" hidden="1" customHeight="1" outlineLevel="1" x14ac:dyDescent="0.2">
      <c r="A70" s="878"/>
      <c r="B70" s="878"/>
      <c r="C70" s="878"/>
      <c r="D70" s="878"/>
      <c r="E70" s="878"/>
      <c r="F70" s="878"/>
      <c r="G70" s="878"/>
      <c r="H70" s="879" t="s">
        <v>94</v>
      </c>
      <c r="I70" s="879"/>
      <c r="J70" s="879"/>
      <c r="K70" s="879"/>
      <c r="L70" s="879"/>
      <c r="M70" s="879"/>
      <c r="N70" s="879"/>
      <c r="O70" s="879"/>
      <c r="P70" s="879"/>
      <c r="Q70" s="879"/>
      <c r="R70" s="879"/>
      <c r="S70" s="879"/>
      <c r="T70" s="879"/>
      <c r="U70" s="879"/>
      <c r="V70" s="879"/>
      <c r="W70" s="879"/>
      <c r="X70" s="879"/>
      <c r="Y70" s="879"/>
      <c r="Z70" s="879"/>
      <c r="AA70" s="879"/>
      <c r="AB70" s="879"/>
      <c r="AC70" s="879"/>
      <c r="AD70" s="879"/>
      <c r="AE70" s="879"/>
      <c r="AF70" s="879"/>
      <c r="AG70" s="879"/>
      <c r="AH70" s="879"/>
      <c r="AI70" s="879"/>
      <c r="AJ70" s="862" t="s">
        <v>48</v>
      </c>
      <c r="AK70" s="862"/>
      <c r="AL70" s="862"/>
      <c r="AM70" s="862"/>
      <c r="AN70" s="862"/>
      <c r="AO70" s="862"/>
      <c r="AP70" s="862"/>
      <c r="AQ70" s="862"/>
      <c r="AR70" s="862"/>
      <c r="AS70" s="862"/>
      <c r="AT70" s="862"/>
      <c r="AU70" s="862"/>
      <c r="AV70" s="862"/>
      <c r="AW70" s="862"/>
      <c r="AX70" s="862"/>
      <c r="AY70" s="862"/>
      <c r="AZ70" s="834"/>
      <c r="BA70" s="834"/>
      <c r="BB70" s="834"/>
    </row>
    <row r="71" spans="1:54" s="14" customFormat="1" ht="90" hidden="1" customHeight="1" outlineLevel="1" x14ac:dyDescent="0.2">
      <c r="A71" s="878" t="s">
        <v>95</v>
      </c>
      <c r="B71" s="878"/>
      <c r="C71" s="878"/>
      <c r="D71" s="878"/>
      <c r="E71" s="878"/>
      <c r="F71" s="878"/>
      <c r="G71" s="878"/>
      <c r="H71" s="879" t="s">
        <v>96</v>
      </c>
      <c r="I71" s="879"/>
      <c r="J71" s="879"/>
      <c r="K71" s="879"/>
      <c r="L71" s="879"/>
      <c r="M71" s="879"/>
      <c r="N71" s="879"/>
      <c r="O71" s="879"/>
      <c r="P71" s="879"/>
      <c r="Q71" s="879"/>
      <c r="R71" s="879"/>
      <c r="S71" s="879"/>
      <c r="T71" s="879"/>
      <c r="U71" s="879"/>
      <c r="V71" s="879"/>
      <c r="W71" s="879"/>
      <c r="X71" s="879"/>
      <c r="Y71" s="879"/>
      <c r="Z71" s="879"/>
      <c r="AA71" s="879"/>
      <c r="AB71" s="879"/>
      <c r="AC71" s="879"/>
      <c r="AD71" s="879"/>
      <c r="AE71" s="879"/>
      <c r="AF71" s="879"/>
      <c r="AG71" s="879"/>
      <c r="AH71" s="879"/>
      <c r="AI71" s="879"/>
      <c r="AJ71" s="862" t="s">
        <v>48</v>
      </c>
      <c r="AK71" s="862"/>
      <c r="AL71" s="862"/>
      <c r="AM71" s="862"/>
      <c r="AN71" s="862"/>
      <c r="AO71" s="862"/>
      <c r="AP71" s="862"/>
      <c r="AQ71" s="862"/>
      <c r="AR71" s="862"/>
      <c r="AS71" s="862"/>
      <c r="AT71" s="862"/>
      <c r="AU71" s="862"/>
      <c r="AV71" s="862"/>
      <c r="AW71" s="862"/>
      <c r="AX71" s="862"/>
      <c r="AY71" s="862"/>
      <c r="AZ71" s="834"/>
      <c r="BA71" s="834"/>
      <c r="BB71" s="834"/>
    </row>
    <row r="72" spans="1:54" s="14" customFormat="1" ht="90" hidden="1" customHeight="1" outlineLevel="1" x14ac:dyDescent="0.2">
      <c r="A72" s="878"/>
      <c r="B72" s="878"/>
      <c r="C72" s="878"/>
      <c r="D72" s="878"/>
      <c r="E72" s="878"/>
      <c r="F72" s="878"/>
      <c r="G72" s="878"/>
      <c r="H72" s="879" t="s">
        <v>93</v>
      </c>
      <c r="I72" s="879"/>
      <c r="J72" s="879"/>
      <c r="K72" s="879"/>
      <c r="L72" s="879"/>
      <c r="M72" s="879"/>
      <c r="N72" s="879"/>
      <c r="O72" s="879"/>
      <c r="P72" s="879"/>
      <c r="Q72" s="879"/>
      <c r="R72" s="879"/>
      <c r="S72" s="879"/>
      <c r="T72" s="879"/>
      <c r="U72" s="879"/>
      <c r="V72" s="879"/>
      <c r="W72" s="879"/>
      <c r="X72" s="879"/>
      <c r="Y72" s="879"/>
      <c r="Z72" s="879"/>
      <c r="AA72" s="879"/>
      <c r="AB72" s="879"/>
      <c r="AC72" s="879"/>
      <c r="AD72" s="879"/>
      <c r="AE72" s="879"/>
      <c r="AF72" s="879"/>
      <c r="AG72" s="879"/>
      <c r="AH72" s="879"/>
      <c r="AI72" s="879"/>
      <c r="AJ72" s="862" t="s">
        <v>48</v>
      </c>
      <c r="AK72" s="862"/>
      <c r="AL72" s="862"/>
      <c r="AM72" s="862"/>
      <c r="AN72" s="862"/>
      <c r="AO72" s="862"/>
      <c r="AP72" s="862"/>
      <c r="AQ72" s="862"/>
      <c r="AR72" s="862"/>
      <c r="AS72" s="862"/>
      <c r="AT72" s="862"/>
      <c r="AU72" s="862"/>
      <c r="AV72" s="862"/>
      <c r="AW72" s="862"/>
      <c r="AX72" s="862"/>
      <c r="AY72" s="862"/>
      <c r="AZ72" s="834"/>
      <c r="BA72" s="834"/>
      <c r="BB72" s="834"/>
    </row>
    <row r="73" spans="1:54" s="14" customFormat="1" ht="90" hidden="1" customHeight="1" outlineLevel="1" x14ac:dyDescent="0.2">
      <c r="A73" s="878"/>
      <c r="B73" s="878"/>
      <c r="C73" s="878"/>
      <c r="D73" s="878"/>
      <c r="E73" s="878"/>
      <c r="F73" s="878"/>
      <c r="G73" s="878"/>
      <c r="H73" s="879" t="s">
        <v>94</v>
      </c>
      <c r="I73" s="879"/>
      <c r="J73" s="879"/>
      <c r="K73" s="879"/>
      <c r="L73" s="879"/>
      <c r="M73" s="879"/>
      <c r="N73" s="879"/>
      <c r="O73" s="879"/>
      <c r="P73" s="879"/>
      <c r="Q73" s="879"/>
      <c r="R73" s="879"/>
      <c r="S73" s="879"/>
      <c r="T73" s="879"/>
      <c r="U73" s="879"/>
      <c r="V73" s="879"/>
      <c r="W73" s="879"/>
      <c r="X73" s="879"/>
      <c r="Y73" s="879"/>
      <c r="Z73" s="879"/>
      <c r="AA73" s="879"/>
      <c r="AB73" s="879"/>
      <c r="AC73" s="879"/>
      <c r="AD73" s="879"/>
      <c r="AE73" s="879"/>
      <c r="AF73" s="879"/>
      <c r="AG73" s="879"/>
      <c r="AH73" s="879"/>
      <c r="AI73" s="879"/>
      <c r="AJ73" s="862" t="s">
        <v>48</v>
      </c>
      <c r="AK73" s="862"/>
      <c r="AL73" s="862"/>
      <c r="AM73" s="862"/>
      <c r="AN73" s="862"/>
      <c r="AO73" s="862"/>
      <c r="AP73" s="862"/>
      <c r="AQ73" s="862"/>
      <c r="AR73" s="862"/>
      <c r="AS73" s="862"/>
      <c r="AT73" s="862"/>
      <c r="AU73" s="862"/>
      <c r="AV73" s="862"/>
      <c r="AW73" s="862"/>
      <c r="AX73" s="862"/>
      <c r="AY73" s="862"/>
      <c r="AZ73" s="834"/>
      <c r="BA73" s="834"/>
      <c r="BB73" s="834"/>
    </row>
    <row r="74" spans="1:54" s="14" customFormat="1" ht="90" hidden="1" customHeight="1" outlineLevel="1" x14ac:dyDescent="0.2">
      <c r="A74" s="878"/>
      <c r="B74" s="878"/>
      <c r="C74" s="878"/>
      <c r="D74" s="878"/>
      <c r="E74" s="878"/>
      <c r="F74" s="878"/>
      <c r="G74" s="878"/>
      <c r="H74" s="879" t="s">
        <v>59</v>
      </c>
      <c r="I74" s="879"/>
      <c r="J74" s="879"/>
      <c r="K74" s="879"/>
      <c r="L74" s="879"/>
      <c r="M74" s="879"/>
      <c r="N74" s="879"/>
      <c r="O74" s="879"/>
      <c r="P74" s="879"/>
      <c r="Q74" s="879"/>
      <c r="R74" s="879"/>
      <c r="S74" s="879"/>
      <c r="T74" s="879"/>
      <c r="U74" s="879"/>
      <c r="V74" s="879"/>
      <c r="W74" s="879"/>
      <c r="X74" s="879"/>
      <c r="Y74" s="879"/>
      <c r="Z74" s="879"/>
      <c r="AA74" s="879"/>
      <c r="AB74" s="879"/>
      <c r="AC74" s="879"/>
      <c r="AD74" s="879"/>
      <c r="AE74" s="879"/>
      <c r="AF74" s="879"/>
      <c r="AG74" s="879"/>
      <c r="AH74" s="879"/>
      <c r="AI74" s="879"/>
      <c r="AJ74" s="862" t="s">
        <v>48</v>
      </c>
      <c r="AK74" s="862"/>
      <c r="AL74" s="862"/>
      <c r="AM74" s="862"/>
      <c r="AN74" s="862"/>
      <c r="AO74" s="862"/>
      <c r="AP74" s="862"/>
      <c r="AQ74" s="862"/>
      <c r="AR74" s="862"/>
      <c r="AS74" s="862"/>
      <c r="AT74" s="862"/>
      <c r="AU74" s="862"/>
      <c r="AV74" s="862"/>
      <c r="AW74" s="862"/>
      <c r="AX74" s="862"/>
      <c r="AY74" s="862"/>
      <c r="AZ74" s="834"/>
      <c r="BA74" s="834"/>
      <c r="BB74" s="834"/>
    </row>
    <row r="75" spans="1:54" s="14" customFormat="1" ht="90" hidden="1" customHeight="1" outlineLevel="1" x14ac:dyDescent="0.2">
      <c r="A75" s="878" t="s">
        <v>97</v>
      </c>
      <c r="B75" s="878"/>
      <c r="C75" s="878"/>
      <c r="D75" s="878"/>
      <c r="E75" s="878"/>
      <c r="F75" s="878"/>
      <c r="G75" s="878"/>
      <c r="H75" s="879" t="s">
        <v>98</v>
      </c>
      <c r="I75" s="879"/>
      <c r="J75" s="879"/>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62" t="s">
        <v>48</v>
      </c>
      <c r="AK75" s="862"/>
      <c r="AL75" s="862"/>
      <c r="AM75" s="862"/>
      <c r="AN75" s="862"/>
      <c r="AO75" s="862"/>
      <c r="AP75" s="862"/>
      <c r="AQ75" s="862"/>
      <c r="AR75" s="862"/>
      <c r="AS75" s="862"/>
      <c r="AT75" s="862"/>
      <c r="AU75" s="862"/>
      <c r="AV75" s="862"/>
      <c r="AW75" s="862"/>
      <c r="AX75" s="862"/>
      <c r="AY75" s="862"/>
      <c r="AZ75" s="834"/>
      <c r="BA75" s="834"/>
      <c r="BB75" s="834"/>
    </row>
    <row r="76" spans="1:54" s="14" customFormat="1" ht="90" hidden="1" customHeight="1" outlineLevel="1" x14ac:dyDescent="0.2">
      <c r="A76" s="878" t="s">
        <v>23</v>
      </c>
      <c r="B76" s="878"/>
      <c r="C76" s="878"/>
      <c r="D76" s="878"/>
      <c r="E76" s="878"/>
      <c r="F76" s="878"/>
      <c r="G76" s="878"/>
      <c r="H76" s="879" t="s">
        <v>92</v>
      </c>
      <c r="I76" s="879"/>
      <c r="J76" s="879"/>
      <c r="K76" s="879"/>
      <c r="L76" s="879"/>
      <c r="M76" s="879"/>
      <c r="N76" s="879"/>
      <c r="O76" s="879"/>
      <c r="P76" s="879"/>
      <c r="Q76" s="879"/>
      <c r="R76" s="879"/>
      <c r="S76" s="879"/>
      <c r="T76" s="879"/>
      <c r="U76" s="879"/>
      <c r="V76" s="879"/>
      <c r="W76" s="879"/>
      <c r="X76" s="879"/>
      <c r="Y76" s="879"/>
      <c r="Z76" s="879"/>
      <c r="AA76" s="879"/>
      <c r="AB76" s="879"/>
      <c r="AC76" s="879"/>
      <c r="AD76" s="879"/>
      <c r="AE76" s="879"/>
      <c r="AF76" s="879"/>
      <c r="AG76" s="879"/>
      <c r="AH76" s="879"/>
      <c r="AI76" s="879"/>
      <c r="AJ76" s="862" t="s">
        <v>48</v>
      </c>
      <c r="AK76" s="862"/>
      <c r="AL76" s="862"/>
      <c r="AM76" s="862"/>
      <c r="AN76" s="862"/>
      <c r="AO76" s="862"/>
      <c r="AP76" s="862"/>
      <c r="AQ76" s="862"/>
      <c r="AR76" s="862"/>
      <c r="AS76" s="862"/>
      <c r="AT76" s="862"/>
      <c r="AU76" s="862"/>
      <c r="AV76" s="862"/>
      <c r="AW76" s="862"/>
      <c r="AX76" s="862"/>
      <c r="AY76" s="862"/>
      <c r="AZ76" s="834"/>
      <c r="BA76" s="834"/>
      <c r="BB76" s="834"/>
    </row>
    <row r="77" spans="1:54" s="14" customFormat="1" ht="90" hidden="1" customHeight="1" outlineLevel="1" x14ac:dyDescent="0.2">
      <c r="A77" s="878"/>
      <c r="B77" s="878"/>
      <c r="C77" s="878"/>
      <c r="D77" s="878"/>
      <c r="E77" s="878"/>
      <c r="F77" s="878"/>
      <c r="G77" s="878"/>
      <c r="H77" s="879" t="s">
        <v>93</v>
      </c>
      <c r="I77" s="879"/>
      <c r="J77" s="879"/>
      <c r="K77" s="879"/>
      <c r="L77" s="879"/>
      <c r="M77" s="879"/>
      <c r="N77" s="879"/>
      <c r="O77" s="879"/>
      <c r="P77" s="879"/>
      <c r="Q77" s="879"/>
      <c r="R77" s="879"/>
      <c r="S77" s="879"/>
      <c r="T77" s="879"/>
      <c r="U77" s="879"/>
      <c r="V77" s="879"/>
      <c r="W77" s="879"/>
      <c r="X77" s="879"/>
      <c r="Y77" s="879"/>
      <c r="Z77" s="879"/>
      <c r="AA77" s="879"/>
      <c r="AB77" s="879"/>
      <c r="AC77" s="879"/>
      <c r="AD77" s="879"/>
      <c r="AE77" s="879"/>
      <c r="AF77" s="879"/>
      <c r="AG77" s="879"/>
      <c r="AH77" s="879"/>
      <c r="AI77" s="879"/>
      <c r="AJ77" s="862" t="s">
        <v>48</v>
      </c>
      <c r="AK77" s="862"/>
      <c r="AL77" s="862"/>
      <c r="AM77" s="862"/>
      <c r="AN77" s="862"/>
      <c r="AO77" s="862"/>
      <c r="AP77" s="862"/>
      <c r="AQ77" s="862"/>
      <c r="AR77" s="862"/>
      <c r="AS77" s="862"/>
      <c r="AT77" s="862"/>
      <c r="AU77" s="862"/>
      <c r="AV77" s="862"/>
      <c r="AW77" s="862"/>
      <c r="AX77" s="862"/>
      <c r="AY77" s="862"/>
      <c r="AZ77" s="834"/>
      <c r="BA77" s="834"/>
      <c r="BB77" s="834"/>
    </row>
    <row r="78" spans="1:54" s="14" customFormat="1" ht="90" hidden="1" customHeight="1" outlineLevel="1" x14ac:dyDescent="0.2">
      <c r="A78" s="878"/>
      <c r="B78" s="878"/>
      <c r="C78" s="878"/>
      <c r="D78" s="878"/>
      <c r="E78" s="878"/>
      <c r="F78" s="878"/>
      <c r="G78" s="878"/>
      <c r="H78" s="879" t="s">
        <v>94</v>
      </c>
      <c r="I78" s="879"/>
      <c r="J78" s="879"/>
      <c r="K78" s="879"/>
      <c r="L78" s="879"/>
      <c r="M78" s="879"/>
      <c r="N78" s="879"/>
      <c r="O78" s="879"/>
      <c r="P78" s="879"/>
      <c r="Q78" s="879"/>
      <c r="R78" s="879"/>
      <c r="S78" s="879"/>
      <c r="T78" s="879"/>
      <c r="U78" s="879"/>
      <c r="V78" s="879"/>
      <c r="W78" s="879"/>
      <c r="X78" s="879"/>
      <c r="Y78" s="879"/>
      <c r="Z78" s="879"/>
      <c r="AA78" s="879"/>
      <c r="AB78" s="879"/>
      <c r="AC78" s="879"/>
      <c r="AD78" s="879"/>
      <c r="AE78" s="879"/>
      <c r="AF78" s="879"/>
      <c r="AG78" s="879"/>
      <c r="AH78" s="879"/>
      <c r="AI78" s="879"/>
      <c r="AJ78" s="862" t="s">
        <v>48</v>
      </c>
      <c r="AK78" s="862"/>
      <c r="AL78" s="862"/>
      <c r="AM78" s="862"/>
      <c r="AN78" s="862"/>
      <c r="AO78" s="862"/>
      <c r="AP78" s="862"/>
      <c r="AQ78" s="862"/>
      <c r="AR78" s="862"/>
      <c r="AS78" s="862"/>
      <c r="AT78" s="862"/>
      <c r="AU78" s="862"/>
      <c r="AV78" s="862"/>
      <c r="AW78" s="862"/>
      <c r="AX78" s="862"/>
      <c r="AY78" s="862"/>
      <c r="AZ78" s="834"/>
      <c r="BA78" s="834"/>
      <c r="BB78" s="834"/>
    </row>
    <row r="79" spans="1:54" s="14" customFormat="1" ht="90" hidden="1" customHeight="1" outlineLevel="1" x14ac:dyDescent="0.2">
      <c r="A79" s="878" t="s">
        <v>99</v>
      </c>
      <c r="B79" s="878"/>
      <c r="C79" s="878"/>
      <c r="D79" s="878"/>
      <c r="E79" s="878"/>
      <c r="F79" s="878"/>
      <c r="G79" s="878"/>
      <c r="H79" s="879" t="s">
        <v>96</v>
      </c>
      <c r="I79" s="879"/>
      <c r="J79" s="879"/>
      <c r="K79" s="879"/>
      <c r="L79" s="879"/>
      <c r="M79" s="879"/>
      <c r="N79" s="879"/>
      <c r="O79" s="879"/>
      <c r="P79" s="879"/>
      <c r="Q79" s="879"/>
      <c r="R79" s="879"/>
      <c r="S79" s="879"/>
      <c r="T79" s="879"/>
      <c r="U79" s="879"/>
      <c r="V79" s="879"/>
      <c r="W79" s="879"/>
      <c r="X79" s="879"/>
      <c r="Y79" s="879"/>
      <c r="Z79" s="879"/>
      <c r="AA79" s="879"/>
      <c r="AB79" s="879"/>
      <c r="AC79" s="879"/>
      <c r="AD79" s="879"/>
      <c r="AE79" s="879"/>
      <c r="AF79" s="879"/>
      <c r="AG79" s="879"/>
      <c r="AH79" s="879"/>
      <c r="AI79" s="879"/>
      <c r="AJ79" s="862" t="s">
        <v>48</v>
      </c>
      <c r="AK79" s="862"/>
      <c r="AL79" s="862"/>
      <c r="AM79" s="862"/>
      <c r="AN79" s="862"/>
      <c r="AO79" s="862"/>
      <c r="AP79" s="862"/>
      <c r="AQ79" s="862"/>
      <c r="AR79" s="862"/>
      <c r="AS79" s="862"/>
      <c r="AT79" s="862"/>
      <c r="AU79" s="862"/>
      <c r="AV79" s="862"/>
      <c r="AW79" s="862"/>
      <c r="AX79" s="862"/>
      <c r="AY79" s="862"/>
      <c r="AZ79" s="834"/>
      <c r="BA79" s="834"/>
      <c r="BB79" s="834"/>
    </row>
    <row r="80" spans="1:54" s="14" customFormat="1" ht="90" hidden="1" customHeight="1" outlineLevel="1" x14ac:dyDescent="0.2">
      <c r="A80" s="878"/>
      <c r="B80" s="878"/>
      <c r="C80" s="878"/>
      <c r="D80" s="878"/>
      <c r="E80" s="878"/>
      <c r="F80" s="878"/>
      <c r="G80" s="878"/>
      <c r="H80" s="879" t="s">
        <v>93</v>
      </c>
      <c r="I80" s="879"/>
      <c r="J80" s="879"/>
      <c r="K80" s="879"/>
      <c r="L80" s="879"/>
      <c r="M80" s="879"/>
      <c r="N80" s="879"/>
      <c r="O80" s="879"/>
      <c r="P80" s="879"/>
      <c r="Q80" s="879"/>
      <c r="R80" s="879"/>
      <c r="S80" s="879"/>
      <c r="T80" s="879"/>
      <c r="U80" s="879"/>
      <c r="V80" s="879"/>
      <c r="W80" s="879"/>
      <c r="X80" s="879"/>
      <c r="Y80" s="879"/>
      <c r="Z80" s="879"/>
      <c r="AA80" s="879"/>
      <c r="AB80" s="879"/>
      <c r="AC80" s="879"/>
      <c r="AD80" s="879"/>
      <c r="AE80" s="879"/>
      <c r="AF80" s="879"/>
      <c r="AG80" s="879"/>
      <c r="AH80" s="879"/>
      <c r="AI80" s="879"/>
      <c r="AJ80" s="862" t="s">
        <v>48</v>
      </c>
      <c r="AK80" s="862"/>
      <c r="AL80" s="862"/>
      <c r="AM80" s="862"/>
      <c r="AN80" s="862"/>
      <c r="AO80" s="862"/>
      <c r="AP80" s="862"/>
      <c r="AQ80" s="862"/>
      <c r="AR80" s="862"/>
      <c r="AS80" s="862"/>
      <c r="AT80" s="862"/>
      <c r="AU80" s="862"/>
      <c r="AV80" s="862"/>
      <c r="AW80" s="862"/>
      <c r="AX80" s="862"/>
      <c r="AY80" s="862"/>
      <c r="AZ80" s="834"/>
      <c r="BA80" s="834"/>
      <c r="BB80" s="834"/>
    </row>
    <row r="81" spans="1:54" s="14" customFormat="1" ht="90" hidden="1" customHeight="1" outlineLevel="1" x14ac:dyDescent="0.2">
      <c r="A81" s="878"/>
      <c r="B81" s="878"/>
      <c r="C81" s="878"/>
      <c r="D81" s="878"/>
      <c r="E81" s="878"/>
      <c r="F81" s="878"/>
      <c r="G81" s="878"/>
      <c r="H81" s="879" t="s">
        <v>94</v>
      </c>
      <c r="I81" s="879"/>
      <c r="J81" s="879"/>
      <c r="K81" s="879"/>
      <c r="L81" s="879"/>
      <c r="M81" s="879"/>
      <c r="N81" s="879"/>
      <c r="O81" s="879"/>
      <c r="P81" s="879"/>
      <c r="Q81" s="879"/>
      <c r="R81" s="879"/>
      <c r="S81" s="879"/>
      <c r="T81" s="879"/>
      <c r="U81" s="879"/>
      <c r="V81" s="879"/>
      <c r="W81" s="879"/>
      <c r="X81" s="879"/>
      <c r="Y81" s="879"/>
      <c r="Z81" s="879"/>
      <c r="AA81" s="879"/>
      <c r="AB81" s="879"/>
      <c r="AC81" s="879"/>
      <c r="AD81" s="879"/>
      <c r="AE81" s="879"/>
      <c r="AF81" s="879"/>
      <c r="AG81" s="879"/>
      <c r="AH81" s="879"/>
      <c r="AI81" s="879"/>
      <c r="AJ81" s="862" t="s">
        <v>48</v>
      </c>
      <c r="AK81" s="862"/>
      <c r="AL81" s="862"/>
      <c r="AM81" s="862"/>
      <c r="AN81" s="862"/>
      <c r="AO81" s="862"/>
      <c r="AP81" s="862"/>
      <c r="AQ81" s="862"/>
      <c r="AR81" s="862"/>
      <c r="AS81" s="862"/>
      <c r="AT81" s="862"/>
      <c r="AU81" s="862"/>
      <c r="AV81" s="862"/>
      <c r="AW81" s="862"/>
      <c r="AX81" s="862"/>
      <c r="AY81" s="862"/>
      <c r="AZ81" s="834"/>
      <c r="BA81" s="834"/>
      <c r="BB81" s="834"/>
    </row>
    <row r="82" spans="1:54" s="14" customFormat="1" ht="90" hidden="1" customHeight="1" outlineLevel="1" x14ac:dyDescent="0.2">
      <c r="A82" s="878" t="s">
        <v>100</v>
      </c>
      <c r="B82" s="878"/>
      <c r="C82" s="878"/>
      <c r="D82" s="878"/>
      <c r="E82" s="878"/>
      <c r="F82" s="878"/>
      <c r="G82" s="878"/>
      <c r="H82" s="879" t="s">
        <v>101</v>
      </c>
      <c r="I82" s="879"/>
      <c r="J82" s="879"/>
      <c r="K82" s="879"/>
      <c r="L82" s="879"/>
      <c r="M82" s="879"/>
      <c r="N82" s="879"/>
      <c r="O82" s="879"/>
      <c r="P82" s="879"/>
      <c r="Q82" s="879"/>
      <c r="R82" s="879"/>
      <c r="S82" s="879"/>
      <c r="T82" s="879"/>
      <c r="U82" s="879"/>
      <c r="V82" s="879"/>
      <c r="W82" s="879"/>
      <c r="X82" s="879"/>
      <c r="Y82" s="879"/>
      <c r="Z82" s="879"/>
      <c r="AA82" s="879"/>
      <c r="AB82" s="879"/>
      <c r="AC82" s="879"/>
      <c r="AD82" s="879"/>
      <c r="AE82" s="879"/>
      <c r="AF82" s="879"/>
      <c r="AG82" s="879"/>
      <c r="AH82" s="879"/>
      <c r="AI82" s="879"/>
      <c r="AJ82" s="862" t="s">
        <v>48</v>
      </c>
      <c r="AK82" s="862"/>
      <c r="AL82" s="862"/>
      <c r="AM82" s="862"/>
      <c r="AN82" s="862"/>
      <c r="AO82" s="862"/>
      <c r="AP82" s="862"/>
      <c r="AQ82" s="862"/>
      <c r="AR82" s="862"/>
      <c r="AS82" s="862"/>
      <c r="AT82" s="862"/>
      <c r="AU82" s="862"/>
      <c r="AV82" s="862"/>
      <c r="AW82" s="862"/>
      <c r="AX82" s="862"/>
      <c r="AY82" s="862"/>
      <c r="AZ82" s="834"/>
      <c r="BA82" s="834"/>
      <c r="BB82" s="834"/>
    </row>
    <row r="83" spans="1:54" s="14" customFormat="1" ht="90" hidden="1" customHeight="1" outlineLevel="1" x14ac:dyDescent="0.2">
      <c r="A83" s="878" t="s">
        <v>102</v>
      </c>
      <c r="B83" s="878"/>
      <c r="C83" s="878"/>
      <c r="D83" s="878"/>
      <c r="E83" s="878"/>
      <c r="F83" s="878"/>
      <c r="G83" s="878"/>
      <c r="H83" s="879" t="s">
        <v>92</v>
      </c>
      <c r="I83" s="879"/>
      <c r="J83" s="879"/>
      <c r="K83" s="879"/>
      <c r="L83" s="879"/>
      <c r="M83" s="879"/>
      <c r="N83" s="879"/>
      <c r="O83" s="879"/>
      <c r="P83" s="879"/>
      <c r="Q83" s="879"/>
      <c r="R83" s="879"/>
      <c r="S83" s="879"/>
      <c r="T83" s="879"/>
      <c r="U83" s="879"/>
      <c r="V83" s="879"/>
      <c r="W83" s="879"/>
      <c r="X83" s="879"/>
      <c r="Y83" s="879"/>
      <c r="Z83" s="879"/>
      <c r="AA83" s="879"/>
      <c r="AB83" s="879"/>
      <c r="AC83" s="879"/>
      <c r="AD83" s="879"/>
      <c r="AE83" s="879"/>
      <c r="AF83" s="879"/>
      <c r="AG83" s="879"/>
      <c r="AH83" s="879"/>
      <c r="AI83" s="879"/>
      <c r="AJ83" s="862" t="s">
        <v>48</v>
      </c>
      <c r="AK83" s="862"/>
      <c r="AL83" s="862"/>
      <c r="AM83" s="862"/>
      <c r="AN83" s="862"/>
      <c r="AO83" s="862"/>
      <c r="AP83" s="862"/>
      <c r="AQ83" s="862"/>
      <c r="AR83" s="862"/>
      <c r="AS83" s="862"/>
      <c r="AT83" s="862"/>
      <c r="AU83" s="862"/>
      <c r="AV83" s="862"/>
      <c r="AW83" s="862"/>
      <c r="AX83" s="862"/>
      <c r="AY83" s="862"/>
      <c r="AZ83" s="834"/>
      <c r="BA83" s="834"/>
      <c r="BB83" s="834"/>
    </row>
    <row r="84" spans="1:54" s="14" customFormat="1" ht="90" hidden="1" customHeight="1" outlineLevel="1" x14ac:dyDescent="0.2">
      <c r="A84" s="878"/>
      <c r="B84" s="878"/>
      <c r="C84" s="878"/>
      <c r="D84" s="878"/>
      <c r="E84" s="878"/>
      <c r="F84" s="878"/>
      <c r="G84" s="878"/>
      <c r="H84" s="879" t="s">
        <v>93</v>
      </c>
      <c r="I84" s="879"/>
      <c r="J84" s="879"/>
      <c r="K84" s="879"/>
      <c r="L84" s="879"/>
      <c r="M84" s="879"/>
      <c r="N84" s="879"/>
      <c r="O84" s="879"/>
      <c r="P84" s="879"/>
      <c r="Q84" s="879"/>
      <c r="R84" s="879"/>
      <c r="S84" s="879"/>
      <c r="T84" s="879"/>
      <c r="U84" s="879"/>
      <c r="V84" s="879"/>
      <c r="W84" s="879"/>
      <c r="X84" s="879"/>
      <c r="Y84" s="879"/>
      <c r="Z84" s="879"/>
      <c r="AA84" s="879"/>
      <c r="AB84" s="879"/>
      <c r="AC84" s="879"/>
      <c r="AD84" s="879"/>
      <c r="AE84" s="879"/>
      <c r="AF84" s="879"/>
      <c r="AG84" s="879"/>
      <c r="AH84" s="879"/>
      <c r="AI84" s="879"/>
      <c r="AJ84" s="862" t="s">
        <v>48</v>
      </c>
      <c r="AK84" s="862"/>
      <c r="AL84" s="862"/>
      <c r="AM84" s="862"/>
      <c r="AN84" s="862"/>
      <c r="AO84" s="862"/>
      <c r="AP84" s="862"/>
      <c r="AQ84" s="862"/>
      <c r="AR84" s="862"/>
      <c r="AS84" s="862"/>
      <c r="AT84" s="862"/>
      <c r="AU84" s="862"/>
      <c r="AV84" s="862"/>
      <c r="AW84" s="862"/>
      <c r="AX84" s="862"/>
      <c r="AY84" s="862"/>
      <c r="AZ84" s="834"/>
      <c r="BA84" s="834"/>
      <c r="BB84" s="834"/>
    </row>
    <row r="85" spans="1:54" s="14" customFormat="1" ht="90" hidden="1" customHeight="1" outlineLevel="1" x14ac:dyDescent="0.2">
      <c r="A85" s="878"/>
      <c r="B85" s="878"/>
      <c r="C85" s="878"/>
      <c r="D85" s="878"/>
      <c r="E85" s="878"/>
      <c r="F85" s="878"/>
      <c r="G85" s="878"/>
      <c r="H85" s="879" t="s">
        <v>94</v>
      </c>
      <c r="I85" s="879"/>
      <c r="J85" s="879"/>
      <c r="K85" s="879"/>
      <c r="L85" s="879"/>
      <c r="M85" s="879"/>
      <c r="N85" s="879"/>
      <c r="O85" s="879"/>
      <c r="P85" s="879"/>
      <c r="Q85" s="879"/>
      <c r="R85" s="879"/>
      <c r="S85" s="879"/>
      <c r="T85" s="879"/>
      <c r="U85" s="879"/>
      <c r="V85" s="879"/>
      <c r="W85" s="879"/>
      <c r="X85" s="879"/>
      <c r="Y85" s="879"/>
      <c r="Z85" s="879"/>
      <c r="AA85" s="879"/>
      <c r="AB85" s="879"/>
      <c r="AC85" s="879"/>
      <c r="AD85" s="879"/>
      <c r="AE85" s="879"/>
      <c r="AF85" s="879"/>
      <c r="AG85" s="879"/>
      <c r="AH85" s="879"/>
      <c r="AI85" s="879"/>
      <c r="AJ85" s="862" t="s">
        <v>48</v>
      </c>
      <c r="AK85" s="862"/>
      <c r="AL85" s="862"/>
      <c r="AM85" s="862"/>
      <c r="AN85" s="862"/>
      <c r="AO85" s="862"/>
      <c r="AP85" s="862"/>
      <c r="AQ85" s="862"/>
      <c r="AR85" s="862"/>
      <c r="AS85" s="862"/>
      <c r="AT85" s="862"/>
      <c r="AU85" s="862"/>
      <c r="AV85" s="862"/>
      <c r="AW85" s="862"/>
      <c r="AX85" s="862"/>
      <c r="AY85" s="862"/>
      <c r="AZ85" s="834"/>
      <c r="BA85" s="834"/>
      <c r="BB85" s="834"/>
    </row>
    <row r="86" spans="1:54" s="14" customFormat="1" ht="90" hidden="1" customHeight="1" outlineLevel="1" x14ac:dyDescent="0.2">
      <c r="A86" s="878" t="s">
        <v>103</v>
      </c>
      <c r="B86" s="878"/>
      <c r="C86" s="878"/>
      <c r="D86" s="878"/>
      <c r="E86" s="878"/>
      <c r="F86" s="878"/>
      <c r="G86" s="878"/>
      <c r="H86" s="879" t="s">
        <v>96</v>
      </c>
      <c r="I86" s="879"/>
      <c r="J86" s="879"/>
      <c r="K86" s="879"/>
      <c r="L86" s="879"/>
      <c r="M86" s="879"/>
      <c r="N86" s="879"/>
      <c r="O86" s="879"/>
      <c r="P86" s="879"/>
      <c r="Q86" s="879"/>
      <c r="R86" s="879"/>
      <c r="S86" s="879"/>
      <c r="T86" s="879"/>
      <c r="U86" s="879"/>
      <c r="V86" s="879"/>
      <c r="W86" s="879"/>
      <c r="X86" s="879"/>
      <c r="Y86" s="879"/>
      <c r="Z86" s="879"/>
      <c r="AA86" s="879"/>
      <c r="AB86" s="879"/>
      <c r="AC86" s="879"/>
      <c r="AD86" s="879"/>
      <c r="AE86" s="879"/>
      <c r="AF86" s="879"/>
      <c r="AG86" s="879"/>
      <c r="AH86" s="879"/>
      <c r="AI86" s="879"/>
      <c r="AJ86" s="862" t="s">
        <v>48</v>
      </c>
      <c r="AK86" s="862"/>
      <c r="AL86" s="862"/>
      <c r="AM86" s="862"/>
      <c r="AN86" s="862"/>
      <c r="AO86" s="862"/>
      <c r="AP86" s="862"/>
      <c r="AQ86" s="862"/>
      <c r="AR86" s="862"/>
      <c r="AS86" s="862"/>
      <c r="AT86" s="862"/>
      <c r="AU86" s="862"/>
      <c r="AV86" s="862"/>
      <c r="AW86" s="862"/>
      <c r="AX86" s="862"/>
      <c r="AY86" s="862"/>
      <c r="AZ86" s="834"/>
      <c r="BA86" s="834"/>
      <c r="BB86" s="834"/>
    </row>
    <row r="87" spans="1:54" s="14" customFormat="1" ht="90" hidden="1" customHeight="1" outlineLevel="1" x14ac:dyDescent="0.2">
      <c r="A87" s="878"/>
      <c r="B87" s="878"/>
      <c r="C87" s="878"/>
      <c r="D87" s="878"/>
      <c r="E87" s="878"/>
      <c r="F87" s="878"/>
      <c r="G87" s="878"/>
      <c r="H87" s="879" t="s">
        <v>93</v>
      </c>
      <c r="I87" s="879"/>
      <c r="J87" s="879"/>
      <c r="K87" s="879"/>
      <c r="L87" s="879"/>
      <c r="M87" s="879"/>
      <c r="N87" s="879"/>
      <c r="O87" s="879"/>
      <c r="P87" s="879"/>
      <c r="Q87" s="879"/>
      <c r="R87" s="879"/>
      <c r="S87" s="879"/>
      <c r="T87" s="879"/>
      <c r="U87" s="879"/>
      <c r="V87" s="879"/>
      <c r="W87" s="879"/>
      <c r="X87" s="879"/>
      <c r="Y87" s="879"/>
      <c r="Z87" s="879"/>
      <c r="AA87" s="879"/>
      <c r="AB87" s="879"/>
      <c r="AC87" s="879"/>
      <c r="AD87" s="879"/>
      <c r="AE87" s="879"/>
      <c r="AF87" s="879"/>
      <c r="AG87" s="879"/>
      <c r="AH87" s="879"/>
      <c r="AI87" s="879"/>
      <c r="AJ87" s="862" t="s">
        <v>48</v>
      </c>
      <c r="AK87" s="862"/>
      <c r="AL87" s="862"/>
      <c r="AM87" s="862"/>
      <c r="AN87" s="862"/>
      <c r="AO87" s="862"/>
      <c r="AP87" s="862"/>
      <c r="AQ87" s="862"/>
      <c r="AR87" s="862"/>
      <c r="AS87" s="862"/>
      <c r="AT87" s="862"/>
      <c r="AU87" s="862"/>
      <c r="AV87" s="862"/>
      <c r="AW87" s="862"/>
      <c r="AX87" s="862"/>
      <c r="AY87" s="862"/>
      <c r="AZ87" s="834"/>
      <c r="BA87" s="834"/>
      <c r="BB87" s="834"/>
    </row>
    <row r="88" spans="1:54" s="14" customFormat="1" ht="90" hidden="1" customHeight="1" outlineLevel="1" x14ac:dyDescent="0.2">
      <c r="A88" s="878"/>
      <c r="B88" s="878"/>
      <c r="C88" s="878"/>
      <c r="D88" s="878"/>
      <c r="E88" s="878"/>
      <c r="F88" s="878"/>
      <c r="G88" s="878"/>
      <c r="H88" s="879" t="s">
        <v>94</v>
      </c>
      <c r="I88" s="879"/>
      <c r="J88" s="879"/>
      <c r="K88" s="879"/>
      <c r="L88" s="879"/>
      <c r="M88" s="879"/>
      <c r="N88" s="879"/>
      <c r="O88" s="879"/>
      <c r="P88" s="879"/>
      <c r="Q88" s="879"/>
      <c r="R88" s="879"/>
      <c r="S88" s="879"/>
      <c r="T88" s="879"/>
      <c r="U88" s="879"/>
      <c r="V88" s="879"/>
      <c r="W88" s="879"/>
      <c r="X88" s="879"/>
      <c r="Y88" s="879"/>
      <c r="Z88" s="879"/>
      <c r="AA88" s="879"/>
      <c r="AB88" s="879"/>
      <c r="AC88" s="879"/>
      <c r="AD88" s="879"/>
      <c r="AE88" s="879"/>
      <c r="AF88" s="879"/>
      <c r="AG88" s="879"/>
      <c r="AH88" s="879"/>
      <c r="AI88" s="879"/>
      <c r="AJ88" s="862" t="s">
        <v>48</v>
      </c>
      <c r="AK88" s="862"/>
      <c r="AL88" s="862"/>
      <c r="AM88" s="862"/>
      <c r="AN88" s="862"/>
      <c r="AO88" s="862"/>
      <c r="AP88" s="862"/>
      <c r="AQ88" s="862"/>
      <c r="AR88" s="862"/>
      <c r="AS88" s="862"/>
      <c r="AT88" s="862"/>
      <c r="AU88" s="862"/>
      <c r="AV88" s="862"/>
      <c r="AW88" s="862"/>
      <c r="AX88" s="862"/>
      <c r="AY88" s="862"/>
      <c r="AZ88" s="834"/>
      <c r="BA88" s="834"/>
      <c r="BB88" s="834"/>
    </row>
    <row r="89" spans="1:54" s="14" customFormat="1" ht="90" hidden="1" customHeight="1" outlineLevel="1" x14ac:dyDescent="0.2">
      <c r="A89" s="878" t="s">
        <v>104</v>
      </c>
      <c r="B89" s="878"/>
      <c r="C89" s="878"/>
      <c r="D89" s="878"/>
      <c r="E89" s="878"/>
      <c r="F89" s="878"/>
      <c r="G89" s="878"/>
      <c r="H89" s="879" t="s">
        <v>105</v>
      </c>
      <c r="I89" s="879"/>
      <c r="J89" s="879"/>
      <c r="K89" s="879"/>
      <c r="L89" s="879"/>
      <c r="M89" s="879"/>
      <c r="N89" s="879"/>
      <c r="O89" s="879"/>
      <c r="P89" s="879"/>
      <c r="Q89" s="879"/>
      <c r="R89" s="879"/>
      <c r="S89" s="879"/>
      <c r="T89" s="879"/>
      <c r="U89" s="879"/>
      <c r="V89" s="879"/>
      <c r="W89" s="879"/>
      <c r="X89" s="879"/>
      <c r="Y89" s="879"/>
      <c r="Z89" s="879"/>
      <c r="AA89" s="879"/>
      <c r="AB89" s="879"/>
      <c r="AC89" s="879"/>
      <c r="AD89" s="879"/>
      <c r="AE89" s="879"/>
      <c r="AF89" s="879"/>
      <c r="AG89" s="879"/>
      <c r="AH89" s="879"/>
      <c r="AI89" s="879"/>
      <c r="AJ89" s="862" t="s">
        <v>48</v>
      </c>
      <c r="AK89" s="862"/>
      <c r="AL89" s="862"/>
      <c r="AM89" s="862"/>
      <c r="AN89" s="862"/>
      <c r="AO89" s="862"/>
      <c r="AP89" s="862"/>
      <c r="AQ89" s="862"/>
      <c r="AR89" s="862"/>
      <c r="AS89" s="862"/>
      <c r="AT89" s="862"/>
      <c r="AU89" s="862"/>
      <c r="AV89" s="862"/>
      <c r="AW89" s="862"/>
      <c r="AX89" s="862"/>
      <c r="AY89" s="862"/>
      <c r="AZ89" s="834"/>
      <c r="BA89" s="834"/>
      <c r="BB89" s="834"/>
    </row>
    <row r="90" spans="1:54" s="14" customFormat="1" ht="90" hidden="1" customHeight="1" outlineLevel="1" x14ac:dyDescent="0.2">
      <c r="A90" s="878" t="s">
        <v>106</v>
      </c>
      <c r="B90" s="878"/>
      <c r="C90" s="878"/>
      <c r="D90" s="878"/>
      <c r="E90" s="878"/>
      <c r="F90" s="878"/>
      <c r="G90" s="878"/>
      <c r="H90" s="879" t="s">
        <v>92</v>
      </c>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62" t="s">
        <v>48</v>
      </c>
      <c r="AK90" s="862"/>
      <c r="AL90" s="862"/>
      <c r="AM90" s="862"/>
      <c r="AN90" s="862"/>
      <c r="AO90" s="862"/>
      <c r="AP90" s="862"/>
      <c r="AQ90" s="862"/>
      <c r="AR90" s="862"/>
      <c r="AS90" s="862"/>
      <c r="AT90" s="862"/>
      <c r="AU90" s="862"/>
      <c r="AV90" s="862"/>
      <c r="AW90" s="862"/>
      <c r="AX90" s="862"/>
      <c r="AY90" s="862"/>
      <c r="AZ90" s="834"/>
      <c r="BA90" s="834"/>
      <c r="BB90" s="834"/>
    </row>
    <row r="91" spans="1:54" s="14" customFormat="1" ht="90" hidden="1" customHeight="1" outlineLevel="1" x14ac:dyDescent="0.2">
      <c r="A91" s="878"/>
      <c r="B91" s="878"/>
      <c r="C91" s="878"/>
      <c r="D91" s="878"/>
      <c r="E91" s="878"/>
      <c r="F91" s="878"/>
      <c r="G91" s="878"/>
      <c r="H91" s="879" t="s">
        <v>93</v>
      </c>
      <c r="I91" s="879"/>
      <c r="J91" s="879"/>
      <c r="K91" s="879"/>
      <c r="L91" s="879"/>
      <c r="M91" s="879"/>
      <c r="N91" s="879"/>
      <c r="O91" s="879"/>
      <c r="P91" s="879"/>
      <c r="Q91" s="879"/>
      <c r="R91" s="879"/>
      <c r="S91" s="879"/>
      <c r="T91" s="879"/>
      <c r="U91" s="879"/>
      <c r="V91" s="879"/>
      <c r="W91" s="879"/>
      <c r="X91" s="879"/>
      <c r="Y91" s="879"/>
      <c r="Z91" s="879"/>
      <c r="AA91" s="879"/>
      <c r="AB91" s="879"/>
      <c r="AC91" s="879"/>
      <c r="AD91" s="879"/>
      <c r="AE91" s="879"/>
      <c r="AF91" s="879"/>
      <c r="AG91" s="879"/>
      <c r="AH91" s="879"/>
      <c r="AI91" s="879"/>
      <c r="AJ91" s="862" t="s">
        <v>48</v>
      </c>
      <c r="AK91" s="862"/>
      <c r="AL91" s="862"/>
      <c r="AM91" s="862"/>
      <c r="AN91" s="862"/>
      <c r="AO91" s="862"/>
      <c r="AP91" s="862"/>
      <c r="AQ91" s="862"/>
      <c r="AR91" s="862"/>
      <c r="AS91" s="862"/>
      <c r="AT91" s="862"/>
      <c r="AU91" s="862"/>
      <c r="AV91" s="862"/>
      <c r="AW91" s="862"/>
      <c r="AX91" s="862"/>
      <c r="AY91" s="862"/>
      <c r="AZ91" s="834"/>
      <c r="BA91" s="834"/>
      <c r="BB91" s="834"/>
    </row>
    <row r="92" spans="1:54" s="14" customFormat="1" ht="90" hidden="1" customHeight="1" outlineLevel="1" x14ac:dyDescent="0.2">
      <c r="A92" s="878"/>
      <c r="B92" s="878"/>
      <c r="C92" s="878"/>
      <c r="D92" s="878"/>
      <c r="E92" s="878"/>
      <c r="F92" s="878"/>
      <c r="G92" s="878"/>
      <c r="H92" s="879" t="s">
        <v>94</v>
      </c>
      <c r="I92" s="879"/>
      <c r="J92" s="879"/>
      <c r="K92" s="879"/>
      <c r="L92" s="879"/>
      <c r="M92" s="879"/>
      <c r="N92" s="879"/>
      <c r="O92" s="879"/>
      <c r="P92" s="879"/>
      <c r="Q92" s="879"/>
      <c r="R92" s="879"/>
      <c r="S92" s="879"/>
      <c r="T92" s="879"/>
      <c r="U92" s="879"/>
      <c r="V92" s="879"/>
      <c r="W92" s="879"/>
      <c r="X92" s="879"/>
      <c r="Y92" s="879"/>
      <c r="Z92" s="879"/>
      <c r="AA92" s="879"/>
      <c r="AB92" s="879"/>
      <c r="AC92" s="879"/>
      <c r="AD92" s="879"/>
      <c r="AE92" s="879"/>
      <c r="AF92" s="879"/>
      <c r="AG92" s="879"/>
      <c r="AH92" s="879"/>
      <c r="AI92" s="879"/>
      <c r="AJ92" s="862" t="s">
        <v>48</v>
      </c>
      <c r="AK92" s="862"/>
      <c r="AL92" s="862"/>
      <c r="AM92" s="862"/>
      <c r="AN92" s="862"/>
      <c r="AO92" s="862"/>
      <c r="AP92" s="862"/>
      <c r="AQ92" s="862"/>
      <c r="AR92" s="862"/>
      <c r="AS92" s="862"/>
      <c r="AT92" s="862"/>
      <c r="AU92" s="862"/>
      <c r="AV92" s="862"/>
      <c r="AW92" s="862"/>
      <c r="AX92" s="862"/>
      <c r="AY92" s="862"/>
      <c r="AZ92" s="834"/>
      <c r="BA92" s="834"/>
      <c r="BB92" s="834"/>
    </row>
    <row r="93" spans="1:54" s="14" customFormat="1" ht="90" hidden="1" customHeight="1" outlineLevel="1" x14ac:dyDescent="0.2">
      <c r="A93" s="878" t="s">
        <v>107</v>
      </c>
      <c r="B93" s="878"/>
      <c r="C93" s="878"/>
      <c r="D93" s="878"/>
      <c r="E93" s="878"/>
      <c r="F93" s="878"/>
      <c r="G93" s="878"/>
      <c r="H93" s="879" t="s">
        <v>96</v>
      </c>
      <c r="I93" s="879"/>
      <c r="J93" s="879"/>
      <c r="K93" s="879"/>
      <c r="L93" s="879"/>
      <c r="M93" s="879"/>
      <c r="N93" s="879"/>
      <c r="O93" s="879"/>
      <c r="P93" s="879"/>
      <c r="Q93" s="879"/>
      <c r="R93" s="879"/>
      <c r="S93" s="879"/>
      <c r="T93" s="879"/>
      <c r="U93" s="879"/>
      <c r="V93" s="879"/>
      <c r="W93" s="879"/>
      <c r="X93" s="879"/>
      <c r="Y93" s="879"/>
      <c r="Z93" s="879"/>
      <c r="AA93" s="879"/>
      <c r="AB93" s="879"/>
      <c r="AC93" s="879"/>
      <c r="AD93" s="879"/>
      <c r="AE93" s="879"/>
      <c r="AF93" s="879"/>
      <c r="AG93" s="879"/>
      <c r="AH93" s="879"/>
      <c r="AI93" s="879"/>
      <c r="AJ93" s="862" t="s">
        <v>48</v>
      </c>
      <c r="AK93" s="862"/>
      <c r="AL93" s="862"/>
      <c r="AM93" s="862"/>
      <c r="AN93" s="862"/>
      <c r="AO93" s="862"/>
      <c r="AP93" s="862"/>
      <c r="AQ93" s="862"/>
      <c r="AR93" s="862"/>
      <c r="AS93" s="862"/>
      <c r="AT93" s="862"/>
      <c r="AU93" s="862"/>
      <c r="AV93" s="862"/>
      <c r="AW93" s="862"/>
      <c r="AX93" s="862"/>
      <c r="AY93" s="862"/>
      <c r="AZ93" s="834"/>
      <c r="BA93" s="834"/>
      <c r="BB93" s="834"/>
    </row>
    <row r="94" spans="1:54" s="14" customFormat="1" ht="90" hidden="1" customHeight="1" outlineLevel="1" x14ac:dyDescent="0.2">
      <c r="A94" s="878"/>
      <c r="B94" s="878"/>
      <c r="C94" s="878"/>
      <c r="D94" s="878"/>
      <c r="E94" s="878"/>
      <c r="F94" s="878"/>
      <c r="G94" s="878"/>
      <c r="H94" s="879" t="s">
        <v>93</v>
      </c>
      <c r="I94" s="879"/>
      <c r="J94" s="879"/>
      <c r="K94" s="879"/>
      <c r="L94" s="879"/>
      <c r="M94" s="879"/>
      <c r="N94" s="879"/>
      <c r="O94" s="879"/>
      <c r="P94" s="879"/>
      <c r="Q94" s="879"/>
      <c r="R94" s="879"/>
      <c r="S94" s="879"/>
      <c r="T94" s="879"/>
      <c r="U94" s="879"/>
      <c r="V94" s="879"/>
      <c r="W94" s="879"/>
      <c r="X94" s="879"/>
      <c r="Y94" s="879"/>
      <c r="Z94" s="879"/>
      <c r="AA94" s="879"/>
      <c r="AB94" s="879"/>
      <c r="AC94" s="879"/>
      <c r="AD94" s="879"/>
      <c r="AE94" s="879"/>
      <c r="AF94" s="879"/>
      <c r="AG94" s="879"/>
      <c r="AH94" s="879"/>
      <c r="AI94" s="879"/>
      <c r="AJ94" s="862" t="s">
        <v>48</v>
      </c>
      <c r="AK94" s="862"/>
      <c r="AL94" s="862"/>
      <c r="AM94" s="862"/>
      <c r="AN94" s="862"/>
      <c r="AO94" s="862"/>
      <c r="AP94" s="862"/>
      <c r="AQ94" s="862"/>
      <c r="AR94" s="862"/>
      <c r="AS94" s="862"/>
      <c r="AT94" s="862"/>
      <c r="AU94" s="862"/>
      <c r="AV94" s="862"/>
      <c r="AW94" s="862"/>
      <c r="AX94" s="862"/>
      <c r="AY94" s="862"/>
      <c r="AZ94" s="834"/>
      <c r="BA94" s="834"/>
      <c r="BB94" s="834"/>
    </row>
    <row r="95" spans="1:54" s="14" customFormat="1" ht="90" hidden="1" customHeight="1" outlineLevel="1" x14ac:dyDescent="0.2">
      <c r="A95" s="878"/>
      <c r="B95" s="878"/>
      <c r="C95" s="878"/>
      <c r="D95" s="878"/>
      <c r="E95" s="878"/>
      <c r="F95" s="878"/>
      <c r="G95" s="878"/>
      <c r="H95" s="879" t="s">
        <v>94</v>
      </c>
      <c r="I95" s="879"/>
      <c r="J95" s="879"/>
      <c r="K95" s="879"/>
      <c r="L95" s="879"/>
      <c r="M95" s="879"/>
      <c r="N95" s="879"/>
      <c r="O95" s="879"/>
      <c r="P95" s="879"/>
      <c r="Q95" s="879"/>
      <c r="R95" s="879"/>
      <c r="S95" s="879"/>
      <c r="T95" s="879"/>
      <c r="U95" s="879"/>
      <c r="V95" s="879"/>
      <c r="W95" s="879"/>
      <c r="X95" s="879"/>
      <c r="Y95" s="879"/>
      <c r="Z95" s="879"/>
      <c r="AA95" s="879"/>
      <c r="AB95" s="879"/>
      <c r="AC95" s="879"/>
      <c r="AD95" s="879"/>
      <c r="AE95" s="879"/>
      <c r="AF95" s="879"/>
      <c r="AG95" s="879"/>
      <c r="AH95" s="879"/>
      <c r="AI95" s="879"/>
      <c r="AJ95" s="862" t="s">
        <v>48</v>
      </c>
      <c r="AK95" s="862"/>
      <c r="AL95" s="862"/>
      <c r="AM95" s="862"/>
      <c r="AN95" s="862"/>
      <c r="AO95" s="862"/>
      <c r="AP95" s="862"/>
      <c r="AQ95" s="862"/>
      <c r="AR95" s="862"/>
      <c r="AS95" s="862"/>
      <c r="AT95" s="862"/>
      <c r="AU95" s="862"/>
      <c r="AV95" s="862"/>
      <c r="AW95" s="862"/>
      <c r="AX95" s="862"/>
      <c r="AY95" s="862"/>
      <c r="AZ95" s="834"/>
      <c r="BA95" s="834"/>
      <c r="BB95" s="834"/>
    </row>
    <row r="96" spans="1:54" s="14" customFormat="1" ht="90" hidden="1" customHeight="1" outlineLevel="1" x14ac:dyDescent="0.2">
      <c r="A96" s="878" t="s">
        <v>108</v>
      </c>
      <c r="B96" s="878"/>
      <c r="C96" s="878"/>
      <c r="D96" s="878"/>
      <c r="E96" s="878"/>
      <c r="F96" s="878"/>
      <c r="G96" s="878"/>
      <c r="H96" s="879" t="s">
        <v>109</v>
      </c>
      <c r="I96" s="879"/>
      <c r="J96" s="879"/>
      <c r="K96" s="879"/>
      <c r="L96" s="879"/>
      <c r="M96" s="879"/>
      <c r="N96" s="879"/>
      <c r="O96" s="879"/>
      <c r="P96" s="879"/>
      <c r="Q96" s="879"/>
      <c r="R96" s="879"/>
      <c r="S96" s="879"/>
      <c r="T96" s="879"/>
      <c r="U96" s="879"/>
      <c r="V96" s="879"/>
      <c r="W96" s="879"/>
      <c r="X96" s="879"/>
      <c r="Y96" s="879"/>
      <c r="Z96" s="879"/>
      <c r="AA96" s="879"/>
      <c r="AB96" s="879"/>
      <c r="AC96" s="879"/>
      <c r="AD96" s="879"/>
      <c r="AE96" s="879"/>
      <c r="AF96" s="879"/>
      <c r="AG96" s="879"/>
      <c r="AH96" s="879"/>
      <c r="AI96" s="879"/>
      <c r="AJ96" s="862" t="s">
        <v>48</v>
      </c>
      <c r="AK96" s="862"/>
      <c r="AL96" s="862"/>
      <c r="AM96" s="862"/>
      <c r="AN96" s="862"/>
      <c r="AO96" s="862"/>
      <c r="AP96" s="862"/>
      <c r="AQ96" s="862"/>
      <c r="AR96" s="862"/>
      <c r="AS96" s="862"/>
      <c r="AT96" s="862"/>
      <c r="AU96" s="862"/>
      <c r="AV96" s="862"/>
      <c r="AW96" s="862"/>
      <c r="AX96" s="862"/>
      <c r="AY96" s="862"/>
      <c r="AZ96" s="834"/>
      <c r="BA96" s="834"/>
      <c r="BB96" s="834"/>
    </row>
    <row r="97" spans="1:54" s="14" customFormat="1" ht="90" hidden="1" customHeight="1" outlineLevel="1" x14ac:dyDescent="0.2">
      <c r="A97" s="878" t="s">
        <v>110</v>
      </c>
      <c r="B97" s="878"/>
      <c r="C97" s="878"/>
      <c r="D97" s="878"/>
      <c r="E97" s="878"/>
      <c r="F97" s="878"/>
      <c r="G97" s="878"/>
      <c r="H97" s="879" t="s">
        <v>92</v>
      </c>
      <c r="I97" s="879"/>
      <c r="J97" s="879"/>
      <c r="K97" s="879"/>
      <c r="L97" s="879"/>
      <c r="M97" s="879"/>
      <c r="N97" s="879"/>
      <c r="O97" s="879"/>
      <c r="P97" s="879"/>
      <c r="Q97" s="879"/>
      <c r="R97" s="879"/>
      <c r="S97" s="879"/>
      <c r="T97" s="879"/>
      <c r="U97" s="879"/>
      <c r="V97" s="879"/>
      <c r="W97" s="879"/>
      <c r="X97" s="879"/>
      <c r="Y97" s="879"/>
      <c r="Z97" s="879"/>
      <c r="AA97" s="879"/>
      <c r="AB97" s="879"/>
      <c r="AC97" s="879"/>
      <c r="AD97" s="879"/>
      <c r="AE97" s="879"/>
      <c r="AF97" s="879"/>
      <c r="AG97" s="879"/>
      <c r="AH97" s="879"/>
      <c r="AI97" s="879"/>
      <c r="AJ97" s="862" t="s">
        <v>48</v>
      </c>
      <c r="AK97" s="862"/>
      <c r="AL97" s="862"/>
      <c r="AM97" s="862"/>
      <c r="AN97" s="862"/>
      <c r="AO97" s="862"/>
      <c r="AP97" s="862"/>
      <c r="AQ97" s="862"/>
      <c r="AR97" s="862"/>
      <c r="AS97" s="862"/>
      <c r="AT97" s="862"/>
      <c r="AU97" s="862"/>
      <c r="AV97" s="862"/>
      <c r="AW97" s="862"/>
      <c r="AX97" s="862"/>
      <c r="AY97" s="862"/>
      <c r="AZ97" s="834"/>
      <c r="BA97" s="834"/>
      <c r="BB97" s="834"/>
    </row>
    <row r="98" spans="1:54" s="14" customFormat="1" ht="90" hidden="1" customHeight="1" outlineLevel="1" x14ac:dyDescent="0.2">
      <c r="A98" s="878"/>
      <c r="B98" s="878"/>
      <c r="C98" s="878"/>
      <c r="D98" s="878"/>
      <c r="E98" s="878"/>
      <c r="F98" s="878"/>
      <c r="G98" s="878"/>
      <c r="H98" s="879" t="s">
        <v>93</v>
      </c>
      <c r="I98" s="879"/>
      <c r="J98" s="879"/>
      <c r="K98" s="879"/>
      <c r="L98" s="879"/>
      <c r="M98" s="879"/>
      <c r="N98" s="879"/>
      <c r="O98" s="879"/>
      <c r="P98" s="879"/>
      <c r="Q98" s="879"/>
      <c r="R98" s="879"/>
      <c r="S98" s="879"/>
      <c r="T98" s="879"/>
      <c r="U98" s="879"/>
      <c r="V98" s="879"/>
      <c r="W98" s="879"/>
      <c r="X98" s="879"/>
      <c r="Y98" s="879"/>
      <c r="Z98" s="879"/>
      <c r="AA98" s="879"/>
      <c r="AB98" s="879"/>
      <c r="AC98" s="879"/>
      <c r="AD98" s="879"/>
      <c r="AE98" s="879"/>
      <c r="AF98" s="879"/>
      <c r="AG98" s="879"/>
      <c r="AH98" s="879"/>
      <c r="AI98" s="879"/>
      <c r="AJ98" s="862" t="s">
        <v>48</v>
      </c>
      <c r="AK98" s="862"/>
      <c r="AL98" s="862"/>
      <c r="AM98" s="862"/>
      <c r="AN98" s="862"/>
      <c r="AO98" s="862"/>
      <c r="AP98" s="862"/>
      <c r="AQ98" s="862"/>
      <c r="AR98" s="862"/>
      <c r="AS98" s="862"/>
      <c r="AT98" s="862"/>
      <c r="AU98" s="862"/>
      <c r="AV98" s="862"/>
      <c r="AW98" s="862"/>
      <c r="AX98" s="862"/>
      <c r="AY98" s="862"/>
      <c r="AZ98" s="834"/>
      <c r="BA98" s="834"/>
      <c r="BB98" s="834"/>
    </row>
    <row r="99" spans="1:54" s="14" customFormat="1" ht="90" hidden="1" customHeight="1" outlineLevel="1" x14ac:dyDescent="0.2">
      <c r="A99" s="878"/>
      <c r="B99" s="878"/>
      <c r="C99" s="878"/>
      <c r="D99" s="878"/>
      <c r="E99" s="878"/>
      <c r="F99" s="878"/>
      <c r="G99" s="878"/>
      <c r="H99" s="879" t="s">
        <v>94</v>
      </c>
      <c r="I99" s="879"/>
      <c r="J99" s="879"/>
      <c r="K99" s="879"/>
      <c r="L99" s="879"/>
      <c r="M99" s="879"/>
      <c r="N99" s="879"/>
      <c r="O99" s="879"/>
      <c r="P99" s="879"/>
      <c r="Q99" s="879"/>
      <c r="R99" s="879"/>
      <c r="S99" s="879"/>
      <c r="T99" s="879"/>
      <c r="U99" s="879"/>
      <c r="V99" s="879"/>
      <c r="W99" s="879"/>
      <c r="X99" s="879"/>
      <c r="Y99" s="879"/>
      <c r="Z99" s="879"/>
      <c r="AA99" s="879"/>
      <c r="AB99" s="879"/>
      <c r="AC99" s="879"/>
      <c r="AD99" s="879"/>
      <c r="AE99" s="879"/>
      <c r="AF99" s="879"/>
      <c r="AG99" s="879"/>
      <c r="AH99" s="879"/>
      <c r="AI99" s="879"/>
      <c r="AJ99" s="862" t="s">
        <v>48</v>
      </c>
      <c r="AK99" s="862"/>
      <c r="AL99" s="862"/>
      <c r="AM99" s="862"/>
      <c r="AN99" s="862"/>
      <c r="AO99" s="862"/>
      <c r="AP99" s="862"/>
      <c r="AQ99" s="862"/>
      <c r="AR99" s="862"/>
      <c r="AS99" s="862"/>
      <c r="AT99" s="862"/>
      <c r="AU99" s="862"/>
      <c r="AV99" s="862"/>
      <c r="AW99" s="862"/>
      <c r="AX99" s="862"/>
      <c r="AY99" s="862"/>
      <c r="AZ99" s="834"/>
      <c r="BA99" s="834"/>
      <c r="BB99" s="834"/>
    </row>
    <row r="100" spans="1:54" s="14" customFormat="1" ht="90" hidden="1" customHeight="1" outlineLevel="1" x14ac:dyDescent="0.2">
      <c r="A100" s="878" t="s">
        <v>111</v>
      </c>
      <c r="B100" s="878"/>
      <c r="C100" s="878"/>
      <c r="D100" s="878"/>
      <c r="E100" s="878"/>
      <c r="F100" s="878"/>
      <c r="G100" s="878"/>
      <c r="H100" s="879" t="s">
        <v>96</v>
      </c>
      <c r="I100" s="879"/>
      <c r="J100" s="879"/>
      <c r="K100" s="879"/>
      <c r="L100" s="879"/>
      <c r="M100" s="879"/>
      <c r="N100" s="879"/>
      <c r="O100" s="879"/>
      <c r="P100" s="879"/>
      <c r="Q100" s="879"/>
      <c r="R100" s="879"/>
      <c r="S100" s="879"/>
      <c r="T100" s="879"/>
      <c r="U100" s="879"/>
      <c r="V100" s="879"/>
      <c r="W100" s="879"/>
      <c r="X100" s="879"/>
      <c r="Y100" s="879"/>
      <c r="Z100" s="879"/>
      <c r="AA100" s="879"/>
      <c r="AB100" s="879"/>
      <c r="AC100" s="879"/>
      <c r="AD100" s="879"/>
      <c r="AE100" s="879"/>
      <c r="AF100" s="879"/>
      <c r="AG100" s="879"/>
      <c r="AH100" s="879"/>
      <c r="AI100" s="879"/>
      <c r="AJ100" s="862" t="s">
        <v>48</v>
      </c>
      <c r="AK100" s="862"/>
      <c r="AL100" s="862"/>
      <c r="AM100" s="862"/>
      <c r="AN100" s="862"/>
      <c r="AO100" s="862"/>
      <c r="AP100" s="862"/>
      <c r="AQ100" s="862"/>
      <c r="AR100" s="862"/>
      <c r="AS100" s="862"/>
      <c r="AT100" s="862"/>
      <c r="AU100" s="862"/>
      <c r="AV100" s="862"/>
      <c r="AW100" s="862"/>
      <c r="AX100" s="862"/>
      <c r="AY100" s="862"/>
      <c r="AZ100" s="834"/>
      <c r="BA100" s="834"/>
      <c r="BB100" s="834"/>
    </row>
    <row r="101" spans="1:54" s="14" customFormat="1" ht="90" hidden="1" customHeight="1" outlineLevel="1" x14ac:dyDescent="0.2">
      <c r="A101" s="878"/>
      <c r="B101" s="878"/>
      <c r="C101" s="878"/>
      <c r="D101" s="878"/>
      <c r="E101" s="878"/>
      <c r="F101" s="878"/>
      <c r="G101" s="878"/>
      <c r="H101" s="879" t="s">
        <v>93</v>
      </c>
      <c r="I101" s="879"/>
      <c r="J101" s="879"/>
      <c r="K101" s="879"/>
      <c r="L101" s="879"/>
      <c r="M101" s="879"/>
      <c r="N101" s="879"/>
      <c r="O101" s="879"/>
      <c r="P101" s="879"/>
      <c r="Q101" s="879"/>
      <c r="R101" s="879"/>
      <c r="S101" s="879"/>
      <c r="T101" s="879"/>
      <c r="U101" s="879"/>
      <c r="V101" s="879"/>
      <c r="W101" s="879"/>
      <c r="X101" s="879"/>
      <c r="Y101" s="879"/>
      <c r="Z101" s="879"/>
      <c r="AA101" s="879"/>
      <c r="AB101" s="879"/>
      <c r="AC101" s="879"/>
      <c r="AD101" s="879"/>
      <c r="AE101" s="879"/>
      <c r="AF101" s="879"/>
      <c r="AG101" s="879"/>
      <c r="AH101" s="879"/>
      <c r="AI101" s="879"/>
      <c r="AJ101" s="862" t="s">
        <v>48</v>
      </c>
      <c r="AK101" s="862"/>
      <c r="AL101" s="862"/>
      <c r="AM101" s="862"/>
      <c r="AN101" s="862"/>
      <c r="AO101" s="862"/>
      <c r="AP101" s="862"/>
      <c r="AQ101" s="862"/>
      <c r="AR101" s="862"/>
      <c r="AS101" s="862"/>
      <c r="AT101" s="862"/>
      <c r="AU101" s="862"/>
      <c r="AV101" s="862"/>
      <c r="AW101" s="862"/>
      <c r="AX101" s="862"/>
      <c r="AY101" s="862"/>
      <c r="AZ101" s="834"/>
      <c r="BA101" s="834"/>
      <c r="BB101" s="834"/>
    </row>
    <row r="102" spans="1:54" s="14" customFormat="1" ht="90" hidden="1" customHeight="1" outlineLevel="1" x14ac:dyDescent="0.2">
      <c r="A102" s="878"/>
      <c r="B102" s="878"/>
      <c r="C102" s="878"/>
      <c r="D102" s="878"/>
      <c r="E102" s="878"/>
      <c r="F102" s="878"/>
      <c r="G102" s="878"/>
      <c r="H102" s="879" t="s">
        <v>94</v>
      </c>
      <c r="I102" s="879"/>
      <c r="J102" s="879"/>
      <c r="K102" s="879"/>
      <c r="L102" s="879"/>
      <c r="M102" s="879"/>
      <c r="N102" s="879"/>
      <c r="O102" s="879"/>
      <c r="P102" s="879"/>
      <c r="Q102" s="879"/>
      <c r="R102" s="879"/>
      <c r="S102" s="879"/>
      <c r="T102" s="879"/>
      <c r="U102" s="879"/>
      <c r="V102" s="879"/>
      <c r="W102" s="879"/>
      <c r="X102" s="879"/>
      <c r="Y102" s="879"/>
      <c r="Z102" s="879"/>
      <c r="AA102" s="879"/>
      <c r="AB102" s="879"/>
      <c r="AC102" s="879"/>
      <c r="AD102" s="879"/>
      <c r="AE102" s="879"/>
      <c r="AF102" s="879"/>
      <c r="AG102" s="879"/>
      <c r="AH102" s="879"/>
      <c r="AI102" s="879"/>
      <c r="AJ102" s="862" t="s">
        <v>48</v>
      </c>
      <c r="AK102" s="862"/>
      <c r="AL102" s="862"/>
      <c r="AM102" s="862"/>
      <c r="AN102" s="862"/>
      <c r="AO102" s="862"/>
      <c r="AP102" s="862"/>
      <c r="AQ102" s="862"/>
      <c r="AR102" s="862"/>
      <c r="AS102" s="862"/>
      <c r="AT102" s="862"/>
      <c r="AU102" s="862"/>
      <c r="AV102" s="862"/>
      <c r="AW102" s="862"/>
      <c r="AX102" s="862"/>
      <c r="AY102" s="862"/>
      <c r="AZ102" s="834"/>
      <c r="BA102" s="834"/>
      <c r="BB102" s="834"/>
    </row>
    <row r="103" spans="1:54" s="14" customFormat="1" ht="90" hidden="1" customHeight="1" outlineLevel="1" x14ac:dyDescent="0.2">
      <c r="A103" s="878" t="s">
        <v>112</v>
      </c>
      <c r="B103" s="878"/>
      <c r="C103" s="878"/>
      <c r="D103" s="878"/>
      <c r="E103" s="878"/>
      <c r="F103" s="878"/>
      <c r="G103" s="878"/>
      <c r="H103" s="879" t="s">
        <v>113</v>
      </c>
      <c r="I103" s="879"/>
      <c r="J103" s="879"/>
      <c r="K103" s="879"/>
      <c r="L103" s="879"/>
      <c r="M103" s="879"/>
      <c r="N103" s="879"/>
      <c r="O103" s="879"/>
      <c r="P103" s="879"/>
      <c r="Q103" s="879"/>
      <c r="R103" s="879"/>
      <c r="S103" s="879"/>
      <c r="T103" s="879"/>
      <c r="U103" s="879"/>
      <c r="V103" s="879"/>
      <c r="W103" s="879"/>
      <c r="X103" s="879"/>
      <c r="Y103" s="879"/>
      <c r="Z103" s="879"/>
      <c r="AA103" s="879"/>
      <c r="AB103" s="879"/>
      <c r="AC103" s="879"/>
      <c r="AD103" s="879"/>
      <c r="AE103" s="879"/>
      <c r="AF103" s="879"/>
      <c r="AG103" s="879"/>
      <c r="AH103" s="879"/>
      <c r="AI103" s="879"/>
      <c r="AJ103" s="862" t="s">
        <v>48</v>
      </c>
      <c r="AK103" s="862"/>
      <c r="AL103" s="862"/>
      <c r="AM103" s="862"/>
      <c r="AN103" s="862"/>
      <c r="AO103" s="862"/>
      <c r="AP103" s="862"/>
      <c r="AQ103" s="862"/>
      <c r="AR103" s="862"/>
      <c r="AS103" s="862"/>
      <c r="AT103" s="862"/>
      <c r="AU103" s="862"/>
      <c r="AV103" s="862"/>
      <c r="AW103" s="862"/>
      <c r="AX103" s="862"/>
      <c r="AY103" s="862"/>
      <c r="AZ103" s="834"/>
      <c r="BA103" s="834"/>
      <c r="BB103" s="834"/>
    </row>
    <row r="104" spans="1:54" s="14" customFormat="1" ht="90" hidden="1" customHeight="1" outlineLevel="1" x14ac:dyDescent="0.2">
      <c r="A104" s="878" t="s">
        <v>114</v>
      </c>
      <c r="B104" s="878"/>
      <c r="C104" s="878"/>
      <c r="D104" s="878"/>
      <c r="E104" s="878"/>
      <c r="F104" s="878"/>
      <c r="G104" s="878"/>
      <c r="H104" s="879" t="s">
        <v>92</v>
      </c>
      <c r="I104" s="879"/>
      <c r="J104" s="879"/>
      <c r="K104" s="879"/>
      <c r="L104" s="879"/>
      <c r="M104" s="879"/>
      <c r="N104" s="879"/>
      <c r="O104" s="879"/>
      <c r="P104" s="879"/>
      <c r="Q104" s="879"/>
      <c r="R104" s="879"/>
      <c r="S104" s="879"/>
      <c r="T104" s="879"/>
      <c r="U104" s="879"/>
      <c r="V104" s="879"/>
      <c r="W104" s="879"/>
      <c r="X104" s="879"/>
      <c r="Y104" s="879"/>
      <c r="Z104" s="879"/>
      <c r="AA104" s="879"/>
      <c r="AB104" s="879"/>
      <c r="AC104" s="879"/>
      <c r="AD104" s="879"/>
      <c r="AE104" s="879"/>
      <c r="AF104" s="879"/>
      <c r="AG104" s="879"/>
      <c r="AH104" s="879"/>
      <c r="AI104" s="879"/>
      <c r="AJ104" s="862" t="s">
        <v>48</v>
      </c>
      <c r="AK104" s="862"/>
      <c r="AL104" s="862"/>
      <c r="AM104" s="862"/>
      <c r="AN104" s="862"/>
      <c r="AO104" s="862"/>
      <c r="AP104" s="862"/>
      <c r="AQ104" s="862"/>
      <c r="AR104" s="862"/>
      <c r="AS104" s="862"/>
      <c r="AT104" s="862"/>
      <c r="AU104" s="862"/>
      <c r="AV104" s="862"/>
      <c r="AW104" s="862"/>
      <c r="AX104" s="862"/>
      <c r="AY104" s="862"/>
      <c r="AZ104" s="834"/>
      <c r="BA104" s="834"/>
      <c r="BB104" s="834"/>
    </row>
    <row r="105" spans="1:54" s="14" customFormat="1" ht="90" hidden="1" customHeight="1" outlineLevel="1" x14ac:dyDescent="0.2">
      <c r="A105" s="878"/>
      <c r="B105" s="878"/>
      <c r="C105" s="878"/>
      <c r="D105" s="878"/>
      <c r="E105" s="878"/>
      <c r="F105" s="878"/>
      <c r="G105" s="878"/>
      <c r="H105" s="879" t="s">
        <v>93</v>
      </c>
      <c r="I105" s="879"/>
      <c r="J105" s="879"/>
      <c r="K105" s="879"/>
      <c r="L105" s="879"/>
      <c r="M105" s="879"/>
      <c r="N105" s="879"/>
      <c r="O105" s="879"/>
      <c r="P105" s="879"/>
      <c r="Q105" s="879"/>
      <c r="R105" s="879"/>
      <c r="S105" s="879"/>
      <c r="T105" s="879"/>
      <c r="U105" s="879"/>
      <c r="V105" s="879"/>
      <c r="W105" s="879"/>
      <c r="X105" s="879"/>
      <c r="Y105" s="879"/>
      <c r="Z105" s="879"/>
      <c r="AA105" s="879"/>
      <c r="AB105" s="879"/>
      <c r="AC105" s="879"/>
      <c r="AD105" s="879"/>
      <c r="AE105" s="879"/>
      <c r="AF105" s="879"/>
      <c r="AG105" s="879"/>
      <c r="AH105" s="879"/>
      <c r="AI105" s="879"/>
      <c r="AJ105" s="862" t="s">
        <v>48</v>
      </c>
      <c r="AK105" s="862"/>
      <c r="AL105" s="862"/>
      <c r="AM105" s="862"/>
      <c r="AN105" s="862"/>
      <c r="AO105" s="862"/>
      <c r="AP105" s="862"/>
      <c r="AQ105" s="862"/>
      <c r="AR105" s="862"/>
      <c r="AS105" s="862"/>
      <c r="AT105" s="862"/>
      <c r="AU105" s="862"/>
      <c r="AV105" s="862"/>
      <c r="AW105" s="862"/>
      <c r="AX105" s="862"/>
      <c r="AY105" s="862"/>
      <c r="AZ105" s="834"/>
      <c r="BA105" s="834"/>
      <c r="BB105" s="834"/>
    </row>
    <row r="106" spans="1:54" s="14" customFormat="1" ht="90" hidden="1" customHeight="1" outlineLevel="1" x14ac:dyDescent="0.2">
      <c r="A106" s="878"/>
      <c r="B106" s="878"/>
      <c r="C106" s="878"/>
      <c r="D106" s="878"/>
      <c r="E106" s="878"/>
      <c r="F106" s="878"/>
      <c r="G106" s="878"/>
      <c r="H106" s="879" t="s">
        <v>94</v>
      </c>
      <c r="I106" s="879"/>
      <c r="J106" s="879"/>
      <c r="K106" s="879"/>
      <c r="L106" s="879"/>
      <c r="M106" s="879"/>
      <c r="N106" s="879"/>
      <c r="O106" s="879"/>
      <c r="P106" s="879"/>
      <c r="Q106" s="879"/>
      <c r="R106" s="879"/>
      <c r="S106" s="879"/>
      <c r="T106" s="879"/>
      <c r="U106" s="879"/>
      <c r="V106" s="879"/>
      <c r="W106" s="879"/>
      <c r="X106" s="879"/>
      <c r="Y106" s="879"/>
      <c r="Z106" s="879"/>
      <c r="AA106" s="879"/>
      <c r="AB106" s="879"/>
      <c r="AC106" s="879"/>
      <c r="AD106" s="879"/>
      <c r="AE106" s="879"/>
      <c r="AF106" s="879"/>
      <c r="AG106" s="879"/>
      <c r="AH106" s="879"/>
      <c r="AI106" s="879"/>
      <c r="AJ106" s="862" t="s">
        <v>48</v>
      </c>
      <c r="AK106" s="862"/>
      <c r="AL106" s="862"/>
      <c r="AM106" s="862"/>
      <c r="AN106" s="862"/>
      <c r="AO106" s="862"/>
      <c r="AP106" s="862"/>
      <c r="AQ106" s="862"/>
      <c r="AR106" s="862"/>
      <c r="AS106" s="862"/>
      <c r="AT106" s="862"/>
      <c r="AU106" s="862"/>
      <c r="AV106" s="862"/>
      <c r="AW106" s="862"/>
      <c r="AX106" s="862"/>
      <c r="AY106" s="862"/>
      <c r="AZ106" s="834"/>
      <c r="BA106" s="834"/>
      <c r="BB106" s="834"/>
    </row>
    <row r="107" spans="1:54" s="14" customFormat="1" ht="90" hidden="1" customHeight="1" outlineLevel="1" x14ac:dyDescent="0.2">
      <c r="A107" s="878" t="s">
        <v>115</v>
      </c>
      <c r="B107" s="878"/>
      <c r="C107" s="878"/>
      <c r="D107" s="878"/>
      <c r="E107" s="878"/>
      <c r="F107" s="878"/>
      <c r="G107" s="878"/>
      <c r="H107" s="879" t="s">
        <v>96</v>
      </c>
      <c r="I107" s="879"/>
      <c r="J107" s="879"/>
      <c r="K107" s="879"/>
      <c r="L107" s="879"/>
      <c r="M107" s="879"/>
      <c r="N107" s="879"/>
      <c r="O107" s="879"/>
      <c r="P107" s="879"/>
      <c r="Q107" s="879"/>
      <c r="R107" s="879"/>
      <c r="S107" s="879"/>
      <c r="T107" s="879"/>
      <c r="U107" s="879"/>
      <c r="V107" s="879"/>
      <c r="W107" s="879"/>
      <c r="X107" s="879"/>
      <c r="Y107" s="879"/>
      <c r="Z107" s="879"/>
      <c r="AA107" s="879"/>
      <c r="AB107" s="879"/>
      <c r="AC107" s="879"/>
      <c r="AD107" s="879"/>
      <c r="AE107" s="879"/>
      <c r="AF107" s="879"/>
      <c r="AG107" s="879"/>
      <c r="AH107" s="879"/>
      <c r="AI107" s="879"/>
      <c r="AJ107" s="862" t="s">
        <v>48</v>
      </c>
      <c r="AK107" s="862"/>
      <c r="AL107" s="862"/>
      <c r="AM107" s="862"/>
      <c r="AN107" s="862"/>
      <c r="AO107" s="862"/>
      <c r="AP107" s="862"/>
      <c r="AQ107" s="862"/>
      <c r="AR107" s="862"/>
      <c r="AS107" s="862"/>
      <c r="AT107" s="862"/>
      <c r="AU107" s="862"/>
      <c r="AV107" s="862"/>
      <c r="AW107" s="862"/>
      <c r="AX107" s="862"/>
      <c r="AY107" s="862"/>
      <c r="AZ107" s="834"/>
      <c r="BA107" s="834"/>
      <c r="BB107" s="834"/>
    </row>
    <row r="108" spans="1:54" s="14" customFormat="1" ht="90" hidden="1" customHeight="1" outlineLevel="1" x14ac:dyDescent="0.2">
      <c r="A108" s="878"/>
      <c r="B108" s="878"/>
      <c r="C108" s="878"/>
      <c r="D108" s="878"/>
      <c r="E108" s="878"/>
      <c r="F108" s="878"/>
      <c r="G108" s="878"/>
      <c r="H108" s="879" t="s">
        <v>93</v>
      </c>
      <c r="I108" s="879"/>
      <c r="J108" s="879"/>
      <c r="K108" s="879"/>
      <c r="L108" s="879"/>
      <c r="M108" s="879"/>
      <c r="N108" s="879"/>
      <c r="O108" s="879"/>
      <c r="P108" s="879"/>
      <c r="Q108" s="879"/>
      <c r="R108" s="879"/>
      <c r="S108" s="879"/>
      <c r="T108" s="879"/>
      <c r="U108" s="879"/>
      <c r="V108" s="879"/>
      <c r="W108" s="879"/>
      <c r="X108" s="879"/>
      <c r="Y108" s="879"/>
      <c r="Z108" s="879"/>
      <c r="AA108" s="879"/>
      <c r="AB108" s="879"/>
      <c r="AC108" s="879"/>
      <c r="AD108" s="879"/>
      <c r="AE108" s="879"/>
      <c r="AF108" s="879"/>
      <c r="AG108" s="879"/>
      <c r="AH108" s="879"/>
      <c r="AI108" s="879"/>
      <c r="AJ108" s="862" t="s">
        <v>48</v>
      </c>
      <c r="AK108" s="862"/>
      <c r="AL108" s="862"/>
      <c r="AM108" s="862"/>
      <c r="AN108" s="862"/>
      <c r="AO108" s="862"/>
      <c r="AP108" s="862"/>
      <c r="AQ108" s="862"/>
      <c r="AR108" s="862"/>
      <c r="AS108" s="862"/>
      <c r="AT108" s="862"/>
      <c r="AU108" s="862"/>
      <c r="AV108" s="862"/>
      <c r="AW108" s="862"/>
      <c r="AX108" s="862"/>
      <c r="AY108" s="862"/>
      <c r="AZ108" s="834"/>
      <c r="BA108" s="834"/>
      <c r="BB108" s="834"/>
    </row>
    <row r="109" spans="1:54" s="14" customFormat="1" ht="90" hidden="1" customHeight="1" outlineLevel="1" x14ac:dyDescent="0.2">
      <c r="A109" s="878"/>
      <c r="B109" s="878"/>
      <c r="C109" s="878"/>
      <c r="D109" s="878"/>
      <c r="E109" s="878"/>
      <c r="F109" s="878"/>
      <c r="G109" s="878"/>
      <c r="H109" s="879" t="s">
        <v>94</v>
      </c>
      <c r="I109" s="879"/>
      <c r="J109" s="879"/>
      <c r="K109" s="879"/>
      <c r="L109" s="879"/>
      <c r="M109" s="879"/>
      <c r="N109" s="879"/>
      <c r="O109" s="879"/>
      <c r="P109" s="879"/>
      <c r="Q109" s="879"/>
      <c r="R109" s="879"/>
      <c r="S109" s="879"/>
      <c r="T109" s="879"/>
      <c r="U109" s="879"/>
      <c r="V109" s="879"/>
      <c r="W109" s="879"/>
      <c r="X109" s="879"/>
      <c r="Y109" s="879"/>
      <c r="Z109" s="879"/>
      <c r="AA109" s="879"/>
      <c r="AB109" s="879"/>
      <c r="AC109" s="879"/>
      <c r="AD109" s="879"/>
      <c r="AE109" s="879"/>
      <c r="AF109" s="879"/>
      <c r="AG109" s="879"/>
      <c r="AH109" s="879"/>
      <c r="AI109" s="879"/>
      <c r="AJ109" s="862" t="s">
        <v>48</v>
      </c>
      <c r="AK109" s="862"/>
      <c r="AL109" s="862"/>
      <c r="AM109" s="862"/>
      <c r="AN109" s="862"/>
      <c r="AO109" s="862"/>
      <c r="AP109" s="862"/>
      <c r="AQ109" s="862"/>
      <c r="AR109" s="862"/>
      <c r="AS109" s="862"/>
      <c r="AT109" s="862"/>
      <c r="AU109" s="862"/>
      <c r="AV109" s="862"/>
      <c r="AW109" s="862"/>
      <c r="AX109" s="862"/>
      <c r="AY109" s="862"/>
      <c r="AZ109" s="834"/>
      <c r="BA109" s="834"/>
      <c r="BB109" s="834"/>
    </row>
    <row r="110" spans="1:54" s="14" customFormat="1" ht="90" hidden="1" customHeight="1" outlineLevel="1" x14ac:dyDescent="0.2">
      <c r="A110" s="878" t="s">
        <v>116</v>
      </c>
      <c r="B110" s="878"/>
      <c r="C110" s="878"/>
      <c r="D110" s="878"/>
      <c r="E110" s="878"/>
      <c r="F110" s="878"/>
      <c r="G110" s="878"/>
      <c r="H110" s="879" t="s">
        <v>117</v>
      </c>
      <c r="I110" s="879"/>
      <c r="J110" s="879"/>
      <c r="K110" s="879"/>
      <c r="L110" s="879"/>
      <c r="M110" s="879"/>
      <c r="N110" s="879"/>
      <c r="O110" s="879"/>
      <c r="P110" s="879"/>
      <c r="Q110" s="879"/>
      <c r="R110" s="879"/>
      <c r="S110" s="879"/>
      <c r="T110" s="879"/>
      <c r="U110" s="879"/>
      <c r="V110" s="879"/>
      <c r="W110" s="879"/>
      <c r="X110" s="879"/>
      <c r="Y110" s="879"/>
      <c r="Z110" s="879"/>
      <c r="AA110" s="879"/>
      <c r="AB110" s="879"/>
      <c r="AC110" s="879"/>
      <c r="AD110" s="879"/>
      <c r="AE110" s="879"/>
      <c r="AF110" s="879"/>
      <c r="AG110" s="879"/>
      <c r="AH110" s="879"/>
      <c r="AI110" s="879"/>
      <c r="AJ110" s="862" t="s">
        <v>48</v>
      </c>
      <c r="AK110" s="862"/>
      <c r="AL110" s="862"/>
      <c r="AM110" s="862"/>
      <c r="AN110" s="862"/>
      <c r="AO110" s="862"/>
      <c r="AP110" s="862"/>
      <c r="AQ110" s="862"/>
      <c r="AR110" s="862"/>
      <c r="AS110" s="862"/>
      <c r="AT110" s="862"/>
      <c r="AU110" s="862"/>
      <c r="AV110" s="862"/>
      <c r="AW110" s="862"/>
      <c r="AX110" s="862"/>
      <c r="AY110" s="862"/>
      <c r="AZ110" s="834"/>
      <c r="BA110" s="834"/>
      <c r="BB110" s="834"/>
    </row>
    <row r="111" spans="1:54" s="14" customFormat="1" ht="90" hidden="1" customHeight="1" outlineLevel="1" x14ac:dyDescent="0.2">
      <c r="A111" s="878" t="s">
        <v>118</v>
      </c>
      <c r="B111" s="878"/>
      <c r="C111" s="878"/>
      <c r="D111" s="878"/>
      <c r="E111" s="878"/>
      <c r="F111" s="878"/>
      <c r="G111" s="878"/>
      <c r="H111" s="879" t="s">
        <v>92</v>
      </c>
      <c r="I111" s="879"/>
      <c r="J111" s="879"/>
      <c r="K111" s="879"/>
      <c r="L111" s="879"/>
      <c r="M111" s="879"/>
      <c r="N111" s="879"/>
      <c r="O111" s="879"/>
      <c r="P111" s="879"/>
      <c r="Q111" s="879"/>
      <c r="R111" s="879"/>
      <c r="S111" s="879"/>
      <c r="T111" s="879"/>
      <c r="U111" s="879"/>
      <c r="V111" s="879"/>
      <c r="W111" s="879"/>
      <c r="X111" s="879"/>
      <c r="Y111" s="879"/>
      <c r="Z111" s="879"/>
      <c r="AA111" s="879"/>
      <c r="AB111" s="879"/>
      <c r="AC111" s="879"/>
      <c r="AD111" s="879"/>
      <c r="AE111" s="879"/>
      <c r="AF111" s="879"/>
      <c r="AG111" s="879"/>
      <c r="AH111" s="879"/>
      <c r="AI111" s="879"/>
      <c r="AJ111" s="862" t="s">
        <v>48</v>
      </c>
      <c r="AK111" s="862"/>
      <c r="AL111" s="862"/>
      <c r="AM111" s="862"/>
      <c r="AN111" s="862"/>
      <c r="AO111" s="862"/>
      <c r="AP111" s="862"/>
      <c r="AQ111" s="862"/>
      <c r="AR111" s="862"/>
      <c r="AS111" s="862"/>
      <c r="AT111" s="862"/>
      <c r="AU111" s="862"/>
      <c r="AV111" s="862"/>
      <c r="AW111" s="862"/>
      <c r="AX111" s="862"/>
      <c r="AY111" s="862"/>
      <c r="AZ111" s="834"/>
      <c r="BA111" s="834"/>
      <c r="BB111" s="834"/>
    </row>
    <row r="112" spans="1:54" s="14" customFormat="1" ht="90" hidden="1" customHeight="1" outlineLevel="1" x14ac:dyDescent="0.2">
      <c r="A112" s="878"/>
      <c r="B112" s="878"/>
      <c r="C112" s="878"/>
      <c r="D112" s="878"/>
      <c r="E112" s="878"/>
      <c r="F112" s="878"/>
      <c r="G112" s="878"/>
      <c r="H112" s="879" t="s">
        <v>93</v>
      </c>
      <c r="I112" s="879"/>
      <c r="J112" s="879"/>
      <c r="K112" s="879"/>
      <c r="L112" s="879"/>
      <c r="M112" s="879"/>
      <c r="N112" s="879"/>
      <c r="O112" s="879"/>
      <c r="P112" s="879"/>
      <c r="Q112" s="879"/>
      <c r="R112" s="879"/>
      <c r="S112" s="879"/>
      <c r="T112" s="879"/>
      <c r="U112" s="879"/>
      <c r="V112" s="879"/>
      <c r="W112" s="879"/>
      <c r="X112" s="879"/>
      <c r="Y112" s="879"/>
      <c r="Z112" s="879"/>
      <c r="AA112" s="879"/>
      <c r="AB112" s="879"/>
      <c r="AC112" s="879"/>
      <c r="AD112" s="879"/>
      <c r="AE112" s="879"/>
      <c r="AF112" s="879"/>
      <c r="AG112" s="879"/>
      <c r="AH112" s="879"/>
      <c r="AI112" s="879"/>
      <c r="AJ112" s="862" t="s">
        <v>48</v>
      </c>
      <c r="AK112" s="862"/>
      <c r="AL112" s="862"/>
      <c r="AM112" s="862"/>
      <c r="AN112" s="862"/>
      <c r="AO112" s="862"/>
      <c r="AP112" s="862"/>
      <c r="AQ112" s="862"/>
      <c r="AR112" s="862"/>
      <c r="AS112" s="862"/>
      <c r="AT112" s="862"/>
      <c r="AU112" s="862"/>
      <c r="AV112" s="862"/>
      <c r="AW112" s="862"/>
      <c r="AX112" s="862"/>
      <c r="AY112" s="862"/>
      <c r="AZ112" s="834"/>
      <c r="BA112" s="834"/>
      <c r="BB112" s="834"/>
    </row>
    <row r="113" spans="1:54" s="14" customFormat="1" ht="90" hidden="1" customHeight="1" outlineLevel="1" x14ac:dyDescent="0.2">
      <c r="A113" s="878"/>
      <c r="B113" s="878"/>
      <c r="C113" s="878"/>
      <c r="D113" s="878"/>
      <c r="E113" s="878"/>
      <c r="F113" s="878"/>
      <c r="G113" s="878"/>
      <c r="H113" s="879" t="s">
        <v>94</v>
      </c>
      <c r="I113" s="879"/>
      <c r="J113" s="879"/>
      <c r="K113" s="879"/>
      <c r="L113" s="879"/>
      <c r="M113" s="879"/>
      <c r="N113" s="879"/>
      <c r="O113" s="879"/>
      <c r="P113" s="879"/>
      <c r="Q113" s="879"/>
      <c r="R113" s="879"/>
      <c r="S113" s="879"/>
      <c r="T113" s="879"/>
      <c r="U113" s="879"/>
      <c r="V113" s="879"/>
      <c r="W113" s="879"/>
      <c r="X113" s="879"/>
      <c r="Y113" s="879"/>
      <c r="Z113" s="879"/>
      <c r="AA113" s="879"/>
      <c r="AB113" s="879"/>
      <c r="AC113" s="879"/>
      <c r="AD113" s="879"/>
      <c r="AE113" s="879"/>
      <c r="AF113" s="879"/>
      <c r="AG113" s="879"/>
      <c r="AH113" s="879"/>
      <c r="AI113" s="879"/>
      <c r="AJ113" s="862" t="s">
        <v>48</v>
      </c>
      <c r="AK113" s="862"/>
      <c r="AL113" s="862"/>
      <c r="AM113" s="862"/>
      <c r="AN113" s="862"/>
      <c r="AO113" s="862"/>
      <c r="AP113" s="862"/>
      <c r="AQ113" s="862"/>
      <c r="AR113" s="862"/>
      <c r="AS113" s="862"/>
      <c r="AT113" s="862"/>
      <c r="AU113" s="862"/>
      <c r="AV113" s="862"/>
      <c r="AW113" s="862"/>
      <c r="AX113" s="862"/>
      <c r="AY113" s="862"/>
      <c r="AZ113" s="834"/>
      <c r="BA113" s="834"/>
      <c r="BB113" s="834"/>
    </row>
    <row r="114" spans="1:54" s="14" customFormat="1" ht="90" hidden="1" customHeight="1" outlineLevel="1" x14ac:dyDescent="0.2">
      <c r="A114" s="878" t="s">
        <v>119</v>
      </c>
      <c r="B114" s="878"/>
      <c r="C114" s="878"/>
      <c r="D114" s="878"/>
      <c r="E114" s="878"/>
      <c r="F114" s="878"/>
      <c r="G114" s="878"/>
      <c r="H114" s="879" t="s">
        <v>96</v>
      </c>
      <c r="I114" s="879"/>
      <c r="J114" s="879"/>
      <c r="K114" s="879"/>
      <c r="L114" s="879"/>
      <c r="M114" s="879"/>
      <c r="N114" s="879"/>
      <c r="O114" s="879"/>
      <c r="P114" s="879"/>
      <c r="Q114" s="879"/>
      <c r="R114" s="879"/>
      <c r="S114" s="879"/>
      <c r="T114" s="879"/>
      <c r="U114" s="879"/>
      <c r="V114" s="879"/>
      <c r="W114" s="879"/>
      <c r="X114" s="879"/>
      <c r="Y114" s="879"/>
      <c r="Z114" s="879"/>
      <c r="AA114" s="879"/>
      <c r="AB114" s="879"/>
      <c r="AC114" s="879"/>
      <c r="AD114" s="879"/>
      <c r="AE114" s="879"/>
      <c r="AF114" s="879"/>
      <c r="AG114" s="879"/>
      <c r="AH114" s="879"/>
      <c r="AI114" s="879"/>
      <c r="AJ114" s="862" t="s">
        <v>48</v>
      </c>
      <c r="AK114" s="862"/>
      <c r="AL114" s="862"/>
      <c r="AM114" s="862"/>
      <c r="AN114" s="862"/>
      <c r="AO114" s="862"/>
      <c r="AP114" s="862"/>
      <c r="AQ114" s="862"/>
      <c r="AR114" s="862"/>
      <c r="AS114" s="862"/>
      <c r="AT114" s="862"/>
      <c r="AU114" s="862"/>
      <c r="AV114" s="862"/>
      <c r="AW114" s="862"/>
      <c r="AX114" s="862"/>
      <c r="AY114" s="862"/>
      <c r="AZ114" s="834"/>
      <c r="BA114" s="834"/>
      <c r="BB114" s="834"/>
    </row>
    <row r="115" spans="1:54" s="14" customFormat="1" ht="90" hidden="1" customHeight="1" outlineLevel="1" x14ac:dyDescent="0.2">
      <c r="A115" s="878"/>
      <c r="B115" s="878"/>
      <c r="C115" s="878"/>
      <c r="D115" s="878"/>
      <c r="E115" s="878"/>
      <c r="F115" s="878"/>
      <c r="G115" s="878"/>
      <c r="H115" s="879" t="s">
        <v>93</v>
      </c>
      <c r="I115" s="879"/>
      <c r="J115" s="879"/>
      <c r="K115" s="879"/>
      <c r="L115" s="879"/>
      <c r="M115" s="879"/>
      <c r="N115" s="879"/>
      <c r="O115" s="879"/>
      <c r="P115" s="879"/>
      <c r="Q115" s="879"/>
      <c r="R115" s="879"/>
      <c r="S115" s="879"/>
      <c r="T115" s="879"/>
      <c r="U115" s="879"/>
      <c r="V115" s="879"/>
      <c r="W115" s="879"/>
      <c r="X115" s="879"/>
      <c r="Y115" s="879"/>
      <c r="Z115" s="879"/>
      <c r="AA115" s="879"/>
      <c r="AB115" s="879"/>
      <c r="AC115" s="879"/>
      <c r="AD115" s="879"/>
      <c r="AE115" s="879"/>
      <c r="AF115" s="879"/>
      <c r="AG115" s="879"/>
      <c r="AH115" s="879"/>
      <c r="AI115" s="879"/>
      <c r="AJ115" s="862" t="s">
        <v>48</v>
      </c>
      <c r="AK115" s="862"/>
      <c r="AL115" s="862"/>
      <c r="AM115" s="862"/>
      <c r="AN115" s="862"/>
      <c r="AO115" s="862"/>
      <c r="AP115" s="862"/>
      <c r="AQ115" s="862"/>
      <c r="AR115" s="862"/>
      <c r="AS115" s="862"/>
      <c r="AT115" s="862"/>
      <c r="AU115" s="862"/>
      <c r="AV115" s="862"/>
      <c r="AW115" s="862"/>
      <c r="AX115" s="862"/>
      <c r="AY115" s="862"/>
      <c r="AZ115" s="834"/>
      <c r="BA115" s="834"/>
      <c r="BB115" s="834"/>
    </row>
    <row r="116" spans="1:54" s="14" customFormat="1" ht="90" hidden="1" customHeight="1" outlineLevel="1" x14ac:dyDescent="0.2">
      <c r="A116" s="878"/>
      <c r="B116" s="878"/>
      <c r="C116" s="878"/>
      <c r="D116" s="878"/>
      <c r="E116" s="878"/>
      <c r="F116" s="878"/>
      <c r="G116" s="878"/>
      <c r="H116" s="879" t="s">
        <v>94</v>
      </c>
      <c r="I116" s="879"/>
      <c r="J116" s="879"/>
      <c r="K116" s="879"/>
      <c r="L116" s="879"/>
      <c r="M116" s="879"/>
      <c r="N116" s="879"/>
      <c r="O116" s="879"/>
      <c r="P116" s="879"/>
      <c r="Q116" s="879"/>
      <c r="R116" s="879"/>
      <c r="S116" s="879"/>
      <c r="T116" s="879"/>
      <c r="U116" s="879"/>
      <c r="V116" s="879"/>
      <c r="W116" s="879"/>
      <c r="X116" s="879"/>
      <c r="Y116" s="879"/>
      <c r="Z116" s="879"/>
      <c r="AA116" s="879"/>
      <c r="AB116" s="879"/>
      <c r="AC116" s="879"/>
      <c r="AD116" s="879"/>
      <c r="AE116" s="879"/>
      <c r="AF116" s="879"/>
      <c r="AG116" s="879"/>
      <c r="AH116" s="879"/>
      <c r="AI116" s="879"/>
      <c r="AJ116" s="862" t="s">
        <v>48</v>
      </c>
      <c r="AK116" s="862"/>
      <c r="AL116" s="862"/>
      <c r="AM116" s="862"/>
      <c r="AN116" s="862"/>
      <c r="AO116" s="862"/>
      <c r="AP116" s="862"/>
      <c r="AQ116" s="862"/>
      <c r="AR116" s="862"/>
      <c r="AS116" s="862"/>
      <c r="AT116" s="862"/>
      <c r="AU116" s="862"/>
      <c r="AV116" s="862"/>
      <c r="AW116" s="862"/>
      <c r="AX116" s="862"/>
      <c r="AY116" s="862"/>
      <c r="AZ116" s="834"/>
      <c r="BA116" s="834"/>
      <c r="BB116" s="834"/>
    </row>
    <row r="117" spans="1:54" s="14" customFormat="1" ht="90" hidden="1" customHeight="1" outlineLevel="1" x14ac:dyDescent="0.2">
      <c r="A117" s="878" t="s">
        <v>27</v>
      </c>
      <c r="B117" s="878"/>
      <c r="C117" s="878"/>
      <c r="D117" s="878"/>
      <c r="E117" s="878"/>
      <c r="F117" s="878"/>
      <c r="G117" s="878"/>
      <c r="H117" s="879" t="s">
        <v>120</v>
      </c>
      <c r="I117" s="879"/>
      <c r="J117" s="879"/>
      <c r="K117" s="879"/>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62" t="s">
        <v>48</v>
      </c>
      <c r="AK117" s="862"/>
      <c r="AL117" s="862"/>
      <c r="AM117" s="862"/>
      <c r="AN117" s="862"/>
      <c r="AO117" s="862"/>
      <c r="AP117" s="862"/>
      <c r="AQ117" s="862"/>
      <c r="AR117" s="862"/>
      <c r="AS117" s="862"/>
      <c r="AT117" s="862"/>
      <c r="AU117" s="862"/>
      <c r="AV117" s="862"/>
      <c r="AW117" s="862"/>
      <c r="AX117" s="862"/>
      <c r="AY117" s="862"/>
      <c r="AZ117" s="841"/>
      <c r="BA117" s="841"/>
      <c r="BB117" s="834"/>
    </row>
    <row r="118" spans="1:54" s="14" customFormat="1" ht="90" hidden="1" customHeight="1" outlineLevel="1" x14ac:dyDescent="0.2">
      <c r="A118" s="878"/>
      <c r="B118" s="878"/>
      <c r="C118" s="878"/>
      <c r="D118" s="878"/>
      <c r="E118" s="878"/>
      <c r="F118" s="878"/>
      <c r="G118" s="878"/>
      <c r="H118" s="879" t="s">
        <v>121</v>
      </c>
      <c r="I118" s="879"/>
      <c r="J118" s="879"/>
      <c r="K118" s="879"/>
      <c r="L118" s="879"/>
      <c r="M118" s="879"/>
      <c r="N118" s="879"/>
      <c r="O118" s="879"/>
      <c r="P118" s="879"/>
      <c r="Q118" s="879"/>
      <c r="R118" s="879"/>
      <c r="S118" s="879"/>
      <c r="T118" s="879"/>
      <c r="U118" s="879"/>
      <c r="V118" s="879"/>
      <c r="W118" s="879"/>
      <c r="X118" s="879"/>
      <c r="Y118" s="879"/>
      <c r="Z118" s="879"/>
      <c r="AA118" s="879"/>
      <c r="AB118" s="879"/>
      <c r="AC118" s="879"/>
      <c r="AD118" s="879"/>
      <c r="AE118" s="879"/>
      <c r="AF118" s="879"/>
      <c r="AG118" s="879"/>
      <c r="AH118" s="879"/>
      <c r="AI118" s="879"/>
      <c r="AJ118" s="862" t="s">
        <v>48</v>
      </c>
      <c r="AK118" s="862"/>
      <c r="AL118" s="862"/>
      <c r="AM118" s="862"/>
      <c r="AN118" s="862"/>
      <c r="AO118" s="862"/>
      <c r="AP118" s="862"/>
      <c r="AQ118" s="862"/>
      <c r="AR118" s="862"/>
      <c r="AS118" s="862"/>
      <c r="AT118" s="862"/>
      <c r="AU118" s="862"/>
      <c r="AV118" s="862"/>
      <c r="AW118" s="862"/>
      <c r="AX118" s="862"/>
      <c r="AY118" s="862"/>
      <c r="AZ118" s="834"/>
      <c r="BA118" s="834"/>
      <c r="BB118" s="834"/>
    </row>
    <row r="119" spans="1:54" s="14" customFormat="1" ht="90" hidden="1" customHeight="1" outlineLevel="1" x14ac:dyDescent="0.2">
      <c r="A119" s="878"/>
      <c r="B119" s="878"/>
      <c r="C119" s="878"/>
      <c r="D119" s="878"/>
      <c r="E119" s="878"/>
      <c r="F119" s="878"/>
      <c r="G119" s="878"/>
      <c r="H119" s="879" t="s">
        <v>93</v>
      </c>
      <c r="I119" s="879"/>
      <c r="J119" s="879"/>
      <c r="K119" s="879"/>
      <c r="L119" s="879"/>
      <c r="M119" s="879"/>
      <c r="N119" s="879"/>
      <c r="O119" s="879"/>
      <c r="P119" s="879"/>
      <c r="Q119" s="879"/>
      <c r="R119" s="879"/>
      <c r="S119" s="879"/>
      <c r="T119" s="879"/>
      <c r="U119" s="879"/>
      <c r="V119" s="879"/>
      <c r="W119" s="879"/>
      <c r="X119" s="879"/>
      <c r="Y119" s="879"/>
      <c r="Z119" s="879"/>
      <c r="AA119" s="879"/>
      <c r="AB119" s="879"/>
      <c r="AC119" s="879"/>
      <c r="AD119" s="879"/>
      <c r="AE119" s="879"/>
      <c r="AF119" s="879"/>
      <c r="AG119" s="879"/>
      <c r="AH119" s="879"/>
      <c r="AI119" s="879"/>
      <c r="AJ119" s="862" t="s">
        <v>48</v>
      </c>
      <c r="AK119" s="862"/>
      <c r="AL119" s="862"/>
      <c r="AM119" s="862"/>
      <c r="AN119" s="862"/>
      <c r="AO119" s="862"/>
      <c r="AP119" s="862"/>
      <c r="AQ119" s="862"/>
      <c r="AR119" s="862"/>
      <c r="AS119" s="862"/>
      <c r="AT119" s="862"/>
      <c r="AU119" s="862"/>
      <c r="AV119" s="862"/>
      <c r="AW119" s="862"/>
      <c r="AX119" s="862"/>
      <c r="AY119" s="862"/>
      <c r="AZ119" s="834"/>
      <c r="BA119" s="834"/>
      <c r="BB119" s="834"/>
    </row>
    <row r="120" spans="1:54" s="14" customFormat="1" ht="90" hidden="1" customHeight="1" outlineLevel="1" x14ac:dyDescent="0.2">
      <c r="A120" s="878"/>
      <c r="B120" s="878"/>
      <c r="C120" s="878"/>
      <c r="D120" s="878"/>
      <c r="E120" s="878"/>
      <c r="F120" s="878"/>
      <c r="G120" s="878"/>
      <c r="H120" s="879" t="s">
        <v>94</v>
      </c>
      <c r="I120" s="879"/>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62" t="s">
        <v>48</v>
      </c>
      <c r="AK120" s="862"/>
      <c r="AL120" s="862"/>
      <c r="AM120" s="862"/>
      <c r="AN120" s="862"/>
      <c r="AO120" s="862"/>
      <c r="AP120" s="862"/>
      <c r="AQ120" s="862"/>
      <c r="AR120" s="862"/>
      <c r="AS120" s="862"/>
      <c r="AT120" s="862"/>
      <c r="AU120" s="862"/>
      <c r="AV120" s="862"/>
      <c r="AW120" s="862"/>
      <c r="AX120" s="862"/>
      <c r="AY120" s="862"/>
      <c r="AZ120" s="834"/>
      <c r="BA120" s="834"/>
      <c r="BB120" s="834"/>
    </row>
    <row r="121" spans="1:54" s="14" customFormat="1" ht="90" hidden="1" customHeight="1" outlineLevel="1" x14ac:dyDescent="0.2">
      <c r="A121" s="878"/>
      <c r="B121" s="878"/>
      <c r="C121" s="878"/>
      <c r="D121" s="878"/>
      <c r="E121" s="878"/>
      <c r="F121" s="878"/>
      <c r="G121" s="878"/>
      <c r="H121" s="879" t="s">
        <v>122</v>
      </c>
      <c r="I121" s="879"/>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62" t="s">
        <v>48</v>
      </c>
      <c r="AK121" s="862"/>
      <c r="AL121" s="862"/>
      <c r="AM121" s="862"/>
      <c r="AN121" s="862"/>
      <c r="AO121" s="862"/>
      <c r="AP121" s="862"/>
      <c r="AQ121" s="862"/>
      <c r="AR121" s="862"/>
      <c r="AS121" s="862"/>
      <c r="AT121" s="862"/>
      <c r="AU121" s="862"/>
      <c r="AV121" s="862"/>
      <c r="AW121" s="862"/>
      <c r="AX121" s="862"/>
      <c r="AY121" s="862"/>
      <c r="AZ121" s="841"/>
      <c r="BA121" s="841"/>
      <c r="BB121" s="834"/>
    </row>
    <row r="122" spans="1:54" s="14" customFormat="1" ht="90" hidden="1" customHeight="1" outlineLevel="1" x14ac:dyDescent="0.2">
      <c r="A122" s="878"/>
      <c r="B122" s="878"/>
      <c r="C122" s="878"/>
      <c r="D122" s="878"/>
      <c r="E122" s="878"/>
      <c r="F122" s="878"/>
      <c r="G122" s="878"/>
      <c r="H122" s="879" t="s">
        <v>93</v>
      </c>
      <c r="I122" s="879"/>
      <c r="J122" s="879"/>
      <c r="K122" s="879"/>
      <c r="L122" s="879"/>
      <c r="M122" s="879"/>
      <c r="N122" s="879"/>
      <c r="O122" s="879"/>
      <c r="P122" s="879"/>
      <c r="Q122" s="879"/>
      <c r="R122" s="879"/>
      <c r="S122" s="879"/>
      <c r="T122" s="879"/>
      <c r="U122" s="879"/>
      <c r="V122" s="879"/>
      <c r="W122" s="879"/>
      <c r="X122" s="879"/>
      <c r="Y122" s="879"/>
      <c r="Z122" s="879"/>
      <c r="AA122" s="879"/>
      <c r="AB122" s="879"/>
      <c r="AC122" s="879"/>
      <c r="AD122" s="879"/>
      <c r="AE122" s="879"/>
      <c r="AF122" s="879"/>
      <c r="AG122" s="879"/>
      <c r="AH122" s="879"/>
      <c r="AI122" s="879"/>
      <c r="AJ122" s="862" t="s">
        <v>48</v>
      </c>
      <c r="AK122" s="862"/>
      <c r="AL122" s="862"/>
      <c r="AM122" s="862"/>
      <c r="AN122" s="862"/>
      <c r="AO122" s="862"/>
      <c r="AP122" s="862"/>
      <c r="AQ122" s="862"/>
      <c r="AR122" s="862"/>
      <c r="AS122" s="862"/>
      <c r="AT122" s="862"/>
      <c r="AU122" s="862"/>
      <c r="AV122" s="862"/>
      <c r="AW122" s="862"/>
      <c r="AX122" s="862"/>
      <c r="AY122" s="862"/>
      <c r="AZ122" s="841"/>
      <c r="BA122" s="841"/>
      <c r="BB122" s="834"/>
    </row>
    <row r="123" spans="1:54" s="14" customFormat="1" ht="90" hidden="1" customHeight="1" outlineLevel="1" x14ac:dyDescent="0.2">
      <c r="A123" s="878"/>
      <c r="B123" s="878"/>
      <c r="C123" s="878"/>
      <c r="D123" s="878"/>
      <c r="E123" s="878"/>
      <c r="F123" s="878"/>
      <c r="G123" s="878"/>
      <c r="H123" s="879" t="s">
        <v>94</v>
      </c>
      <c r="I123" s="879"/>
      <c r="J123" s="879"/>
      <c r="K123" s="879"/>
      <c r="L123" s="879"/>
      <c r="M123" s="879"/>
      <c r="N123" s="879"/>
      <c r="O123" s="879"/>
      <c r="P123" s="879"/>
      <c r="Q123" s="879"/>
      <c r="R123" s="879"/>
      <c r="S123" s="879"/>
      <c r="T123" s="879"/>
      <c r="U123" s="879"/>
      <c r="V123" s="879"/>
      <c r="W123" s="879"/>
      <c r="X123" s="879"/>
      <c r="Y123" s="879"/>
      <c r="Z123" s="879"/>
      <c r="AA123" s="879"/>
      <c r="AB123" s="879"/>
      <c r="AC123" s="879"/>
      <c r="AD123" s="879"/>
      <c r="AE123" s="879"/>
      <c r="AF123" s="879"/>
      <c r="AG123" s="879"/>
      <c r="AH123" s="879"/>
      <c r="AI123" s="879"/>
      <c r="AJ123" s="862" t="s">
        <v>48</v>
      </c>
      <c r="AK123" s="862"/>
      <c r="AL123" s="862"/>
      <c r="AM123" s="862"/>
      <c r="AN123" s="862"/>
      <c r="AO123" s="862"/>
      <c r="AP123" s="862"/>
      <c r="AQ123" s="862"/>
      <c r="AR123" s="862"/>
      <c r="AS123" s="862"/>
      <c r="AT123" s="862"/>
      <c r="AU123" s="862"/>
      <c r="AV123" s="862"/>
      <c r="AW123" s="862"/>
      <c r="AX123" s="862"/>
      <c r="AY123" s="862"/>
      <c r="AZ123" s="841"/>
      <c r="BA123" s="841"/>
      <c r="BB123" s="834"/>
    </row>
    <row r="124" spans="1:54" s="14" customFormat="1" ht="90" hidden="1" customHeight="1" outlineLevel="1" x14ac:dyDescent="0.2">
      <c r="A124" s="878"/>
      <c r="B124" s="878"/>
      <c r="C124" s="878"/>
      <c r="D124" s="878"/>
      <c r="E124" s="878"/>
      <c r="F124" s="878"/>
      <c r="G124" s="878"/>
      <c r="H124" s="879" t="s">
        <v>123</v>
      </c>
      <c r="I124" s="879"/>
      <c r="J124" s="879"/>
      <c r="K124" s="879"/>
      <c r="L124" s="879"/>
      <c r="M124" s="879"/>
      <c r="N124" s="879"/>
      <c r="O124" s="879"/>
      <c r="P124" s="879"/>
      <c r="Q124" s="879"/>
      <c r="R124" s="879"/>
      <c r="S124" s="879"/>
      <c r="T124" s="879"/>
      <c r="U124" s="879"/>
      <c r="V124" s="879"/>
      <c r="W124" s="879"/>
      <c r="X124" s="879"/>
      <c r="Y124" s="879"/>
      <c r="Z124" s="879"/>
      <c r="AA124" s="879"/>
      <c r="AB124" s="879"/>
      <c r="AC124" s="879"/>
      <c r="AD124" s="879"/>
      <c r="AE124" s="879"/>
      <c r="AF124" s="879"/>
      <c r="AG124" s="879"/>
      <c r="AH124" s="879"/>
      <c r="AI124" s="879"/>
      <c r="AJ124" s="862" t="s">
        <v>48</v>
      </c>
      <c r="AK124" s="862"/>
      <c r="AL124" s="862"/>
      <c r="AM124" s="862"/>
      <c r="AN124" s="862"/>
      <c r="AO124" s="862"/>
      <c r="AP124" s="862"/>
      <c r="AQ124" s="862"/>
      <c r="AR124" s="862"/>
      <c r="AS124" s="862"/>
      <c r="AT124" s="862"/>
      <c r="AU124" s="862"/>
      <c r="AV124" s="862"/>
      <c r="AW124" s="862"/>
      <c r="AX124" s="862"/>
      <c r="AY124" s="862"/>
      <c r="AZ124" s="834"/>
      <c r="BA124" s="834"/>
      <c r="BB124" s="834"/>
    </row>
    <row r="125" spans="1:54" s="14" customFormat="1" ht="90" hidden="1" customHeight="1" outlineLevel="1" x14ac:dyDescent="0.2">
      <c r="A125" s="878"/>
      <c r="B125" s="878"/>
      <c r="C125" s="878"/>
      <c r="D125" s="878"/>
      <c r="E125" s="878"/>
      <c r="F125" s="878"/>
      <c r="G125" s="878"/>
      <c r="H125" s="879" t="s">
        <v>93</v>
      </c>
      <c r="I125" s="879"/>
      <c r="J125" s="879"/>
      <c r="K125" s="879"/>
      <c r="L125" s="879"/>
      <c r="M125" s="879"/>
      <c r="N125" s="879"/>
      <c r="O125" s="879"/>
      <c r="P125" s="879"/>
      <c r="Q125" s="879"/>
      <c r="R125" s="879"/>
      <c r="S125" s="879"/>
      <c r="T125" s="879"/>
      <c r="U125" s="879"/>
      <c r="V125" s="879"/>
      <c r="W125" s="879"/>
      <c r="X125" s="879"/>
      <c r="Y125" s="879"/>
      <c r="Z125" s="879"/>
      <c r="AA125" s="879"/>
      <c r="AB125" s="879"/>
      <c r="AC125" s="879"/>
      <c r="AD125" s="879"/>
      <c r="AE125" s="879"/>
      <c r="AF125" s="879"/>
      <c r="AG125" s="879"/>
      <c r="AH125" s="879"/>
      <c r="AI125" s="879"/>
      <c r="AJ125" s="862" t="s">
        <v>48</v>
      </c>
      <c r="AK125" s="862"/>
      <c r="AL125" s="862"/>
      <c r="AM125" s="862"/>
      <c r="AN125" s="862"/>
      <c r="AO125" s="862"/>
      <c r="AP125" s="862"/>
      <c r="AQ125" s="862"/>
      <c r="AR125" s="862"/>
      <c r="AS125" s="862"/>
      <c r="AT125" s="862"/>
      <c r="AU125" s="862"/>
      <c r="AV125" s="862"/>
      <c r="AW125" s="862"/>
      <c r="AX125" s="862"/>
      <c r="AY125" s="862"/>
      <c r="AZ125" s="834"/>
      <c r="BA125" s="834"/>
      <c r="BB125" s="834"/>
    </row>
    <row r="126" spans="1:54" s="14" customFormat="1" ht="90" hidden="1" customHeight="1" outlineLevel="1" x14ac:dyDescent="0.2">
      <c r="A126" s="878"/>
      <c r="B126" s="878"/>
      <c r="C126" s="878"/>
      <c r="D126" s="878"/>
      <c r="E126" s="878"/>
      <c r="F126" s="878"/>
      <c r="G126" s="878"/>
      <c r="H126" s="879" t="s">
        <v>94</v>
      </c>
      <c r="I126" s="879"/>
      <c r="J126" s="879"/>
      <c r="K126" s="879"/>
      <c r="L126" s="879"/>
      <c r="M126" s="879"/>
      <c r="N126" s="879"/>
      <c r="O126" s="879"/>
      <c r="P126" s="879"/>
      <c r="Q126" s="879"/>
      <c r="R126" s="879"/>
      <c r="S126" s="879"/>
      <c r="T126" s="879"/>
      <c r="U126" s="879"/>
      <c r="V126" s="879"/>
      <c r="W126" s="879"/>
      <c r="X126" s="879"/>
      <c r="Y126" s="879"/>
      <c r="Z126" s="879"/>
      <c r="AA126" s="879"/>
      <c r="AB126" s="879"/>
      <c r="AC126" s="879"/>
      <c r="AD126" s="879"/>
      <c r="AE126" s="879"/>
      <c r="AF126" s="879"/>
      <c r="AG126" s="879"/>
      <c r="AH126" s="879"/>
      <c r="AI126" s="879"/>
      <c r="AJ126" s="862" t="s">
        <v>48</v>
      </c>
      <c r="AK126" s="862"/>
      <c r="AL126" s="862"/>
      <c r="AM126" s="862"/>
      <c r="AN126" s="862"/>
      <c r="AO126" s="862"/>
      <c r="AP126" s="862"/>
      <c r="AQ126" s="862"/>
      <c r="AR126" s="862"/>
      <c r="AS126" s="862"/>
      <c r="AT126" s="862"/>
      <c r="AU126" s="862"/>
      <c r="AV126" s="862"/>
      <c r="AW126" s="862"/>
      <c r="AX126" s="862"/>
      <c r="AY126" s="862"/>
      <c r="AZ126" s="834"/>
      <c r="BA126" s="834"/>
      <c r="BB126" s="834"/>
    </row>
    <row r="127" spans="1:54" s="14" customFormat="1" ht="90" hidden="1" customHeight="1" outlineLevel="1" x14ac:dyDescent="0.2">
      <c r="A127" s="878" t="s">
        <v>29</v>
      </c>
      <c r="B127" s="878"/>
      <c r="C127" s="878"/>
      <c r="D127" s="878"/>
      <c r="E127" s="878"/>
      <c r="F127" s="878"/>
      <c r="G127" s="878"/>
      <c r="H127" s="879" t="s">
        <v>124</v>
      </c>
      <c r="I127" s="879"/>
      <c r="J127" s="879"/>
      <c r="K127" s="879"/>
      <c r="L127" s="879"/>
      <c r="M127" s="879"/>
      <c r="N127" s="879"/>
      <c r="O127" s="879"/>
      <c r="P127" s="879"/>
      <c r="Q127" s="879"/>
      <c r="R127" s="879"/>
      <c r="S127" s="879"/>
      <c r="T127" s="879"/>
      <c r="U127" s="879"/>
      <c r="V127" s="879"/>
      <c r="W127" s="879"/>
      <c r="X127" s="879"/>
      <c r="Y127" s="879"/>
      <c r="Z127" s="879"/>
      <c r="AA127" s="879"/>
      <c r="AB127" s="879"/>
      <c r="AC127" s="879"/>
      <c r="AD127" s="879"/>
      <c r="AE127" s="879"/>
      <c r="AF127" s="879"/>
      <c r="AG127" s="879"/>
      <c r="AH127" s="879"/>
      <c r="AI127" s="879"/>
      <c r="AJ127" s="862" t="s">
        <v>48</v>
      </c>
      <c r="AK127" s="862"/>
      <c r="AL127" s="862"/>
      <c r="AM127" s="862"/>
      <c r="AN127" s="862"/>
      <c r="AO127" s="862"/>
      <c r="AP127" s="862"/>
      <c r="AQ127" s="862"/>
      <c r="AR127" s="862"/>
      <c r="AS127" s="862"/>
      <c r="AT127" s="862"/>
      <c r="AU127" s="862"/>
      <c r="AV127" s="862"/>
      <c r="AW127" s="862"/>
      <c r="AX127" s="862"/>
      <c r="AY127" s="862"/>
      <c r="AZ127" s="834"/>
      <c r="BA127" s="834"/>
      <c r="BB127" s="834"/>
    </row>
    <row r="128" spans="1:54" s="14" customFormat="1" ht="90" hidden="1" customHeight="1" outlineLevel="1" x14ac:dyDescent="0.2">
      <c r="A128" s="878"/>
      <c r="B128" s="878"/>
      <c r="C128" s="878"/>
      <c r="D128" s="878"/>
      <c r="E128" s="878"/>
      <c r="F128" s="878"/>
      <c r="G128" s="878"/>
      <c r="H128" s="879" t="s">
        <v>125</v>
      </c>
      <c r="I128" s="879"/>
      <c r="J128" s="879"/>
      <c r="K128" s="879"/>
      <c r="L128" s="879"/>
      <c r="M128" s="879"/>
      <c r="N128" s="879"/>
      <c r="O128" s="879"/>
      <c r="P128" s="879"/>
      <c r="Q128" s="879"/>
      <c r="R128" s="879"/>
      <c r="S128" s="879"/>
      <c r="T128" s="879"/>
      <c r="U128" s="879"/>
      <c r="V128" s="879"/>
      <c r="W128" s="879"/>
      <c r="X128" s="879"/>
      <c r="Y128" s="879"/>
      <c r="Z128" s="879"/>
      <c r="AA128" s="879"/>
      <c r="AB128" s="879"/>
      <c r="AC128" s="879"/>
      <c r="AD128" s="879"/>
      <c r="AE128" s="879"/>
      <c r="AF128" s="879"/>
      <c r="AG128" s="879"/>
      <c r="AH128" s="879"/>
      <c r="AI128" s="879"/>
      <c r="AJ128" s="862" t="s">
        <v>48</v>
      </c>
      <c r="AK128" s="862"/>
      <c r="AL128" s="862"/>
      <c r="AM128" s="862"/>
      <c r="AN128" s="862"/>
      <c r="AO128" s="862"/>
      <c r="AP128" s="862"/>
      <c r="AQ128" s="862"/>
      <c r="AR128" s="862"/>
      <c r="AS128" s="862"/>
      <c r="AT128" s="862"/>
      <c r="AU128" s="862"/>
      <c r="AV128" s="862"/>
      <c r="AW128" s="862"/>
      <c r="AX128" s="862"/>
      <c r="AY128" s="862"/>
      <c r="AZ128" s="834"/>
      <c r="BA128" s="834"/>
      <c r="BB128" s="834"/>
    </row>
    <row r="129" spans="1:55" s="14" customFormat="1" ht="90" hidden="1" customHeight="1" outlineLevel="1" x14ac:dyDescent="0.2">
      <c r="A129" s="878"/>
      <c r="B129" s="878"/>
      <c r="C129" s="878"/>
      <c r="D129" s="878"/>
      <c r="E129" s="878"/>
      <c r="F129" s="878"/>
      <c r="G129" s="878"/>
      <c r="H129" s="879" t="s">
        <v>126</v>
      </c>
      <c r="I129" s="879"/>
      <c r="J129" s="879"/>
      <c r="K129" s="879"/>
      <c r="L129" s="879"/>
      <c r="M129" s="879"/>
      <c r="N129" s="879"/>
      <c r="O129" s="879"/>
      <c r="P129" s="879"/>
      <c r="Q129" s="879"/>
      <c r="R129" s="879"/>
      <c r="S129" s="879"/>
      <c r="T129" s="879"/>
      <c r="U129" s="879"/>
      <c r="V129" s="879"/>
      <c r="W129" s="879"/>
      <c r="X129" s="879"/>
      <c r="Y129" s="879"/>
      <c r="Z129" s="879"/>
      <c r="AA129" s="879"/>
      <c r="AB129" s="879"/>
      <c r="AC129" s="879"/>
      <c r="AD129" s="879"/>
      <c r="AE129" s="879"/>
      <c r="AF129" s="879"/>
      <c r="AG129" s="879"/>
      <c r="AH129" s="879"/>
      <c r="AI129" s="879"/>
      <c r="AJ129" s="862" t="s">
        <v>48</v>
      </c>
      <c r="AK129" s="862"/>
      <c r="AL129" s="862"/>
      <c r="AM129" s="862"/>
      <c r="AN129" s="862"/>
      <c r="AO129" s="862"/>
      <c r="AP129" s="862"/>
      <c r="AQ129" s="862"/>
      <c r="AR129" s="862"/>
      <c r="AS129" s="862"/>
      <c r="AT129" s="862"/>
      <c r="AU129" s="862"/>
      <c r="AV129" s="862"/>
      <c r="AW129" s="862"/>
      <c r="AX129" s="862"/>
      <c r="AY129" s="862"/>
      <c r="AZ129" s="834"/>
      <c r="BA129" s="834"/>
      <c r="BB129" s="834"/>
    </row>
    <row r="130" spans="1:55" s="14" customFormat="1" ht="90" hidden="1" customHeight="1" outlineLevel="1" x14ac:dyDescent="0.2">
      <c r="A130" s="878" t="s">
        <v>33</v>
      </c>
      <c r="B130" s="878"/>
      <c r="C130" s="878"/>
      <c r="D130" s="878"/>
      <c r="E130" s="878"/>
      <c r="F130" s="878"/>
      <c r="G130" s="878"/>
      <c r="H130" s="879" t="s">
        <v>127</v>
      </c>
      <c r="I130" s="879"/>
      <c r="J130" s="879"/>
      <c r="K130" s="879"/>
      <c r="L130" s="879"/>
      <c r="M130" s="879"/>
      <c r="N130" s="879"/>
      <c r="O130" s="879"/>
      <c r="P130" s="879"/>
      <c r="Q130" s="879"/>
      <c r="R130" s="879"/>
      <c r="S130" s="879"/>
      <c r="T130" s="879"/>
      <c r="U130" s="879"/>
      <c r="V130" s="879"/>
      <c r="W130" s="879"/>
      <c r="X130" s="879"/>
      <c r="Y130" s="879"/>
      <c r="Z130" s="879"/>
      <c r="AA130" s="879"/>
      <c r="AB130" s="879"/>
      <c r="AC130" s="879"/>
      <c r="AD130" s="879"/>
      <c r="AE130" s="879"/>
      <c r="AF130" s="879"/>
      <c r="AG130" s="879"/>
      <c r="AH130" s="879"/>
      <c r="AI130" s="879"/>
      <c r="AJ130" s="862"/>
      <c r="AK130" s="862"/>
      <c r="AL130" s="862"/>
      <c r="AM130" s="862"/>
      <c r="AN130" s="862"/>
      <c r="AO130" s="862"/>
      <c r="AP130" s="862"/>
      <c r="AQ130" s="862"/>
      <c r="AR130" s="862"/>
      <c r="AS130" s="862"/>
      <c r="AT130" s="862"/>
      <c r="AU130" s="862"/>
      <c r="AV130" s="862"/>
      <c r="AW130" s="862"/>
      <c r="AX130" s="862"/>
      <c r="AY130" s="862"/>
      <c r="AZ130" s="834"/>
      <c r="BA130" s="834"/>
      <c r="BB130" s="834"/>
    </row>
    <row r="131" spans="1:55" s="14" customFormat="1" ht="90" hidden="1" customHeight="1" outlineLevel="1" x14ac:dyDescent="0.2">
      <c r="A131" s="878"/>
      <c r="B131" s="878"/>
      <c r="C131" s="878"/>
      <c r="D131" s="878"/>
      <c r="E131" s="878"/>
      <c r="F131" s="878"/>
      <c r="G131" s="878"/>
      <c r="H131" s="879" t="s">
        <v>59</v>
      </c>
      <c r="I131" s="879"/>
      <c r="J131" s="879"/>
      <c r="K131" s="879"/>
      <c r="L131" s="879"/>
      <c r="M131" s="879"/>
      <c r="N131" s="879"/>
      <c r="O131" s="879"/>
      <c r="P131" s="879"/>
      <c r="Q131" s="879"/>
      <c r="R131" s="879"/>
      <c r="S131" s="879"/>
      <c r="T131" s="879"/>
      <c r="U131" s="879"/>
      <c r="V131" s="879"/>
      <c r="W131" s="879"/>
      <c r="X131" s="879"/>
      <c r="Y131" s="879"/>
      <c r="Z131" s="879"/>
      <c r="AA131" s="879"/>
      <c r="AB131" s="879"/>
      <c r="AC131" s="879"/>
      <c r="AD131" s="879"/>
      <c r="AE131" s="879"/>
      <c r="AF131" s="879"/>
      <c r="AG131" s="879"/>
      <c r="AH131" s="879"/>
      <c r="AI131" s="879"/>
      <c r="AJ131" s="862"/>
      <c r="AK131" s="862"/>
      <c r="AL131" s="862"/>
      <c r="AM131" s="862"/>
      <c r="AN131" s="862"/>
      <c r="AO131" s="862"/>
      <c r="AP131" s="862"/>
      <c r="AQ131" s="862"/>
      <c r="AR131" s="862"/>
      <c r="AS131" s="862"/>
      <c r="AT131" s="862"/>
      <c r="AU131" s="862"/>
      <c r="AV131" s="862"/>
      <c r="AW131" s="862"/>
      <c r="AX131" s="862"/>
      <c r="AY131" s="862"/>
      <c r="AZ131" s="834"/>
      <c r="BA131" s="834"/>
      <c r="BB131" s="834"/>
    </row>
    <row r="132" spans="1:55" s="14" customFormat="1" ht="90" hidden="1" customHeight="1" outlineLevel="1" x14ac:dyDescent="0.2">
      <c r="A132" s="878" t="s">
        <v>35</v>
      </c>
      <c r="B132" s="878"/>
      <c r="C132" s="878"/>
      <c r="D132" s="878"/>
      <c r="E132" s="878"/>
      <c r="F132" s="878"/>
      <c r="G132" s="878"/>
      <c r="H132" s="879" t="s">
        <v>129</v>
      </c>
      <c r="I132" s="879"/>
      <c r="J132" s="879"/>
      <c r="K132" s="879"/>
      <c r="L132" s="879"/>
      <c r="M132" s="879"/>
      <c r="N132" s="879"/>
      <c r="O132" s="879"/>
      <c r="P132" s="879"/>
      <c r="Q132" s="879"/>
      <c r="R132" s="879"/>
      <c r="S132" s="879"/>
      <c r="T132" s="879"/>
      <c r="U132" s="879"/>
      <c r="V132" s="879"/>
      <c r="W132" s="879"/>
      <c r="X132" s="879"/>
      <c r="Y132" s="879"/>
      <c r="Z132" s="879"/>
      <c r="AA132" s="879"/>
      <c r="AB132" s="879"/>
      <c r="AC132" s="879"/>
      <c r="AD132" s="879"/>
      <c r="AE132" s="879"/>
      <c r="AF132" s="879"/>
      <c r="AG132" s="879"/>
      <c r="AH132" s="879"/>
      <c r="AI132" s="879"/>
      <c r="AJ132" s="862" t="s">
        <v>128</v>
      </c>
      <c r="AK132" s="862"/>
      <c r="AL132" s="862"/>
      <c r="AM132" s="862"/>
      <c r="AN132" s="862"/>
      <c r="AO132" s="862"/>
      <c r="AP132" s="862"/>
      <c r="AQ132" s="862"/>
      <c r="AR132" s="862"/>
      <c r="AS132" s="862"/>
      <c r="AT132" s="862"/>
      <c r="AU132" s="862"/>
      <c r="AV132" s="862"/>
      <c r="AW132" s="862"/>
      <c r="AX132" s="862"/>
      <c r="AY132" s="862"/>
      <c r="AZ132" s="834"/>
      <c r="BA132" s="834"/>
      <c r="BB132" s="834"/>
    </row>
    <row r="133" spans="1:55" s="14" customFormat="1" ht="90" hidden="1" customHeight="1" outlineLevel="1" x14ac:dyDescent="0.2">
      <c r="A133" s="878" t="s">
        <v>130</v>
      </c>
      <c r="B133" s="878"/>
      <c r="C133" s="878"/>
      <c r="D133" s="878"/>
      <c r="E133" s="878"/>
      <c r="F133" s="878"/>
      <c r="G133" s="878"/>
      <c r="H133" s="879" t="s">
        <v>131</v>
      </c>
      <c r="I133" s="879"/>
      <c r="J133" s="879"/>
      <c r="K133" s="879"/>
      <c r="L133" s="879"/>
      <c r="M133" s="879"/>
      <c r="N133" s="879"/>
      <c r="O133" s="879"/>
      <c r="P133" s="879"/>
      <c r="Q133" s="879"/>
      <c r="R133" s="879"/>
      <c r="S133" s="879"/>
      <c r="T133" s="879"/>
      <c r="U133" s="879"/>
      <c r="V133" s="879"/>
      <c r="W133" s="879"/>
      <c r="X133" s="879"/>
      <c r="Y133" s="879"/>
      <c r="Z133" s="879"/>
      <c r="AA133" s="879"/>
      <c r="AB133" s="879"/>
      <c r="AC133" s="879"/>
      <c r="AD133" s="879"/>
      <c r="AE133" s="879"/>
      <c r="AF133" s="879"/>
      <c r="AG133" s="879"/>
      <c r="AH133" s="879"/>
      <c r="AI133" s="879"/>
      <c r="AJ133" s="862" t="s">
        <v>128</v>
      </c>
      <c r="AK133" s="862"/>
      <c r="AL133" s="862"/>
      <c r="AM133" s="862"/>
      <c r="AN133" s="862"/>
      <c r="AO133" s="862"/>
      <c r="AP133" s="862"/>
      <c r="AQ133" s="862"/>
      <c r="AR133" s="862"/>
      <c r="AS133" s="862"/>
      <c r="AT133" s="862"/>
      <c r="AU133" s="862"/>
      <c r="AV133" s="862"/>
      <c r="AW133" s="862"/>
      <c r="AX133" s="862"/>
      <c r="AY133" s="862"/>
      <c r="AZ133" s="834"/>
      <c r="BA133" s="834"/>
      <c r="BB133" s="834"/>
    </row>
    <row r="134" spans="1:55" s="14" customFormat="1" ht="90" hidden="1" customHeight="1" outlineLevel="1" x14ac:dyDescent="0.2">
      <c r="A134" s="878"/>
      <c r="B134" s="878"/>
      <c r="C134" s="878"/>
      <c r="D134" s="878"/>
      <c r="E134" s="878"/>
      <c r="F134" s="878"/>
      <c r="G134" s="878"/>
      <c r="H134" s="879" t="s">
        <v>121</v>
      </c>
      <c r="I134" s="879"/>
      <c r="J134" s="879"/>
      <c r="K134" s="879"/>
      <c r="L134" s="879"/>
      <c r="M134" s="879"/>
      <c r="N134" s="879"/>
      <c r="O134" s="879"/>
      <c r="P134" s="879"/>
      <c r="Q134" s="879"/>
      <c r="R134" s="879"/>
      <c r="S134" s="879"/>
      <c r="T134" s="879"/>
      <c r="U134" s="879"/>
      <c r="V134" s="879"/>
      <c r="W134" s="879"/>
      <c r="X134" s="879"/>
      <c r="Y134" s="879"/>
      <c r="Z134" s="879"/>
      <c r="AA134" s="879"/>
      <c r="AB134" s="879"/>
      <c r="AC134" s="879"/>
      <c r="AD134" s="879"/>
      <c r="AE134" s="879"/>
      <c r="AF134" s="879"/>
      <c r="AG134" s="879"/>
      <c r="AH134" s="879"/>
      <c r="AI134" s="879"/>
      <c r="AJ134" s="862" t="s">
        <v>128</v>
      </c>
      <c r="AK134" s="862"/>
      <c r="AL134" s="862"/>
      <c r="AM134" s="862"/>
      <c r="AN134" s="862"/>
      <c r="AO134" s="862"/>
      <c r="AP134" s="862"/>
      <c r="AQ134" s="862"/>
      <c r="AR134" s="862"/>
      <c r="AS134" s="862"/>
      <c r="AT134" s="862"/>
      <c r="AU134" s="862"/>
      <c r="AV134" s="862"/>
      <c r="AW134" s="862"/>
      <c r="AX134" s="862"/>
      <c r="AY134" s="862"/>
      <c r="AZ134" s="834"/>
      <c r="BA134" s="834"/>
      <c r="BB134" s="834"/>
    </row>
    <row r="135" spans="1:55" s="14" customFormat="1" ht="90" hidden="1" customHeight="1" outlineLevel="1" x14ac:dyDescent="0.2">
      <c r="A135" s="878"/>
      <c r="B135" s="878"/>
      <c r="C135" s="878"/>
      <c r="D135" s="878"/>
      <c r="E135" s="878"/>
      <c r="F135" s="878"/>
      <c r="G135" s="878"/>
      <c r="H135" s="879" t="s">
        <v>122</v>
      </c>
      <c r="I135" s="879"/>
      <c r="J135" s="879"/>
      <c r="K135" s="879"/>
      <c r="L135" s="879"/>
      <c r="M135" s="879"/>
      <c r="N135" s="879"/>
      <c r="O135" s="879"/>
      <c r="P135" s="879"/>
      <c r="Q135" s="879"/>
      <c r="R135" s="879"/>
      <c r="S135" s="879"/>
      <c r="T135" s="879"/>
      <c r="U135" s="879"/>
      <c r="V135" s="879"/>
      <c r="W135" s="879"/>
      <c r="X135" s="879"/>
      <c r="Y135" s="879"/>
      <c r="Z135" s="879"/>
      <c r="AA135" s="879"/>
      <c r="AB135" s="879"/>
      <c r="AC135" s="879"/>
      <c r="AD135" s="879"/>
      <c r="AE135" s="879"/>
      <c r="AF135" s="879"/>
      <c r="AG135" s="879"/>
      <c r="AH135" s="879"/>
      <c r="AI135" s="879"/>
      <c r="AJ135" s="862" t="s">
        <v>128</v>
      </c>
      <c r="AK135" s="862"/>
      <c r="AL135" s="862"/>
      <c r="AM135" s="862"/>
      <c r="AN135" s="862"/>
      <c r="AO135" s="862"/>
      <c r="AP135" s="862"/>
      <c r="AQ135" s="862"/>
      <c r="AR135" s="862"/>
      <c r="AS135" s="862"/>
      <c r="AT135" s="862"/>
      <c r="AU135" s="862"/>
      <c r="AV135" s="862"/>
      <c r="AW135" s="862"/>
      <c r="AX135" s="862"/>
      <c r="AY135" s="862"/>
      <c r="AZ135" s="834"/>
      <c r="BA135" s="834"/>
      <c r="BB135" s="834"/>
    </row>
    <row r="136" spans="1:55" s="14" customFormat="1" ht="90" hidden="1" customHeight="1" outlineLevel="1" x14ac:dyDescent="0.2">
      <c r="A136" s="878"/>
      <c r="B136" s="878"/>
      <c r="C136" s="878"/>
      <c r="D136" s="878"/>
      <c r="E136" s="878"/>
      <c r="F136" s="878"/>
      <c r="G136" s="878"/>
      <c r="H136" s="879" t="s">
        <v>123</v>
      </c>
      <c r="I136" s="879"/>
      <c r="J136" s="879"/>
      <c r="K136" s="879"/>
      <c r="L136" s="879"/>
      <c r="M136" s="879"/>
      <c r="N136" s="879"/>
      <c r="O136" s="879"/>
      <c r="P136" s="879"/>
      <c r="Q136" s="879"/>
      <c r="R136" s="879"/>
      <c r="S136" s="879"/>
      <c r="T136" s="879"/>
      <c r="U136" s="879"/>
      <c r="V136" s="879"/>
      <c r="W136" s="879"/>
      <c r="X136" s="879"/>
      <c r="Y136" s="879"/>
      <c r="Z136" s="879"/>
      <c r="AA136" s="879"/>
      <c r="AB136" s="879"/>
      <c r="AC136" s="879"/>
      <c r="AD136" s="879"/>
      <c r="AE136" s="879"/>
      <c r="AF136" s="879"/>
      <c r="AG136" s="879"/>
      <c r="AH136" s="879"/>
      <c r="AI136" s="879"/>
      <c r="AJ136" s="862" t="s">
        <v>128</v>
      </c>
      <c r="AK136" s="862"/>
      <c r="AL136" s="862"/>
      <c r="AM136" s="862"/>
      <c r="AN136" s="862"/>
      <c r="AO136" s="862"/>
      <c r="AP136" s="862"/>
      <c r="AQ136" s="862"/>
      <c r="AR136" s="862"/>
      <c r="AS136" s="862"/>
      <c r="AT136" s="862"/>
      <c r="AU136" s="862"/>
      <c r="AV136" s="862"/>
      <c r="AW136" s="862"/>
      <c r="AX136" s="862"/>
      <c r="AY136" s="862"/>
      <c r="AZ136" s="834"/>
      <c r="BA136" s="834"/>
      <c r="BB136" s="834"/>
    </row>
    <row r="137" spans="1:55" s="14" customFormat="1" ht="90" hidden="1" customHeight="1" outlineLevel="1" x14ac:dyDescent="0.2">
      <c r="A137" s="878" t="s">
        <v>132</v>
      </c>
      <c r="B137" s="878"/>
      <c r="C137" s="878"/>
      <c r="D137" s="878"/>
      <c r="E137" s="878"/>
      <c r="F137" s="878"/>
      <c r="G137" s="878"/>
      <c r="H137" s="879" t="s">
        <v>133</v>
      </c>
      <c r="I137" s="879"/>
      <c r="J137" s="879"/>
      <c r="K137" s="879"/>
      <c r="L137" s="879"/>
      <c r="M137" s="879"/>
      <c r="N137" s="879"/>
      <c r="O137" s="879"/>
      <c r="P137" s="879"/>
      <c r="Q137" s="879"/>
      <c r="R137" s="879"/>
      <c r="S137" s="879"/>
      <c r="T137" s="879"/>
      <c r="U137" s="879"/>
      <c r="V137" s="879"/>
      <c r="W137" s="879"/>
      <c r="X137" s="879"/>
      <c r="Y137" s="879"/>
      <c r="Z137" s="879"/>
      <c r="AA137" s="879"/>
      <c r="AB137" s="879"/>
      <c r="AC137" s="879"/>
      <c r="AD137" s="879"/>
      <c r="AE137" s="879"/>
      <c r="AF137" s="879"/>
      <c r="AG137" s="879"/>
      <c r="AH137" s="879"/>
      <c r="AI137" s="879"/>
      <c r="AJ137" s="862" t="s">
        <v>128</v>
      </c>
      <c r="AK137" s="862"/>
      <c r="AL137" s="862"/>
      <c r="AM137" s="862"/>
      <c r="AN137" s="862"/>
      <c r="AO137" s="862"/>
      <c r="AP137" s="862"/>
      <c r="AQ137" s="862"/>
      <c r="AR137" s="862"/>
      <c r="AS137" s="862"/>
      <c r="AT137" s="862"/>
      <c r="AU137" s="862"/>
      <c r="AV137" s="862"/>
      <c r="AW137" s="862"/>
      <c r="AX137" s="862"/>
      <c r="AY137" s="862"/>
      <c r="AZ137" s="834"/>
      <c r="BA137" s="834"/>
      <c r="BB137" s="834"/>
    </row>
    <row r="138" spans="1:55" s="14" customFormat="1" ht="90" hidden="1" customHeight="1" outlineLevel="1" x14ac:dyDescent="0.2">
      <c r="A138" s="878" t="s">
        <v>38</v>
      </c>
      <c r="B138" s="878"/>
      <c r="C138" s="878"/>
      <c r="D138" s="878"/>
      <c r="E138" s="878"/>
      <c r="F138" s="878"/>
      <c r="G138" s="878"/>
      <c r="H138" s="879" t="s">
        <v>134</v>
      </c>
      <c r="I138" s="879"/>
      <c r="J138" s="879"/>
      <c r="K138" s="879"/>
      <c r="L138" s="879"/>
      <c r="M138" s="879"/>
      <c r="N138" s="879"/>
      <c r="O138" s="879"/>
      <c r="P138" s="879"/>
      <c r="Q138" s="879"/>
      <c r="R138" s="879"/>
      <c r="S138" s="879"/>
      <c r="T138" s="879"/>
      <c r="U138" s="879"/>
      <c r="V138" s="879"/>
      <c r="W138" s="879"/>
      <c r="X138" s="879"/>
      <c r="Y138" s="879"/>
      <c r="Z138" s="879"/>
      <c r="AA138" s="879"/>
      <c r="AB138" s="879"/>
      <c r="AC138" s="879"/>
      <c r="AD138" s="879"/>
      <c r="AE138" s="879"/>
      <c r="AF138" s="879"/>
      <c r="AG138" s="879"/>
      <c r="AH138" s="879"/>
      <c r="AI138" s="879"/>
      <c r="AJ138" s="862"/>
      <c r="AK138" s="862"/>
      <c r="AL138" s="862"/>
      <c r="AM138" s="862"/>
      <c r="AN138" s="862"/>
      <c r="AO138" s="862"/>
      <c r="AP138" s="862"/>
      <c r="AQ138" s="862"/>
      <c r="AR138" s="862"/>
      <c r="AS138" s="862"/>
      <c r="AT138" s="862"/>
      <c r="AU138" s="862"/>
      <c r="AV138" s="862"/>
      <c r="AW138" s="862"/>
      <c r="AX138" s="862"/>
      <c r="AY138" s="862"/>
      <c r="AZ138" s="834"/>
      <c r="BA138" s="834"/>
      <c r="BB138" s="834"/>
    </row>
    <row r="139" spans="1:55" s="14" customFormat="1" ht="90" hidden="1" customHeight="1" outlineLevel="1" x14ac:dyDescent="0.2">
      <c r="A139" s="878"/>
      <c r="B139" s="878"/>
      <c r="C139" s="878"/>
      <c r="D139" s="878"/>
      <c r="E139" s="878"/>
      <c r="F139" s="878"/>
      <c r="G139" s="878"/>
      <c r="H139" s="879" t="s">
        <v>59</v>
      </c>
      <c r="I139" s="879"/>
      <c r="J139" s="879"/>
      <c r="K139" s="879"/>
      <c r="L139" s="879"/>
      <c r="M139" s="879"/>
      <c r="N139" s="879"/>
      <c r="O139" s="879"/>
      <c r="P139" s="879"/>
      <c r="Q139" s="879"/>
      <c r="R139" s="879"/>
      <c r="S139" s="879"/>
      <c r="T139" s="879"/>
      <c r="U139" s="879"/>
      <c r="V139" s="879"/>
      <c r="W139" s="879"/>
      <c r="X139" s="879"/>
      <c r="Y139" s="879"/>
      <c r="Z139" s="879"/>
      <c r="AA139" s="879"/>
      <c r="AB139" s="879"/>
      <c r="AC139" s="879"/>
      <c r="AD139" s="879"/>
      <c r="AE139" s="879"/>
      <c r="AF139" s="879"/>
      <c r="AG139" s="879"/>
      <c r="AH139" s="879"/>
      <c r="AI139" s="879"/>
      <c r="AJ139" s="862"/>
      <c r="AK139" s="862"/>
      <c r="AL139" s="862"/>
      <c r="AM139" s="862"/>
      <c r="AN139" s="862"/>
      <c r="AO139" s="862"/>
      <c r="AP139" s="862"/>
      <c r="AQ139" s="862"/>
      <c r="AR139" s="862"/>
      <c r="AS139" s="862"/>
      <c r="AT139" s="862"/>
      <c r="AU139" s="862"/>
      <c r="AV139" s="862"/>
      <c r="AW139" s="862"/>
      <c r="AX139" s="862"/>
      <c r="AY139" s="862"/>
      <c r="AZ139" s="834"/>
      <c r="BA139" s="834"/>
      <c r="BB139" s="834"/>
    </row>
    <row r="140" spans="1:55" s="14" customFormat="1" ht="90" hidden="1" customHeight="1" outlineLevel="1" x14ac:dyDescent="0.2">
      <c r="A140" s="878" t="s">
        <v>40</v>
      </c>
      <c r="B140" s="878"/>
      <c r="C140" s="878"/>
      <c r="D140" s="878"/>
      <c r="E140" s="878"/>
      <c r="F140" s="878"/>
      <c r="G140" s="878"/>
      <c r="H140" s="879" t="s">
        <v>136</v>
      </c>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62" t="s">
        <v>135</v>
      </c>
      <c r="AK140" s="862"/>
      <c r="AL140" s="862"/>
      <c r="AM140" s="862"/>
      <c r="AN140" s="862"/>
      <c r="AO140" s="862"/>
      <c r="AP140" s="862"/>
      <c r="AQ140" s="862"/>
      <c r="AR140" s="862"/>
      <c r="AS140" s="862"/>
      <c r="AT140" s="862"/>
      <c r="AU140" s="862"/>
      <c r="AV140" s="862"/>
      <c r="AW140" s="862"/>
      <c r="AX140" s="862"/>
      <c r="AY140" s="862"/>
      <c r="AZ140" s="834"/>
      <c r="BA140" s="834"/>
      <c r="BB140" s="834"/>
    </row>
    <row r="141" spans="1:55" s="14" customFormat="1" ht="90" hidden="1" customHeight="1" outlineLevel="1" x14ac:dyDescent="0.2">
      <c r="A141" s="878" t="s">
        <v>42</v>
      </c>
      <c r="B141" s="878"/>
      <c r="C141" s="878"/>
      <c r="D141" s="878"/>
      <c r="E141" s="878"/>
      <c r="F141" s="878"/>
      <c r="G141" s="878"/>
      <c r="H141" s="879" t="s">
        <v>137</v>
      </c>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62" t="s">
        <v>135</v>
      </c>
      <c r="AK141" s="862"/>
      <c r="AL141" s="862"/>
      <c r="AM141" s="862"/>
      <c r="AN141" s="862"/>
      <c r="AO141" s="862"/>
      <c r="AP141" s="862"/>
      <c r="AQ141" s="862"/>
      <c r="AR141" s="862"/>
      <c r="AS141" s="862"/>
      <c r="AT141" s="862"/>
      <c r="AU141" s="862"/>
      <c r="AV141" s="862"/>
      <c r="AW141" s="862"/>
      <c r="AX141" s="862"/>
      <c r="AY141" s="862"/>
      <c r="AZ141" s="834"/>
      <c r="BA141" s="834"/>
      <c r="BB141" s="834"/>
    </row>
    <row r="142" spans="1:55" s="14" customFormat="1" ht="90" hidden="1" customHeight="1" outlineLevel="1" x14ac:dyDescent="0.2">
      <c r="A142" s="878"/>
      <c r="B142" s="878"/>
      <c r="C142" s="878"/>
      <c r="D142" s="878"/>
      <c r="E142" s="878"/>
      <c r="F142" s="878"/>
      <c r="G142" s="878"/>
      <c r="H142" s="879" t="s">
        <v>121</v>
      </c>
      <c r="I142" s="879"/>
      <c r="J142" s="879"/>
      <c r="K142" s="879"/>
      <c r="L142" s="879"/>
      <c r="M142" s="879"/>
      <c r="N142" s="879"/>
      <c r="O142" s="879"/>
      <c r="P142" s="879"/>
      <c r="Q142" s="879"/>
      <c r="R142" s="879"/>
      <c r="S142" s="879"/>
      <c r="T142" s="879"/>
      <c r="U142" s="879"/>
      <c r="V142" s="879"/>
      <c r="W142" s="879"/>
      <c r="X142" s="879"/>
      <c r="Y142" s="879"/>
      <c r="Z142" s="879"/>
      <c r="AA142" s="879"/>
      <c r="AB142" s="879"/>
      <c r="AC142" s="879"/>
      <c r="AD142" s="879"/>
      <c r="AE142" s="879"/>
      <c r="AF142" s="879"/>
      <c r="AG142" s="879"/>
      <c r="AH142" s="879"/>
      <c r="AI142" s="879"/>
      <c r="AJ142" s="862" t="s">
        <v>135</v>
      </c>
      <c r="AK142" s="862"/>
      <c r="AL142" s="862"/>
      <c r="AM142" s="862"/>
      <c r="AN142" s="862"/>
      <c r="AO142" s="862"/>
      <c r="AP142" s="862"/>
      <c r="AQ142" s="862"/>
      <c r="AR142" s="862"/>
      <c r="AS142" s="862"/>
      <c r="AT142" s="862"/>
      <c r="AU142" s="862"/>
      <c r="AV142" s="862"/>
      <c r="AW142" s="862"/>
      <c r="AX142" s="862"/>
      <c r="AY142" s="862"/>
      <c r="AZ142" s="834"/>
      <c r="BA142" s="834"/>
      <c r="BB142" s="834"/>
    </row>
    <row r="143" spans="1:55" s="14" customFormat="1" ht="90" hidden="1" customHeight="1" outlineLevel="1" x14ac:dyDescent="0.2">
      <c r="A143" s="878"/>
      <c r="B143" s="878"/>
      <c r="C143" s="878"/>
      <c r="D143" s="878"/>
      <c r="E143" s="878"/>
      <c r="F143" s="878"/>
      <c r="G143" s="878"/>
      <c r="H143" s="879" t="s">
        <v>122</v>
      </c>
      <c r="I143" s="879"/>
      <c r="J143" s="879"/>
      <c r="K143" s="879"/>
      <c r="L143" s="879"/>
      <c r="M143" s="879"/>
      <c r="N143" s="879"/>
      <c r="O143" s="879"/>
      <c r="P143" s="879"/>
      <c r="Q143" s="879"/>
      <c r="R143" s="879"/>
      <c r="S143" s="879"/>
      <c r="T143" s="879"/>
      <c r="U143" s="879"/>
      <c r="V143" s="879"/>
      <c r="W143" s="879"/>
      <c r="X143" s="879"/>
      <c r="Y143" s="879"/>
      <c r="Z143" s="879"/>
      <c r="AA143" s="879"/>
      <c r="AB143" s="879"/>
      <c r="AC143" s="879"/>
      <c r="AD143" s="879"/>
      <c r="AE143" s="879"/>
      <c r="AF143" s="879"/>
      <c r="AG143" s="879"/>
      <c r="AH143" s="879"/>
      <c r="AI143" s="879"/>
      <c r="AJ143" s="862" t="s">
        <v>135</v>
      </c>
      <c r="AK143" s="862"/>
      <c r="AL143" s="862"/>
      <c r="AM143" s="862"/>
      <c r="AN143" s="862"/>
      <c r="AO143" s="862"/>
      <c r="AP143" s="862"/>
      <c r="AQ143" s="862"/>
      <c r="AR143" s="862"/>
      <c r="AS143" s="862"/>
      <c r="AT143" s="862"/>
      <c r="AU143" s="862"/>
      <c r="AV143" s="862"/>
      <c r="AW143" s="862"/>
      <c r="AX143" s="862"/>
      <c r="AY143" s="862"/>
      <c r="AZ143" s="834"/>
      <c r="BA143" s="834"/>
      <c r="BB143" s="834"/>
    </row>
    <row r="144" spans="1:55" s="14" customFormat="1" ht="90" hidden="1" customHeight="1" outlineLevel="1" x14ac:dyDescent="0.2">
      <c r="A144" s="878"/>
      <c r="B144" s="878"/>
      <c r="C144" s="878"/>
      <c r="D144" s="878"/>
      <c r="E144" s="878"/>
      <c r="F144" s="878"/>
      <c r="G144" s="878"/>
      <c r="H144" s="879" t="s">
        <v>123</v>
      </c>
      <c r="I144" s="879"/>
      <c r="J144" s="879"/>
      <c r="K144" s="879"/>
      <c r="L144" s="879"/>
      <c r="M144" s="879"/>
      <c r="N144" s="879"/>
      <c r="O144" s="879"/>
      <c r="P144" s="879"/>
      <c r="Q144" s="879"/>
      <c r="R144" s="879"/>
      <c r="S144" s="879"/>
      <c r="T144" s="879"/>
      <c r="U144" s="879"/>
      <c r="V144" s="879"/>
      <c r="W144" s="879"/>
      <c r="X144" s="879"/>
      <c r="Y144" s="879"/>
      <c r="Z144" s="879"/>
      <c r="AA144" s="879"/>
      <c r="AB144" s="879"/>
      <c r="AC144" s="879"/>
      <c r="AD144" s="879"/>
      <c r="AE144" s="879"/>
      <c r="AF144" s="879"/>
      <c r="AG144" s="879"/>
      <c r="AH144" s="879"/>
      <c r="AI144" s="879"/>
      <c r="AJ144" s="862" t="s">
        <v>135</v>
      </c>
      <c r="AK144" s="862"/>
      <c r="AL144" s="862"/>
      <c r="AM144" s="862"/>
      <c r="AN144" s="862"/>
      <c r="AO144" s="862"/>
      <c r="AP144" s="862"/>
      <c r="AQ144" s="862"/>
      <c r="AR144" s="862"/>
      <c r="AS144" s="862"/>
      <c r="AT144" s="862"/>
      <c r="AU144" s="862"/>
      <c r="AV144" s="862"/>
      <c r="AW144" s="862"/>
      <c r="AX144" s="862"/>
      <c r="AY144" s="862"/>
      <c r="AZ144" s="834"/>
      <c r="BA144" s="834"/>
      <c r="BB144" s="834"/>
      <c r="BC144" s="15"/>
    </row>
    <row r="145" spans="1:54" s="14" customFormat="1" ht="90" hidden="1" customHeight="1" outlineLevel="1" x14ac:dyDescent="0.2">
      <c r="A145" s="878" t="s">
        <v>56</v>
      </c>
      <c r="B145" s="878"/>
      <c r="C145" s="878"/>
      <c r="D145" s="878"/>
      <c r="E145" s="878"/>
      <c r="F145" s="878"/>
      <c r="G145" s="878"/>
      <c r="H145" s="879" t="s">
        <v>138</v>
      </c>
      <c r="I145" s="879"/>
      <c r="J145" s="879"/>
      <c r="K145" s="879"/>
      <c r="L145" s="879"/>
      <c r="M145" s="879"/>
      <c r="N145" s="879"/>
      <c r="O145" s="879"/>
      <c r="P145" s="879"/>
      <c r="Q145" s="879"/>
      <c r="R145" s="879"/>
      <c r="S145" s="879"/>
      <c r="T145" s="879"/>
      <c r="U145" s="879"/>
      <c r="V145" s="879"/>
      <c r="W145" s="879"/>
      <c r="X145" s="879"/>
      <c r="Y145" s="879"/>
      <c r="Z145" s="879"/>
      <c r="AA145" s="879"/>
      <c r="AB145" s="879"/>
      <c r="AC145" s="879"/>
      <c r="AD145" s="879"/>
      <c r="AE145" s="879"/>
      <c r="AF145" s="879"/>
      <c r="AG145" s="879"/>
      <c r="AH145" s="879"/>
      <c r="AI145" s="879"/>
      <c r="AJ145" s="862" t="s">
        <v>135</v>
      </c>
      <c r="AK145" s="862"/>
      <c r="AL145" s="862"/>
      <c r="AM145" s="862"/>
      <c r="AN145" s="862"/>
      <c r="AO145" s="862"/>
      <c r="AP145" s="862"/>
      <c r="AQ145" s="862"/>
      <c r="AR145" s="862"/>
      <c r="AS145" s="862"/>
      <c r="AT145" s="862"/>
      <c r="AU145" s="862"/>
      <c r="AV145" s="862"/>
      <c r="AW145" s="862"/>
      <c r="AX145" s="862"/>
      <c r="AY145" s="862"/>
      <c r="AZ145" s="834"/>
      <c r="BA145" s="834"/>
      <c r="BB145" s="834"/>
    </row>
    <row r="146" spans="1:54" s="14" customFormat="1" ht="90" hidden="1" customHeight="1" outlineLevel="1" x14ac:dyDescent="0.2">
      <c r="A146" s="878" t="s">
        <v>74</v>
      </c>
      <c r="B146" s="878"/>
      <c r="C146" s="878"/>
      <c r="D146" s="878"/>
      <c r="E146" s="878"/>
      <c r="F146" s="878"/>
      <c r="G146" s="878"/>
      <c r="H146" s="879" t="s">
        <v>139</v>
      </c>
      <c r="I146" s="879"/>
      <c r="J146" s="879"/>
      <c r="K146" s="879"/>
      <c r="L146" s="879"/>
      <c r="M146" s="879"/>
      <c r="N146" s="879"/>
      <c r="O146" s="879"/>
      <c r="P146" s="879"/>
      <c r="Q146" s="879"/>
      <c r="R146" s="879"/>
      <c r="S146" s="879"/>
      <c r="T146" s="879"/>
      <c r="U146" s="879"/>
      <c r="V146" s="879"/>
      <c r="W146" s="879"/>
      <c r="X146" s="879"/>
      <c r="Y146" s="879"/>
      <c r="Z146" s="879"/>
      <c r="AA146" s="879"/>
      <c r="AB146" s="879"/>
      <c r="AC146" s="879"/>
      <c r="AD146" s="879"/>
      <c r="AE146" s="879"/>
      <c r="AF146" s="879"/>
      <c r="AG146" s="879"/>
      <c r="AH146" s="879"/>
      <c r="AI146" s="879"/>
      <c r="AJ146" s="862" t="s">
        <v>26</v>
      </c>
      <c r="AK146" s="862"/>
      <c r="AL146" s="862"/>
      <c r="AM146" s="862"/>
      <c r="AN146" s="862"/>
      <c r="AO146" s="862"/>
      <c r="AP146" s="862"/>
      <c r="AQ146" s="862"/>
      <c r="AR146" s="862"/>
      <c r="AS146" s="862"/>
      <c r="AT146" s="862"/>
      <c r="AU146" s="862"/>
      <c r="AV146" s="862"/>
      <c r="AW146" s="862"/>
      <c r="AX146" s="862"/>
      <c r="AY146" s="862"/>
      <c r="AZ146" s="834"/>
      <c r="BA146" s="834"/>
      <c r="BB146" s="834"/>
    </row>
    <row r="147" spans="1:54" s="14" customFormat="1" ht="90" hidden="1" customHeight="1" outlineLevel="1" x14ac:dyDescent="0.2">
      <c r="A147" s="878" t="s">
        <v>84</v>
      </c>
      <c r="B147" s="878"/>
      <c r="C147" s="878"/>
      <c r="D147" s="878"/>
      <c r="E147" s="878"/>
      <c r="F147" s="878"/>
      <c r="G147" s="878"/>
      <c r="H147" s="879" t="s">
        <v>75</v>
      </c>
      <c r="I147" s="879"/>
      <c r="J147" s="879"/>
      <c r="K147" s="879"/>
      <c r="L147" s="879"/>
      <c r="M147" s="879"/>
      <c r="N147" s="879"/>
      <c r="O147" s="879"/>
      <c r="P147" s="879"/>
      <c r="Q147" s="879"/>
      <c r="R147" s="879"/>
      <c r="S147" s="879"/>
      <c r="T147" s="879"/>
      <c r="U147" s="879"/>
      <c r="V147" s="879"/>
      <c r="W147" s="879"/>
      <c r="X147" s="879"/>
      <c r="Y147" s="879"/>
      <c r="Z147" s="879"/>
      <c r="AA147" s="879"/>
      <c r="AB147" s="879"/>
      <c r="AC147" s="879"/>
      <c r="AD147" s="879"/>
      <c r="AE147" s="879"/>
      <c r="AF147" s="879"/>
      <c r="AG147" s="879"/>
      <c r="AH147" s="879"/>
      <c r="AI147" s="879"/>
      <c r="AJ147" s="862"/>
      <c r="AK147" s="862"/>
      <c r="AL147" s="862"/>
      <c r="AM147" s="862"/>
      <c r="AN147" s="862"/>
      <c r="AO147" s="862"/>
      <c r="AP147" s="862"/>
      <c r="AQ147" s="862"/>
      <c r="AR147" s="862"/>
      <c r="AS147" s="862"/>
      <c r="AT147" s="862"/>
      <c r="AU147" s="862"/>
      <c r="AV147" s="862"/>
      <c r="AW147" s="862"/>
      <c r="AX147" s="862"/>
      <c r="AY147" s="862"/>
      <c r="AZ147" s="834"/>
      <c r="BA147" s="834"/>
      <c r="BB147" s="834"/>
    </row>
    <row r="148" spans="1:54" s="14" customFormat="1" ht="90" hidden="1" customHeight="1" outlineLevel="1" x14ac:dyDescent="0.2">
      <c r="A148" s="878" t="s">
        <v>140</v>
      </c>
      <c r="B148" s="878"/>
      <c r="C148" s="878"/>
      <c r="D148" s="878"/>
      <c r="E148" s="878"/>
      <c r="F148" s="878"/>
      <c r="G148" s="878"/>
      <c r="H148" s="879" t="s">
        <v>78</v>
      </c>
      <c r="I148" s="879"/>
      <c r="J148" s="879"/>
      <c r="K148" s="879"/>
      <c r="L148" s="879"/>
      <c r="M148" s="879"/>
      <c r="N148" s="879"/>
      <c r="O148" s="879"/>
      <c r="P148" s="879"/>
      <c r="Q148" s="879"/>
      <c r="R148" s="879"/>
      <c r="S148" s="879"/>
      <c r="T148" s="879"/>
      <c r="U148" s="879"/>
      <c r="V148" s="879"/>
      <c r="W148" s="879"/>
      <c r="X148" s="879"/>
      <c r="Y148" s="879"/>
      <c r="Z148" s="879"/>
      <c r="AA148" s="879"/>
      <c r="AB148" s="879"/>
      <c r="AC148" s="879"/>
      <c r="AD148" s="879"/>
      <c r="AE148" s="879"/>
      <c r="AF148" s="879"/>
      <c r="AG148" s="879"/>
      <c r="AH148" s="879"/>
      <c r="AI148" s="879"/>
      <c r="AJ148" s="862" t="s">
        <v>77</v>
      </c>
      <c r="AK148" s="862"/>
      <c r="AL148" s="862"/>
      <c r="AM148" s="862"/>
      <c r="AN148" s="862"/>
      <c r="AO148" s="862"/>
      <c r="AP148" s="862"/>
      <c r="AQ148" s="862"/>
      <c r="AR148" s="862"/>
      <c r="AS148" s="862"/>
      <c r="AT148" s="862"/>
      <c r="AU148" s="862"/>
      <c r="AV148" s="862"/>
      <c r="AW148" s="862"/>
      <c r="AX148" s="862"/>
      <c r="AY148" s="862"/>
      <c r="AZ148" s="834"/>
      <c r="BA148" s="834"/>
      <c r="BB148" s="834"/>
    </row>
    <row r="149" spans="1:54" s="14" customFormat="1" ht="90" hidden="1" customHeight="1" outlineLevel="1" x14ac:dyDescent="0.2">
      <c r="A149" s="878" t="s">
        <v>141</v>
      </c>
      <c r="B149" s="878"/>
      <c r="C149" s="878"/>
      <c r="D149" s="878"/>
      <c r="E149" s="878"/>
      <c r="F149" s="878"/>
      <c r="G149" s="878"/>
      <c r="H149" s="879" t="s">
        <v>81</v>
      </c>
      <c r="I149" s="879"/>
      <c r="J149" s="879"/>
      <c r="K149" s="879"/>
      <c r="L149" s="879"/>
      <c r="M149" s="879"/>
      <c r="N149" s="879"/>
      <c r="O149" s="879"/>
      <c r="P149" s="879"/>
      <c r="Q149" s="879"/>
      <c r="R149" s="879"/>
      <c r="S149" s="879"/>
      <c r="T149" s="879"/>
      <c r="U149" s="879"/>
      <c r="V149" s="879"/>
      <c r="W149" s="879"/>
      <c r="X149" s="879"/>
      <c r="Y149" s="879"/>
      <c r="Z149" s="879"/>
      <c r="AA149" s="879"/>
      <c r="AB149" s="879"/>
      <c r="AC149" s="879"/>
      <c r="AD149" s="879"/>
      <c r="AE149" s="879"/>
      <c r="AF149" s="879"/>
      <c r="AG149" s="879"/>
      <c r="AH149" s="879"/>
      <c r="AI149" s="879"/>
      <c r="AJ149" s="862" t="s">
        <v>80</v>
      </c>
      <c r="AK149" s="862"/>
      <c r="AL149" s="862"/>
      <c r="AM149" s="862"/>
      <c r="AN149" s="862"/>
      <c r="AO149" s="862"/>
      <c r="AP149" s="862"/>
      <c r="AQ149" s="862"/>
      <c r="AR149" s="862"/>
      <c r="AS149" s="862"/>
      <c r="AT149" s="862"/>
      <c r="AU149" s="862"/>
      <c r="AV149" s="862"/>
      <c r="AW149" s="862"/>
      <c r="AX149" s="862"/>
      <c r="AY149" s="862"/>
      <c r="AZ149" s="834"/>
      <c r="BA149" s="834"/>
      <c r="BB149" s="834"/>
    </row>
    <row r="150" spans="1:54" s="14" customFormat="1" ht="90" hidden="1" customHeight="1" outlineLevel="1" x14ac:dyDescent="0.2">
      <c r="A150" s="878" t="s">
        <v>142</v>
      </c>
      <c r="B150" s="878"/>
      <c r="C150" s="878"/>
      <c r="D150" s="878"/>
      <c r="E150" s="878"/>
      <c r="F150" s="878"/>
      <c r="G150" s="878"/>
      <c r="H150" s="879" t="s">
        <v>83</v>
      </c>
      <c r="I150" s="879"/>
      <c r="J150" s="879"/>
      <c r="K150" s="879"/>
      <c r="L150" s="879"/>
      <c r="M150" s="879"/>
      <c r="N150" s="879"/>
      <c r="O150" s="879"/>
      <c r="P150" s="879"/>
      <c r="Q150" s="879"/>
      <c r="R150" s="879"/>
      <c r="S150" s="879"/>
      <c r="T150" s="879"/>
      <c r="U150" s="879"/>
      <c r="V150" s="879"/>
      <c r="W150" s="879"/>
      <c r="X150" s="879"/>
      <c r="Y150" s="879"/>
      <c r="Z150" s="879"/>
      <c r="AA150" s="879"/>
      <c r="AB150" s="879"/>
      <c r="AC150" s="879"/>
      <c r="AD150" s="879"/>
      <c r="AE150" s="879"/>
      <c r="AF150" s="879"/>
      <c r="AG150" s="879"/>
      <c r="AH150" s="879"/>
      <c r="AI150" s="879"/>
      <c r="AJ150" s="862"/>
      <c r="AK150" s="862"/>
      <c r="AL150" s="862"/>
      <c r="AM150" s="862"/>
      <c r="AN150" s="862"/>
      <c r="AO150" s="862"/>
      <c r="AP150" s="862"/>
      <c r="AQ150" s="862"/>
      <c r="AR150" s="862"/>
      <c r="AS150" s="862"/>
      <c r="AT150" s="862"/>
      <c r="AU150" s="862"/>
      <c r="AV150" s="862"/>
      <c r="AW150" s="862"/>
      <c r="AX150" s="862"/>
      <c r="AY150" s="862"/>
      <c r="AZ150" s="834"/>
      <c r="BA150" s="834"/>
      <c r="BB150" s="834"/>
    </row>
    <row r="151" spans="1:54" s="14" customFormat="1" ht="90" hidden="1" customHeight="1" outlineLevel="1" x14ac:dyDescent="0.2">
      <c r="A151" s="878" t="s">
        <v>86</v>
      </c>
      <c r="B151" s="878"/>
      <c r="C151" s="878"/>
      <c r="D151" s="878"/>
      <c r="E151" s="878"/>
      <c r="F151" s="878"/>
      <c r="G151" s="878"/>
      <c r="H151" s="879" t="s">
        <v>143</v>
      </c>
      <c r="I151" s="879"/>
      <c r="J151" s="879"/>
      <c r="K151" s="879"/>
      <c r="L151" s="879"/>
      <c r="M151" s="879"/>
      <c r="N151" s="879"/>
      <c r="O151" s="879"/>
      <c r="P151" s="879"/>
      <c r="Q151" s="879"/>
      <c r="R151" s="879"/>
      <c r="S151" s="879"/>
      <c r="T151" s="879"/>
      <c r="U151" s="879"/>
      <c r="V151" s="879"/>
      <c r="W151" s="879"/>
      <c r="X151" s="879"/>
      <c r="Y151" s="879"/>
      <c r="Z151" s="879"/>
      <c r="AA151" s="879"/>
      <c r="AB151" s="879"/>
      <c r="AC151" s="879"/>
      <c r="AD151" s="879"/>
      <c r="AE151" s="879"/>
      <c r="AF151" s="879"/>
      <c r="AG151" s="879"/>
      <c r="AH151" s="879"/>
      <c r="AI151" s="879"/>
      <c r="AJ151" s="862" t="s">
        <v>26</v>
      </c>
      <c r="AK151" s="862"/>
      <c r="AL151" s="862"/>
      <c r="AM151" s="862"/>
      <c r="AN151" s="862"/>
      <c r="AO151" s="862"/>
      <c r="AP151" s="862"/>
      <c r="AQ151" s="862"/>
      <c r="AR151" s="862"/>
      <c r="AS151" s="862"/>
      <c r="AT151" s="862"/>
      <c r="AU151" s="862"/>
      <c r="AV151" s="862"/>
      <c r="AW151" s="862"/>
      <c r="AX151" s="862"/>
      <c r="AY151" s="862"/>
      <c r="AZ151" s="834"/>
      <c r="BA151" s="834"/>
      <c r="BB151" s="834"/>
    </row>
    <row r="152" spans="1:54" s="14" customFormat="1" ht="90" hidden="1" customHeight="1" outlineLevel="1" x14ac:dyDescent="0.2">
      <c r="A152" s="878" t="s">
        <v>144</v>
      </c>
      <c r="B152" s="878"/>
      <c r="C152" s="878"/>
      <c r="D152" s="878"/>
      <c r="E152" s="878"/>
      <c r="F152" s="878"/>
      <c r="G152" s="878"/>
      <c r="H152" s="879" t="s">
        <v>145</v>
      </c>
      <c r="I152" s="879"/>
      <c r="J152" s="879"/>
      <c r="K152" s="879"/>
      <c r="L152" s="879"/>
      <c r="M152" s="879"/>
      <c r="N152" s="879"/>
      <c r="O152" s="879"/>
      <c r="P152" s="879"/>
      <c r="Q152" s="879"/>
      <c r="R152" s="879"/>
      <c r="S152" s="879"/>
      <c r="T152" s="879"/>
      <c r="U152" s="879"/>
      <c r="V152" s="879"/>
      <c r="W152" s="879"/>
      <c r="X152" s="879"/>
      <c r="Y152" s="879"/>
      <c r="Z152" s="879"/>
      <c r="AA152" s="879"/>
      <c r="AB152" s="879"/>
      <c r="AC152" s="879"/>
      <c r="AD152" s="879"/>
      <c r="AE152" s="879"/>
      <c r="AF152" s="879"/>
      <c r="AG152" s="879"/>
      <c r="AH152" s="879"/>
      <c r="AI152" s="879"/>
      <c r="AJ152" s="862" t="s">
        <v>26</v>
      </c>
      <c r="AK152" s="862"/>
      <c r="AL152" s="862"/>
      <c r="AM152" s="862"/>
      <c r="AN152" s="862"/>
      <c r="AO152" s="862"/>
      <c r="AP152" s="862"/>
      <c r="AQ152" s="862"/>
      <c r="AR152" s="862"/>
      <c r="AS152" s="862"/>
      <c r="AT152" s="862"/>
      <c r="AU152" s="862"/>
      <c r="AV152" s="862"/>
      <c r="AW152" s="862"/>
      <c r="AX152" s="862"/>
      <c r="AY152" s="862"/>
      <c r="AZ152" s="834"/>
      <c r="BA152" s="834"/>
      <c r="BB152" s="834"/>
    </row>
    <row r="153" spans="1:54" s="14" customFormat="1" ht="90" hidden="1" customHeight="1" outlineLevel="1" x14ac:dyDescent="0.2">
      <c r="A153" s="878" t="s">
        <v>146</v>
      </c>
      <c r="B153" s="878"/>
      <c r="C153" s="878"/>
      <c r="D153" s="878"/>
      <c r="E153" s="878"/>
      <c r="F153" s="878"/>
      <c r="G153" s="878"/>
      <c r="H153" s="879" t="s">
        <v>147</v>
      </c>
      <c r="I153" s="879"/>
      <c r="J153" s="879"/>
      <c r="K153" s="879"/>
      <c r="L153" s="879"/>
      <c r="M153" s="879"/>
      <c r="N153" s="879"/>
      <c r="O153" s="879"/>
      <c r="P153" s="879"/>
      <c r="Q153" s="879"/>
      <c r="R153" s="879"/>
      <c r="S153" s="879"/>
      <c r="T153" s="879"/>
      <c r="U153" s="879"/>
      <c r="V153" s="879"/>
      <c r="W153" s="879"/>
      <c r="X153" s="879"/>
      <c r="Y153" s="879"/>
      <c r="Z153" s="879"/>
      <c r="AA153" s="879"/>
      <c r="AB153" s="879"/>
      <c r="AC153" s="879"/>
      <c r="AD153" s="879"/>
      <c r="AE153" s="879"/>
      <c r="AF153" s="879"/>
      <c r="AG153" s="879"/>
      <c r="AH153" s="879"/>
      <c r="AI153" s="879"/>
      <c r="AJ153" s="862" t="s">
        <v>26</v>
      </c>
      <c r="AK153" s="862"/>
      <c r="AL153" s="862"/>
      <c r="AM153" s="862"/>
      <c r="AN153" s="862"/>
      <c r="AO153" s="862"/>
      <c r="AP153" s="862"/>
      <c r="AQ153" s="862"/>
      <c r="AR153" s="862"/>
      <c r="AS153" s="862"/>
      <c r="AT153" s="862"/>
      <c r="AU153" s="862"/>
      <c r="AV153" s="862"/>
      <c r="AW153" s="862"/>
      <c r="AX153" s="862"/>
      <c r="AY153" s="862"/>
      <c r="AZ153" s="834"/>
      <c r="BA153" s="834"/>
      <c r="BB153" s="834"/>
    </row>
    <row r="154" spans="1:54" s="14" customFormat="1" ht="90" hidden="1" customHeight="1" outlineLevel="1" x14ac:dyDescent="0.2">
      <c r="A154" s="878" t="s">
        <v>148</v>
      </c>
      <c r="B154" s="878"/>
      <c r="C154" s="878"/>
      <c r="D154" s="878"/>
      <c r="E154" s="878"/>
      <c r="F154" s="878"/>
      <c r="G154" s="878"/>
      <c r="H154" s="879" t="s">
        <v>32</v>
      </c>
      <c r="I154" s="879"/>
      <c r="J154" s="879"/>
      <c r="K154" s="879"/>
      <c r="L154" s="879"/>
      <c r="M154" s="879"/>
      <c r="N154" s="879"/>
      <c r="O154" s="879"/>
      <c r="P154" s="879"/>
      <c r="Q154" s="879"/>
      <c r="R154" s="879"/>
      <c r="S154" s="879"/>
      <c r="T154" s="879"/>
      <c r="U154" s="879"/>
      <c r="V154" s="879"/>
      <c r="W154" s="879"/>
      <c r="X154" s="879"/>
      <c r="Y154" s="879"/>
      <c r="Z154" s="879"/>
      <c r="AA154" s="879"/>
      <c r="AB154" s="879"/>
      <c r="AC154" s="879"/>
      <c r="AD154" s="879"/>
      <c r="AE154" s="879"/>
      <c r="AF154" s="879"/>
      <c r="AG154" s="879"/>
      <c r="AH154" s="879"/>
      <c r="AI154" s="879"/>
      <c r="AJ154" s="862" t="s">
        <v>26</v>
      </c>
      <c r="AK154" s="862"/>
      <c r="AL154" s="862"/>
      <c r="AM154" s="862"/>
      <c r="AN154" s="862"/>
      <c r="AO154" s="862"/>
      <c r="AP154" s="862"/>
      <c r="AQ154" s="862"/>
      <c r="AR154" s="862"/>
      <c r="AS154" s="862"/>
      <c r="AT154" s="862"/>
      <c r="AU154" s="862"/>
      <c r="AV154" s="862"/>
      <c r="AW154" s="862"/>
      <c r="AX154" s="862"/>
      <c r="AY154" s="862"/>
      <c r="AZ154" s="834"/>
      <c r="BA154" s="834"/>
      <c r="BB154" s="834"/>
    </row>
    <row r="155" spans="1:54" s="14" customFormat="1" ht="90" hidden="1" customHeight="1" outlineLevel="1" x14ac:dyDescent="0.2">
      <c r="A155" s="878" t="s">
        <v>149</v>
      </c>
      <c r="B155" s="878"/>
      <c r="C155" s="878"/>
      <c r="D155" s="878"/>
      <c r="E155" s="878"/>
      <c r="F155" s="878"/>
      <c r="G155" s="878"/>
      <c r="H155" s="879" t="s">
        <v>151</v>
      </c>
      <c r="I155" s="879"/>
      <c r="J155" s="879"/>
      <c r="K155" s="879"/>
      <c r="L155" s="879"/>
      <c r="M155" s="879"/>
      <c r="N155" s="879"/>
      <c r="O155" s="879"/>
      <c r="P155" s="879"/>
      <c r="Q155" s="879"/>
      <c r="R155" s="879"/>
      <c r="S155" s="879"/>
      <c r="T155" s="879"/>
      <c r="U155" s="879"/>
      <c r="V155" s="879"/>
      <c r="W155" s="879"/>
      <c r="X155" s="879"/>
      <c r="Y155" s="879"/>
      <c r="Z155" s="879"/>
      <c r="AA155" s="879"/>
      <c r="AB155" s="879"/>
      <c r="AC155" s="879"/>
      <c r="AD155" s="879"/>
      <c r="AE155" s="879"/>
      <c r="AF155" s="879"/>
      <c r="AG155" s="879"/>
      <c r="AH155" s="879"/>
      <c r="AI155" s="879"/>
      <c r="AJ155" s="862" t="s">
        <v>150</v>
      </c>
      <c r="AK155" s="862"/>
      <c r="AL155" s="862"/>
      <c r="AM155" s="862"/>
      <c r="AN155" s="862"/>
      <c r="AO155" s="862"/>
      <c r="AP155" s="862"/>
      <c r="AQ155" s="862"/>
      <c r="AR155" s="862"/>
      <c r="AS155" s="862"/>
      <c r="AT155" s="862"/>
      <c r="AU155" s="862"/>
      <c r="AV155" s="862"/>
      <c r="AW155" s="862"/>
      <c r="AX155" s="862"/>
      <c r="AY155" s="862"/>
      <c r="AZ155" s="834"/>
      <c r="BA155" s="834"/>
      <c r="BB155" s="834"/>
    </row>
    <row r="156" spans="1:54" s="14" customFormat="1" ht="90" hidden="1" customHeight="1" outlineLevel="1" x14ac:dyDescent="0.2">
      <c r="A156" s="878" t="s">
        <v>152</v>
      </c>
      <c r="B156" s="878"/>
      <c r="C156" s="878"/>
      <c r="D156" s="878"/>
      <c r="E156" s="878"/>
      <c r="F156" s="878"/>
      <c r="G156" s="878"/>
      <c r="H156" s="879" t="s">
        <v>153</v>
      </c>
      <c r="I156" s="879"/>
      <c r="J156" s="879"/>
      <c r="K156" s="879"/>
      <c r="L156" s="879"/>
      <c r="M156" s="879"/>
      <c r="N156" s="879"/>
      <c r="O156" s="879"/>
      <c r="P156" s="879"/>
      <c r="Q156" s="879"/>
      <c r="R156" s="879"/>
      <c r="S156" s="879"/>
      <c r="T156" s="879"/>
      <c r="U156" s="879"/>
      <c r="V156" s="879"/>
      <c r="W156" s="879"/>
      <c r="X156" s="879"/>
      <c r="Y156" s="879"/>
      <c r="Z156" s="879"/>
      <c r="AA156" s="879"/>
      <c r="AB156" s="879"/>
      <c r="AC156" s="879"/>
      <c r="AD156" s="879"/>
      <c r="AE156" s="879"/>
      <c r="AF156" s="879"/>
      <c r="AG156" s="879"/>
      <c r="AH156" s="879"/>
      <c r="AI156" s="879"/>
      <c r="AJ156" s="862"/>
      <c r="AK156" s="862"/>
      <c r="AL156" s="862"/>
      <c r="AM156" s="862"/>
      <c r="AN156" s="862"/>
      <c r="AO156" s="862"/>
      <c r="AP156" s="862"/>
      <c r="AQ156" s="862"/>
      <c r="AR156" s="862"/>
      <c r="AS156" s="862"/>
      <c r="AT156" s="862"/>
      <c r="AU156" s="862"/>
      <c r="AV156" s="862"/>
      <c r="AW156" s="862"/>
      <c r="AX156" s="862"/>
      <c r="AY156" s="862"/>
      <c r="AZ156" s="842"/>
      <c r="BA156" s="842"/>
      <c r="BB156" s="842"/>
    </row>
    <row r="157" spans="1:54" s="12" customFormat="1" ht="14.25" customHeight="1" collapsed="1" x14ac:dyDescent="0.2">
      <c r="A157" s="890" t="s">
        <v>154</v>
      </c>
      <c r="B157" s="890"/>
      <c r="C157" s="890"/>
      <c r="D157" s="890"/>
      <c r="E157" s="890"/>
      <c r="F157" s="890"/>
      <c r="G157" s="890"/>
      <c r="H157" s="890"/>
      <c r="I157" s="890"/>
      <c r="J157" s="890"/>
      <c r="K157" s="890"/>
      <c r="L157" s="890"/>
      <c r="M157" s="890"/>
      <c r="N157" s="890"/>
      <c r="O157" s="890"/>
      <c r="P157" s="890"/>
      <c r="Q157" s="890"/>
      <c r="R157" s="890"/>
      <c r="S157" s="890"/>
      <c r="T157" s="890"/>
      <c r="U157" s="890"/>
      <c r="V157" s="890"/>
      <c r="W157" s="890"/>
      <c r="X157" s="890"/>
      <c r="Y157" s="890"/>
      <c r="Z157" s="890"/>
      <c r="AA157" s="890"/>
      <c r="AB157" s="890"/>
      <c r="AC157" s="890"/>
      <c r="AD157" s="890"/>
      <c r="AE157" s="890"/>
      <c r="AF157" s="890"/>
      <c r="AG157" s="890"/>
      <c r="AH157" s="890"/>
      <c r="AI157" s="890"/>
      <c r="AJ157" s="890"/>
      <c r="AK157" s="890"/>
      <c r="AL157" s="890"/>
      <c r="AM157" s="890"/>
      <c r="AN157" s="890"/>
      <c r="AO157" s="890"/>
      <c r="AP157" s="890"/>
      <c r="AQ157" s="890"/>
      <c r="AR157" s="890"/>
      <c r="AS157" s="890"/>
      <c r="AT157" s="890"/>
      <c r="AU157" s="890"/>
      <c r="AV157" s="890"/>
      <c r="AW157" s="890"/>
      <c r="AX157" s="890"/>
      <c r="AY157" s="890"/>
      <c r="AZ157" s="890"/>
      <c r="BA157" s="890"/>
      <c r="BB157" s="890"/>
    </row>
    <row r="158" spans="1:54" s="12" customFormat="1" ht="12.75" x14ac:dyDescent="0.2">
      <c r="A158" s="891" t="s">
        <v>22</v>
      </c>
      <c r="B158" s="891"/>
      <c r="C158" s="891"/>
      <c r="D158" s="891"/>
      <c r="E158" s="891"/>
      <c r="F158" s="891"/>
      <c r="G158" s="891"/>
      <c r="H158" s="892" t="s">
        <v>155</v>
      </c>
      <c r="I158" s="892"/>
      <c r="J158" s="892"/>
      <c r="K158" s="892"/>
      <c r="L158" s="892"/>
      <c r="M158" s="892"/>
      <c r="N158" s="892"/>
      <c r="O158" s="892"/>
      <c r="P158" s="892"/>
      <c r="Q158" s="892"/>
      <c r="R158" s="892"/>
      <c r="S158" s="892"/>
      <c r="T158" s="892"/>
      <c r="U158" s="892"/>
      <c r="V158" s="892"/>
      <c r="W158" s="892"/>
      <c r="X158" s="892"/>
      <c r="Y158" s="892"/>
      <c r="Z158" s="892"/>
      <c r="AA158" s="892"/>
      <c r="AB158" s="892"/>
      <c r="AC158" s="892"/>
      <c r="AD158" s="892"/>
      <c r="AE158" s="892"/>
      <c r="AF158" s="892"/>
      <c r="AG158" s="892"/>
      <c r="AH158" s="892"/>
      <c r="AI158" s="892"/>
      <c r="AJ158" s="889" t="s">
        <v>41</v>
      </c>
      <c r="AK158" s="889"/>
      <c r="AL158" s="889"/>
      <c r="AM158" s="889"/>
      <c r="AN158" s="889"/>
      <c r="AO158" s="889"/>
      <c r="AP158" s="889"/>
      <c r="AQ158" s="889"/>
      <c r="AR158" s="889"/>
      <c r="AS158" s="889"/>
      <c r="AT158" s="889"/>
      <c r="AU158" s="889"/>
      <c r="AV158" s="889"/>
      <c r="AW158" s="889"/>
      <c r="AX158" s="889"/>
      <c r="AY158" s="889"/>
      <c r="AZ158" s="843">
        <v>1.6930000000000001</v>
      </c>
      <c r="BA158" s="843">
        <v>1.6930000000000001</v>
      </c>
      <c r="BB158" s="843">
        <v>1.6930000000000001</v>
      </c>
    </row>
    <row r="159" spans="1:54" s="14" customFormat="1" ht="53.25" customHeight="1" x14ac:dyDescent="0.2">
      <c r="A159" s="878" t="s">
        <v>33</v>
      </c>
      <c r="B159" s="878"/>
      <c r="C159" s="878"/>
      <c r="D159" s="878"/>
      <c r="E159" s="878"/>
      <c r="F159" s="878"/>
      <c r="G159" s="878"/>
      <c r="H159" s="879" t="s">
        <v>372</v>
      </c>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c r="AH159" s="879"/>
      <c r="AI159" s="879"/>
      <c r="AJ159" s="862" t="s">
        <v>41</v>
      </c>
      <c r="AK159" s="862"/>
      <c r="AL159" s="862"/>
      <c r="AM159" s="862"/>
      <c r="AN159" s="862"/>
      <c r="AO159" s="862"/>
      <c r="AP159" s="862"/>
      <c r="AQ159" s="862"/>
      <c r="AR159" s="862"/>
      <c r="AS159" s="862"/>
      <c r="AT159" s="862"/>
      <c r="AU159" s="862"/>
      <c r="AV159" s="862"/>
      <c r="AW159" s="862"/>
      <c r="AX159" s="862"/>
      <c r="AY159" s="862"/>
      <c r="AZ159" s="834">
        <v>1.0650000000000002</v>
      </c>
      <c r="BA159" s="849">
        <v>1.1399999999999999</v>
      </c>
      <c r="BB159" s="849">
        <v>1.1900000000000002</v>
      </c>
    </row>
    <row r="160" spans="1:54" s="14" customFormat="1" ht="12.75" x14ac:dyDescent="0.2">
      <c r="A160" s="878" t="s">
        <v>38</v>
      </c>
      <c r="B160" s="878"/>
      <c r="C160" s="878"/>
      <c r="D160" s="878"/>
      <c r="E160" s="878"/>
      <c r="F160" s="878"/>
      <c r="G160" s="878"/>
      <c r="H160" s="879" t="s">
        <v>157</v>
      </c>
      <c r="I160" s="879"/>
      <c r="J160" s="879"/>
      <c r="K160" s="879"/>
      <c r="L160" s="879"/>
      <c r="M160" s="879"/>
      <c r="N160" s="879"/>
      <c r="O160" s="879"/>
      <c r="P160" s="879"/>
      <c r="Q160" s="879"/>
      <c r="R160" s="879"/>
      <c r="S160" s="879"/>
      <c r="T160" s="879"/>
      <c r="U160" s="879"/>
      <c r="V160" s="879"/>
      <c r="W160" s="879"/>
      <c r="X160" s="879"/>
      <c r="Y160" s="879"/>
      <c r="Z160" s="879"/>
      <c r="AA160" s="879"/>
      <c r="AB160" s="879"/>
      <c r="AC160" s="879"/>
      <c r="AD160" s="879"/>
      <c r="AE160" s="879"/>
      <c r="AF160" s="879"/>
      <c r="AG160" s="879"/>
      <c r="AH160" s="879"/>
      <c r="AI160" s="879"/>
      <c r="AJ160" s="862" t="s">
        <v>156</v>
      </c>
      <c r="AK160" s="862"/>
      <c r="AL160" s="862"/>
      <c r="AM160" s="862"/>
      <c r="AN160" s="862"/>
      <c r="AO160" s="862"/>
      <c r="AP160" s="862"/>
      <c r="AQ160" s="862"/>
      <c r="AR160" s="862"/>
      <c r="AS160" s="862"/>
      <c r="AT160" s="862"/>
      <c r="AU160" s="862"/>
      <c r="AV160" s="862"/>
      <c r="AW160" s="862"/>
      <c r="AX160" s="862"/>
      <c r="AY160" s="862"/>
      <c r="AZ160" s="834">
        <v>9.3789999999999996</v>
      </c>
      <c r="BA160" s="834">
        <v>10.052</v>
      </c>
      <c r="BB160" s="835">
        <v>9.83</v>
      </c>
    </row>
    <row r="161" spans="1:54" s="14" customFormat="1" ht="12.75" x14ac:dyDescent="0.2">
      <c r="A161" s="878" t="s">
        <v>56</v>
      </c>
      <c r="B161" s="878"/>
      <c r="C161" s="878"/>
      <c r="D161" s="878"/>
      <c r="E161" s="878"/>
      <c r="F161" s="878"/>
      <c r="G161" s="878"/>
      <c r="H161" s="879" t="s">
        <v>158</v>
      </c>
      <c r="I161" s="879"/>
      <c r="J161" s="879"/>
      <c r="K161" s="879"/>
      <c r="L161" s="879"/>
      <c r="M161" s="879"/>
      <c r="N161" s="879"/>
      <c r="O161" s="879"/>
      <c r="P161" s="879"/>
      <c r="Q161" s="879"/>
      <c r="R161" s="879"/>
      <c r="S161" s="879"/>
      <c r="T161" s="879"/>
      <c r="U161" s="879"/>
      <c r="V161" s="879"/>
      <c r="W161" s="879"/>
      <c r="X161" s="879"/>
      <c r="Y161" s="879"/>
      <c r="Z161" s="879"/>
      <c r="AA161" s="879"/>
      <c r="AB161" s="879"/>
      <c r="AC161" s="879"/>
      <c r="AD161" s="879"/>
      <c r="AE161" s="879"/>
      <c r="AF161" s="879"/>
      <c r="AG161" s="879"/>
      <c r="AH161" s="879"/>
      <c r="AI161" s="879"/>
      <c r="AJ161" s="862" t="s">
        <v>156</v>
      </c>
      <c r="AK161" s="862"/>
      <c r="AL161" s="862"/>
      <c r="AM161" s="862"/>
      <c r="AN161" s="862"/>
      <c r="AO161" s="862"/>
      <c r="AP161" s="862"/>
      <c r="AQ161" s="862"/>
      <c r="AR161" s="862"/>
      <c r="AS161" s="862"/>
      <c r="AT161" s="862"/>
      <c r="AU161" s="862"/>
      <c r="AV161" s="862"/>
      <c r="AW161" s="862"/>
      <c r="AX161" s="862"/>
      <c r="AY161" s="862"/>
      <c r="AZ161" s="845">
        <v>9.0250000000000004</v>
      </c>
      <c r="BA161" s="845">
        <v>9.6999999999999993</v>
      </c>
      <c r="BB161" s="846">
        <v>9.4879999999999995</v>
      </c>
    </row>
    <row r="162" spans="1:54" s="14" customFormat="1" ht="12.75" x14ac:dyDescent="0.2">
      <c r="A162" s="878" t="s">
        <v>74</v>
      </c>
      <c r="B162" s="878"/>
      <c r="C162" s="878"/>
      <c r="D162" s="878"/>
      <c r="E162" s="878"/>
      <c r="F162" s="878"/>
      <c r="G162" s="878"/>
      <c r="H162" s="879" t="s">
        <v>160</v>
      </c>
      <c r="I162" s="879"/>
      <c r="J162" s="879"/>
      <c r="K162" s="879"/>
      <c r="L162" s="879"/>
      <c r="M162" s="879"/>
      <c r="N162" s="879"/>
      <c r="O162" s="879"/>
      <c r="P162" s="879"/>
      <c r="Q162" s="879"/>
      <c r="R162" s="879"/>
      <c r="S162" s="879"/>
      <c r="T162" s="879"/>
      <c r="U162" s="879"/>
      <c r="V162" s="879"/>
      <c r="W162" s="879"/>
      <c r="X162" s="879"/>
      <c r="Y162" s="879"/>
      <c r="Z162" s="879"/>
      <c r="AA162" s="879"/>
      <c r="AB162" s="879"/>
      <c r="AC162" s="879"/>
      <c r="AD162" s="879"/>
      <c r="AE162" s="879"/>
      <c r="AF162" s="879"/>
      <c r="AG162" s="879"/>
      <c r="AH162" s="879"/>
      <c r="AI162" s="879"/>
      <c r="AJ162" s="862" t="s">
        <v>159</v>
      </c>
      <c r="AK162" s="862"/>
      <c r="AL162" s="862"/>
      <c r="AM162" s="862"/>
      <c r="AN162" s="862"/>
      <c r="AO162" s="862"/>
      <c r="AP162" s="862"/>
      <c r="AQ162" s="862"/>
      <c r="AR162" s="862"/>
      <c r="AS162" s="862"/>
      <c r="AT162" s="862"/>
      <c r="AU162" s="862"/>
      <c r="AV162" s="862"/>
      <c r="AW162" s="862"/>
      <c r="AX162" s="862"/>
      <c r="AY162" s="862"/>
      <c r="AZ162" s="847" t="s">
        <v>281</v>
      </c>
      <c r="BA162" s="847" t="s">
        <v>281</v>
      </c>
      <c r="BB162" s="847" t="s">
        <v>276</v>
      </c>
    </row>
    <row r="163" spans="1:54" s="14" customFormat="1" ht="12.75" customHeight="1" x14ac:dyDescent="0.2">
      <c r="A163" s="878" t="s">
        <v>84</v>
      </c>
      <c r="B163" s="878"/>
      <c r="C163" s="878"/>
      <c r="D163" s="878"/>
      <c r="E163" s="878"/>
      <c r="F163" s="878"/>
      <c r="G163" s="878"/>
      <c r="H163" s="879" t="s">
        <v>161</v>
      </c>
      <c r="I163" s="879"/>
      <c r="J163" s="879"/>
      <c r="K163" s="879"/>
      <c r="L163" s="879"/>
      <c r="M163" s="879"/>
      <c r="N163" s="879"/>
      <c r="O163" s="879"/>
      <c r="P163" s="879"/>
      <c r="Q163" s="879"/>
      <c r="R163" s="879"/>
      <c r="S163" s="879"/>
      <c r="T163" s="879"/>
      <c r="U163" s="879"/>
      <c r="V163" s="879"/>
      <c r="W163" s="879"/>
      <c r="X163" s="879"/>
      <c r="Y163" s="879"/>
      <c r="Z163" s="879"/>
      <c r="AA163" s="879"/>
      <c r="AB163" s="879"/>
      <c r="AC163" s="879"/>
      <c r="AD163" s="879"/>
      <c r="AE163" s="879"/>
      <c r="AF163" s="879"/>
      <c r="AG163" s="879"/>
      <c r="AH163" s="879"/>
      <c r="AI163" s="879"/>
      <c r="AJ163" s="862" t="s">
        <v>159</v>
      </c>
      <c r="AK163" s="862"/>
      <c r="AL163" s="862"/>
      <c r="AM163" s="862"/>
      <c r="AN163" s="862"/>
      <c r="AO163" s="862"/>
      <c r="AP163" s="862"/>
      <c r="AQ163" s="862"/>
      <c r="AR163" s="862"/>
      <c r="AS163" s="862"/>
      <c r="AT163" s="862"/>
      <c r="AU163" s="862"/>
      <c r="AV163" s="862"/>
      <c r="AW163" s="862"/>
      <c r="AX163" s="862"/>
      <c r="AY163" s="862"/>
      <c r="AZ163" s="847" t="s">
        <v>281</v>
      </c>
      <c r="BA163" s="847" t="s">
        <v>281</v>
      </c>
      <c r="BB163" s="847" t="s">
        <v>276</v>
      </c>
    </row>
    <row r="164" spans="1:54" s="14" customFormat="1" ht="12.75" x14ac:dyDescent="0.2">
      <c r="A164" s="878" t="s">
        <v>86</v>
      </c>
      <c r="B164" s="878"/>
      <c r="C164" s="878"/>
      <c r="D164" s="878"/>
      <c r="E164" s="878"/>
      <c r="F164" s="878"/>
      <c r="G164" s="878"/>
      <c r="H164" s="879" t="s">
        <v>163</v>
      </c>
      <c r="I164" s="879"/>
      <c r="J164" s="879"/>
      <c r="K164" s="879"/>
      <c r="L164" s="879"/>
      <c r="M164" s="879"/>
      <c r="N164" s="879"/>
      <c r="O164" s="879"/>
      <c r="P164" s="879"/>
      <c r="Q164" s="879"/>
      <c r="R164" s="879"/>
      <c r="S164" s="879"/>
      <c r="T164" s="879"/>
      <c r="U164" s="879"/>
      <c r="V164" s="879"/>
      <c r="W164" s="879"/>
      <c r="X164" s="879"/>
      <c r="Y164" s="879"/>
      <c r="Z164" s="879"/>
      <c r="AA164" s="879"/>
      <c r="AB164" s="879"/>
      <c r="AC164" s="879"/>
      <c r="AD164" s="879"/>
      <c r="AE164" s="879"/>
      <c r="AF164" s="879"/>
      <c r="AG164" s="879"/>
      <c r="AH164" s="879"/>
      <c r="AI164" s="879"/>
      <c r="AJ164" s="862" t="s">
        <v>162</v>
      </c>
      <c r="AK164" s="862"/>
      <c r="AL164" s="862"/>
      <c r="AM164" s="862"/>
      <c r="AN164" s="862"/>
      <c r="AO164" s="862"/>
      <c r="AP164" s="862"/>
      <c r="AQ164" s="862"/>
      <c r="AR164" s="862"/>
      <c r="AS164" s="862"/>
      <c r="AT164" s="862"/>
      <c r="AU164" s="862"/>
      <c r="AV164" s="862"/>
      <c r="AW164" s="862"/>
      <c r="AX164" s="862"/>
      <c r="AY164" s="862"/>
      <c r="AZ164" s="846">
        <v>31.675649269999997</v>
      </c>
      <c r="BA164" s="846">
        <v>36.095876340297195</v>
      </c>
      <c r="BB164" s="846">
        <v>38.585636102738484</v>
      </c>
    </row>
    <row r="165" spans="1:54" s="14" customFormat="1" ht="12.75" x14ac:dyDescent="0.2">
      <c r="A165" s="878"/>
      <c r="B165" s="878"/>
      <c r="C165" s="878"/>
      <c r="D165" s="878"/>
      <c r="E165" s="878"/>
      <c r="F165" s="878"/>
      <c r="G165" s="878"/>
      <c r="H165" s="879" t="s">
        <v>59</v>
      </c>
      <c r="I165" s="879"/>
      <c r="J165" s="879"/>
      <c r="K165" s="879"/>
      <c r="L165" s="879"/>
      <c r="M165" s="879"/>
      <c r="N165" s="879"/>
      <c r="O165" s="879"/>
      <c r="P165" s="879"/>
      <c r="Q165" s="879"/>
      <c r="R165" s="879"/>
      <c r="S165" s="879"/>
      <c r="T165" s="879"/>
      <c r="U165" s="879"/>
      <c r="V165" s="879"/>
      <c r="W165" s="879"/>
      <c r="X165" s="879"/>
      <c r="Y165" s="879"/>
      <c r="Z165" s="879"/>
      <c r="AA165" s="879"/>
      <c r="AB165" s="879"/>
      <c r="AC165" s="879"/>
      <c r="AD165" s="879"/>
      <c r="AE165" s="879"/>
      <c r="AF165" s="879"/>
      <c r="AG165" s="879"/>
      <c r="AH165" s="879"/>
      <c r="AI165" s="879"/>
      <c r="AJ165" s="862"/>
      <c r="AK165" s="862"/>
      <c r="AL165" s="862"/>
      <c r="AM165" s="862"/>
      <c r="AN165" s="862"/>
      <c r="AO165" s="862"/>
      <c r="AP165" s="862"/>
      <c r="AQ165" s="862"/>
      <c r="AR165" s="862"/>
      <c r="AS165" s="862"/>
      <c r="AT165" s="862"/>
      <c r="AU165" s="862"/>
      <c r="AV165" s="862"/>
      <c r="AW165" s="862"/>
      <c r="AX165" s="862"/>
      <c r="AY165" s="862"/>
      <c r="AZ165" s="846"/>
      <c r="BA165" s="846"/>
      <c r="BB165" s="846"/>
    </row>
    <row r="166" spans="1:54" s="14" customFormat="1" ht="12.75" x14ac:dyDescent="0.2">
      <c r="A166" s="878" t="s">
        <v>164</v>
      </c>
      <c r="B166" s="878"/>
      <c r="C166" s="878"/>
      <c r="D166" s="878"/>
      <c r="E166" s="878"/>
      <c r="F166" s="878"/>
      <c r="G166" s="878"/>
      <c r="H166" s="879" t="s">
        <v>167</v>
      </c>
      <c r="I166" s="879"/>
      <c r="J166" s="879"/>
      <c r="K166" s="879"/>
      <c r="L166" s="879"/>
      <c r="M166" s="879"/>
      <c r="N166" s="879"/>
      <c r="O166" s="879"/>
      <c r="P166" s="879"/>
      <c r="Q166" s="879"/>
      <c r="R166" s="879"/>
      <c r="S166" s="879"/>
      <c r="T166" s="879"/>
      <c r="U166" s="879"/>
      <c r="V166" s="879"/>
      <c r="W166" s="879"/>
      <c r="X166" s="879"/>
      <c r="Y166" s="879"/>
      <c r="Z166" s="879"/>
      <c r="AA166" s="879"/>
      <c r="AB166" s="879"/>
      <c r="AC166" s="879"/>
      <c r="AD166" s="879"/>
      <c r="AE166" s="879"/>
      <c r="AF166" s="879"/>
      <c r="AG166" s="879"/>
      <c r="AH166" s="879"/>
      <c r="AI166" s="879"/>
      <c r="AJ166" s="862" t="s">
        <v>162</v>
      </c>
      <c r="AK166" s="862"/>
      <c r="AL166" s="862"/>
      <c r="AM166" s="862"/>
      <c r="AN166" s="862"/>
      <c r="AO166" s="862"/>
      <c r="AP166" s="862"/>
      <c r="AQ166" s="862"/>
      <c r="AR166" s="862"/>
      <c r="AS166" s="862"/>
      <c r="AT166" s="862"/>
      <c r="AU166" s="862"/>
      <c r="AV166" s="862"/>
      <c r="AW166" s="862"/>
      <c r="AX166" s="862"/>
      <c r="AY166" s="862"/>
      <c r="AZ166" s="846">
        <v>0.29093206999999999</v>
      </c>
      <c r="BA166" s="846">
        <v>0.39773999999999998</v>
      </c>
      <c r="BB166" s="846">
        <v>0.44600000000000001</v>
      </c>
    </row>
    <row r="167" spans="1:54" s="14" customFormat="1" ht="12.75" x14ac:dyDescent="0.2">
      <c r="A167" s="878" t="s">
        <v>165</v>
      </c>
      <c r="B167" s="878"/>
      <c r="C167" s="878"/>
      <c r="D167" s="878"/>
      <c r="E167" s="878"/>
      <c r="F167" s="878"/>
      <c r="G167" s="878"/>
      <c r="H167" s="879" t="s">
        <v>168</v>
      </c>
      <c r="I167" s="879"/>
      <c r="J167" s="879"/>
      <c r="K167" s="879"/>
      <c r="L167" s="879"/>
      <c r="M167" s="879"/>
      <c r="N167" s="879"/>
      <c r="O167" s="879"/>
      <c r="P167" s="879"/>
      <c r="Q167" s="879"/>
      <c r="R167" s="879"/>
      <c r="S167" s="879"/>
      <c r="T167" s="879"/>
      <c r="U167" s="879"/>
      <c r="V167" s="879"/>
      <c r="W167" s="879"/>
      <c r="X167" s="879"/>
      <c r="Y167" s="879"/>
      <c r="Z167" s="879"/>
      <c r="AA167" s="879"/>
      <c r="AB167" s="879"/>
      <c r="AC167" s="879"/>
      <c r="AD167" s="879"/>
      <c r="AE167" s="879"/>
      <c r="AF167" s="879"/>
      <c r="AG167" s="879"/>
      <c r="AH167" s="879"/>
      <c r="AI167" s="879"/>
      <c r="AJ167" s="862" t="s">
        <v>162</v>
      </c>
      <c r="AK167" s="862"/>
      <c r="AL167" s="862"/>
      <c r="AM167" s="862"/>
      <c r="AN167" s="862"/>
      <c r="AO167" s="862"/>
      <c r="AP167" s="862"/>
      <c r="AQ167" s="862"/>
      <c r="AR167" s="862"/>
      <c r="AS167" s="862"/>
      <c r="AT167" s="862"/>
      <c r="AU167" s="862"/>
      <c r="AV167" s="862"/>
      <c r="AW167" s="862"/>
      <c r="AX167" s="862"/>
      <c r="AY167" s="862"/>
      <c r="AZ167" s="846">
        <v>31.384717199999997</v>
      </c>
      <c r="BA167" s="846">
        <v>35.698136340297197</v>
      </c>
      <c r="BB167" s="846">
        <v>38.139636102738486</v>
      </c>
    </row>
    <row r="168" spans="1:54" s="14" customFormat="1" ht="12.75" x14ac:dyDescent="0.2">
      <c r="A168" s="878" t="s">
        <v>166</v>
      </c>
      <c r="B168" s="878"/>
      <c r="C168" s="878"/>
      <c r="D168" s="878"/>
      <c r="E168" s="878"/>
      <c r="F168" s="878"/>
      <c r="G168" s="878"/>
      <c r="H168" s="879" t="s">
        <v>169</v>
      </c>
      <c r="I168" s="879"/>
      <c r="J168" s="879"/>
      <c r="K168" s="879"/>
      <c r="L168" s="879"/>
      <c r="M168" s="879"/>
      <c r="N168" s="879"/>
      <c r="O168" s="879"/>
      <c r="P168" s="879"/>
      <c r="Q168" s="879"/>
      <c r="R168" s="879"/>
      <c r="S168" s="879"/>
      <c r="T168" s="879"/>
      <c r="U168" s="879"/>
      <c r="V168" s="879"/>
      <c r="W168" s="879"/>
      <c r="X168" s="879"/>
      <c r="Y168" s="879"/>
      <c r="Z168" s="879"/>
      <c r="AA168" s="879"/>
      <c r="AB168" s="879"/>
      <c r="AC168" s="879"/>
      <c r="AD168" s="879"/>
      <c r="AE168" s="879"/>
      <c r="AF168" s="879"/>
      <c r="AG168" s="879"/>
      <c r="AH168" s="879"/>
      <c r="AI168" s="879"/>
      <c r="AJ168" s="862" t="s">
        <v>162</v>
      </c>
      <c r="AK168" s="862"/>
      <c r="AL168" s="862"/>
      <c r="AM168" s="862"/>
      <c r="AN168" s="862"/>
      <c r="AO168" s="862"/>
      <c r="AP168" s="862"/>
      <c r="AQ168" s="862"/>
      <c r="AR168" s="862"/>
      <c r="AS168" s="862"/>
      <c r="AT168" s="862"/>
      <c r="AU168" s="862"/>
      <c r="AV168" s="862"/>
      <c r="AW168" s="862"/>
      <c r="AX168" s="862"/>
      <c r="AY168" s="862"/>
      <c r="AZ168" s="834" t="s">
        <v>281</v>
      </c>
      <c r="BA168" s="834" t="s">
        <v>281</v>
      </c>
      <c r="BB168" s="834" t="s">
        <v>276</v>
      </c>
    </row>
    <row r="169" spans="1:54" s="14" customFormat="1" ht="12.75" x14ac:dyDescent="0.2">
      <c r="A169" s="878" t="s">
        <v>144</v>
      </c>
      <c r="B169" s="878"/>
      <c r="C169" s="878"/>
      <c r="D169" s="878"/>
      <c r="E169" s="878"/>
      <c r="F169" s="878"/>
      <c r="G169" s="878"/>
      <c r="H169" s="879" t="s">
        <v>170</v>
      </c>
      <c r="I169" s="879"/>
      <c r="J169" s="879"/>
      <c r="K169" s="879"/>
      <c r="L169" s="879"/>
      <c r="M169" s="879"/>
      <c r="N169" s="879"/>
      <c r="O169" s="879"/>
      <c r="P169" s="879"/>
      <c r="Q169" s="879"/>
      <c r="R169" s="879"/>
      <c r="S169" s="879"/>
      <c r="T169" s="879"/>
      <c r="U169" s="879"/>
      <c r="V169" s="879"/>
      <c r="W169" s="879"/>
      <c r="X169" s="879"/>
      <c r="Y169" s="879"/>
      <c r="Z169" s="879"/>
      <c r="AA169" s="879"/>
      <c r="AB169" s="879"/>
      <c r="AC169" s="879"/>
      <c r="AD169" s="879"/>
      <c r="AE169" s="879"/>
      <c r="AF169" s="879"/>
      <c r="AG169" s="879"/>
      <c r="AH169" s="879"/>
      <c r="AI169" s="879"/>
      <c r="AJ169" s="862" t="s">
        <v>162</v>
      </c>
      <c r="AK169" s="862"/>
      <c r="AL169" s="862"/>
      <c r="AM169" s="862"/>
      <c r="AN169" s="862"/>
      <c r="AO169" s="862"/>
      <c r="AP169" s="862"/>
      <c r="AQ169" s="862"/>
      <c r="AR169" s="862"/>
      <c r="AS169" s="862"/>
      <c r="AT169" s="862"/>
      <c r="AU169" s="862"/>
      <c r="AV169" s="862"/>
      <c r="AW169" s="862"/>
      <c r="AX169" s="862"/>
      <c r="AY169" s="862"/>
      <c r="AZ169" s="834" t="s">
        <v>281</v>
      </c>
      <c r="BA169" s="834" t="s">
        <v>281</v>
      </c>
      <c r="BB169" s="834" t="s">
        <v>276</v>
      </c>
    </row>
    <row r="170" spans="1:54" s="14" customFormat="1" ht="12.75" x14ac:dyDescent="0.2">
      <c r="A170" s="878"/>
      <c r="B170" s="878"/>
      <c r="C170" s="878"/>
      <c r="D170" s="878"/>
      <c r="E170" s="878"/>
      <c r="F170" s="878"/>
      <c r="G170" s="878"/>
      <c r="H170" s="879" t="s">
        <v>59</v>
      </c>
      <c r="I170" s="879"/>
      <c r="J170" s="879"/>
      <c r="K170" s="879"/>
      <c r="L170" s="879"/>
      <c r="M170" s="879"/>
      <c r="N170" s="879"/>
      <c r="O170" s="879"/>
      <c r="P170" s="879"/>
      <c r="Q170" s="879"/>
      <c r="R170" s="879"/>
      <c r="S170" s="879"/>
      <c r="T170" s="879"/>
      <c r="U170" s="879"/>
      <c r="V170" s="879"/>
      <c r="W170" s="879"/>
      <c r="X170" s="879"/>
      <c r="Y170" s="879"/>
      <c r="Z170" s="879"/>
      <c r="AA170" s="879"/>
      <c r="AB170" s="879"/>
      <c r="AC170" s="879"/>
      <c r="AD170" s="879"/>
      <c r="AE170" s="879"/>
      <c r="AF170" s="879"/>
      <c r="AG170" s="879"/>
      <c r="AH170" s="879"/>
      <c r="AI170" s="879"/>
      <c r="AJ170" s="862"/>
      <c r="AK170" s="862"/>
      <c r="AL170" s="862"/>
      <c r="AM170" s="862"/>
      <c r="AN170" s="862"/>
      <c r="AO170" s="862"/>
      <c r="AP170" s="862"/>
      <c r="AQ170" s="862"/>
      <c r="AR170" s="862"/>
      <c r="AS170" s="862"/>
      <c r="AT170" s="862"/>
      <c r="AU170" s="862"/>
      <c r="AV170" s="862"/>
      <c r="AW170" s="862"/>
      <c r="AX170" s="862"/>
      <c r="AY170" s="862"/>
      <c r="AZ170" s="834"/>
      <c r="BA170" s="834"/>
      <c r="BB170" s="834"/>
    </row>
    <row r="171" spans="1:54" s="14" customFormat="1" ht="12.75" x14ac:dyDescent="0.2">
      <c r="A171" s="878" t="s">
        <v>171</v>
      </c>
      <c r="B171" s="878"/>
      <c r="C171" s="878"/>
      <c r="D171" s="878"/>
      <c r="E171" s="878"/>
      <c r="F171" s="878"/>
      <c r="G171" s="878"/>
      <c r="H171" s="879" t="s">
        <v>172</v>
      </c>
      <c r="I171" s="879"/>
      <c r="J171" s="879"/>
      <c r="K171" s="879"/>
      <c r="L171" s="879"/>
      <c r="M171" s="879"/>
      <c r="N171" s="879"/>
      <c r="O171" s="879"/>
      <c r="P171" s="879"/>
      <c r="Q171" s="879"/>
      <c r="R171" s="879"/>
      <c r="S171" s="879"/>
      <c r="T171" s="879"/>
      <c r="U171" s="879"/>
      <c r="V171" s="879"/>
      <c r="W171" s="879"/>
      <c r="X171" s="879"/>
      <c r="Y171" s="879"/>
      <c r="Z171" s="879"/>
      <c r="AA171" s="879"/>
      <c r="AB171" s="879"/>
      <c r="AC171" s="879"/>
      <c r="AD171" s="879"/>
      <c r="AE171" s="879"/>
      <c r="AF171" s="879"/>
      <c r="AG171" s="879"/>
      <c r="AH171" s="879"/>
      <c r="AI171" s="879"/>
      <c r="AJ171" s="862" t="s">
        <v>162</v>
      </c>
      <c r="AK171" s="862"/>
      <c r="AL171" s="862"/>
      <c r="AM171" s="862"/>
      <c r="AN171" s="862"/>
      <c r="AO171" s="862"/>
      <c r="AP171" s="862"/>
      <c r="AQ171" s="862"/>
      <c r="AR171" s="862"/>
      <c r="AS171" s="862"/>
      <c r="AT171" s="862"/>
      <c r="AU171" s="862"/>
      <c r="AV171" s="862"/>
      <c r="AW171" s="862"/>
      <c r="AX171" s="862"/>
      <c r="AY171" s="862"/>
      <c r="AZ171" s="834" t="s">
        <v>281</v>
      </c>
      <c r="BA171" s="834" t="s">
        <v>281</v>
      </c>
      <c r="BB171" s="834" t="s">
        <v>276</v>
      </c>
    </row>
    <row r="172" spans="1:54" s="14" customFormat="1" ht="24.75" customHeight="1" x14ac:dyDescent="0.2">
      <c r="A172" s="878"/>
      <c r="B172" s="878"/>
      <c r="C172" s="878"/>
      <c r="D172" s="878"/>
      <c r="E172" s="878"/>
      <c r="F172" s="878"/>
      <c r="G172" s="878"/>
      <c r="H172" s="879" t="s">
        <v>174</v>
      </c>
      <c r="I172" s="879"/>
      <c r="J172" s="879"/>
      <c r="K172" s="879"/>
      <c r="L172" s="879"/>
      <c r="M172" s="879"/>
      <c r="N172" s="879"/>
      <c r="O172" s="879"/>
      <c r="P172" s="879"/>
      <c r="Q172" s="879"/>
      <c r="R172" s="879"/>
      <c r="S172" s="879"/>
      <c r="T172" s="879"/>
      <c r="U172" s="879"/>
      <c r="V172" s="879"/>
      <c r="W172" s="879"/>
      <c r="X172" s="879"/>
      <c r="Y172" s="879"/>
      <c r="Z172" s="879"/>
      <c r="AA172" s="879"/>
      <c r="AB172" s="879"/>
      <c r="AC172" s="879"/>
      <c r="AD172" s="879"/>
      <c r="AE172" s="879"/>
      <c r="AF172" s="879"/>
      <c r="AG172" s="879"/>
      <c r="AH172" s="879"/>
      <c r="AI172" s="879"/>
      <c r="AJ172" s="862" t="s">
        <v>173</v>
      </c>
      <c r="AK172" s="862"/>
      <c r="AL172" s="862"/>
      <c r="AM172" s="862"/>
      <c r="AN172" s="862"/>
      <c r="AO172" s="862"/>
      <c r="AP172" s="862"/>
      <c r="AQ172" s="862"/>
      <c r="AR172" s="862"/>
      <c r="AS172" s="862"/>
      <c r="AT172" s="862"/>
      <c r="AU172" s="862"/>
      <c r="AV172" s="862"/>
      <c r="AW172" s="862"/>
      <c r="AX172" s="862"/>
      <c r="AY172" s="862"/>
      <c r="AZ172" s="834" t="s">
        <v>281</v>
      </c>
      <c r="BA172" s="834" t="s">
        <v>281</v>
      </c>
      <c r="BB172" s="834" t="s">
        <v>276</v>
      </c>
    </row>
    <row r="173" spans="1:54" s="14" customFormat="1" ht="12.75" x14ac:dyDescent="0.2">
      <c r="A173" s="878" t="s">
        <v>175</v>
      </c>
      <c r="B173" s="878"/>
      <c r="C173" s="878"/>
      <c r="D173" s="878"/>
      <c r="E173" s="878"/>
      <c r="F173" s="878"/>
      <c r="G173" s="878"/>
      <c r="H173" s="879" t="s">
        <v>176</v>
      </c>
      <c r="I173" s="879"/>
      <c r="J173" s="879"/>
      <c r="K173" s="879"/>
      <c r="L173" s="879"/>
      <c r="M173" s="879"/>
      <c r="N173" s="879"/>
      <c r="O173" s="879"/>
      <c r="P173" s="879"/>
      <c r="Q173" s="879"/>
      <c r="R173" s="879"/>
      <c r="S173" s="879"/>
      <c r="T173" s="879"/>
      <c r="U173" s="879"/>
      <c r="V173" s="879"/>
      <c r="W173" s="879"/>
      <c r="X173" s="879"/>
      <c r="Y173" s="879"/>
      <c r="Z173" s="879"/>
      <c r="AA173" s="879"/>
      <c r="AB173" s="879"/>
      <c r="AC173" s="879"/>
      <c r="AD173" s="879"/>
      <c r="AE173" s="879"/>
      <c r="AF173" s="879"/>
      <c r="AG173" s="879"/>
      <c r="AH173" s="879"/>
      <c r="AI173" s="879"/>
      <c r="AJ173" s="862" t="s">
        <v>162</v>
      </c>
      <c r="AK173" s="862"/>
      <c r="AL173" s="862"/>
      <c r="AM173" s="862"/>
      <c r="AN173" s="862"/>
      <c r="AO173" s="862"/>
      <c r="AP173" s="862"/>
      <c r="AQ173" s="862"/>
      <c r="AR173" s="862"/>
      <c r="AS173" s="862"/>
      <c r="AT173" s="862"/>
      <c r="AU173" s="862"/>
      <c r="AV173" s="862"/>
      <c r="AW173" s="862"/>
      <c r="AX173" s="862"/>
      <c r="AY173" s="862"/>
      <c r="AZ173" s="834" t="s">
        <v>281</v>
      </c>
      <c r="BA173" s="834" t="s">
        <v>281</v>
      </c>
      <c r="BB173" s="834" t="s">
        <v>276</v>
      </c>
    </row>
    <row r="174" spans="1:54" s="14" customFormat="1" ht="27.75" customHeight="1" x14ac:dyDescent="0.2">
      <c r="A174" s="878"/>
      <c r="B174" s="878"/>
      <c r="C174" s="878"/>
      <c r="D174" s="878"/>
      <c r="E174" s="878"/>
      <c r="F174" s="878"/>
      <c r="G174" s="878"/>
      <c r="H174" s="879" t="s">
        <v>178</v>
      </c>
      <c r="I174" s="879"/>
      <c r="J174" s="879"/>
      <c r="K174" s="879"/>
      <c r="L174" s="879"/>
      <c r="M174" s="879"/>
      <c r="N174" s="879"/>
      <c r="O174" s="879"/>
      <c r="P174" s="879"/>
      <c r="Q174" s="879"/>
      <c r="R174" s="879"/>
      <c r="S174" s="879"/>
      <c r="T174" s="879"/>
      <c r="U174" s="879"/>
      <c r="V174" s="879"/>
      <c r="W174" s="879"/>
      <c r="X174" s="879"/>
      <c r="Y174" s="879"/>
      <c r="Z174" s="879"/>
      <c r="AA174" s="879"/>
      <c r="AB174" s="879"/>
      <c r="AC174" s="879"/>
      <c r="AD174" s="879"/>
      <c r="AE174" s="879"/>
      <c r="AF174" s="879"/>
      <c r="AG174" s="879"/>
      <c r="AH174" s="879"/>
      <c r="AI174" s="879"/>
      <c r="AJ174" s="862" t="s">
        <v>177</v>
      </c>
      <c r="AK174" s="862"/>
      <c r="AL174" s="862"/>
      <c r="AM174" s="862"/>
      <c r="AN174" s="862"/>
      <c r="AO174" s="862"/>
      <c r="AP174" s="862"/>
      <c r="AQ174" s="862"/>
      <c r="AR174" s="862"/>
      <c r="AS174" s="862"/>
      <c r="AT174" s="862"/>
      <c r="AU174" s="862"/>
      <c r="AV174" s="862"/>
      <c r="AW174" s="862"/>
      <c r="AX174" s="862"/>
      <c r="AY174" s="862"/>
      <c r="AZ174" s="834" t="s">
        <v>281</v>
      </c>
      <c r="BA174" s="834" t="s">
        <v>281</v>
      </c>
      <c r="BB174" s="834" t="s">
        <v>276</v>
      </c>
    </row>
    <row r="175" spans="1:54" s="14" customFormat="1" ht="27" customHeight="1" x14ac:dyDescent="0.2">
      <c r="A175" s="878"/>
      <c r="B175" s="878"/>
      <c r="C175" s="878"/>
      <c r="D175" s="878"/>
      <c r="E175" s="878"/>
      <c r="F175" s="878"/>
      <c r="G175" s="878"/>
      <c r="H175" s="879" t="s">
        <v>179</v>
      </c>
      <c r="I175" s="879"/>
      <c r="J175" s="879"/>
      <c r="K175" s="879"/>
      <c r="L175" s="879"/>
      <c r="M175" s="879"/>
      <c r="N175" s="879"/>
      <c r="O175" s="879"/>
      <c r="P175" s="879"/>
      <c r="Q175" s="879"/>
      <c r="R175" s="879"/>
      <c r="S175" s="879"/>
      <c r="T175" s="879"/>
      <c r="U175" s="879"/>
      <c r="V175" s="879"/>
      <c r="W175" s="879"/>
      <c r="X175" s="879"/>
      <c r="Y175" s="879"/>
      <c r="Z175" s="879"/>
      <c r="AA175" s="879"/>
      <c r="AB175" s="879"/>
      <c r="AC175" s="879"/>
      <c r="AD175" s="879"/>
      <c r="AE175" s="879"/>
      <c r="AF175" s="879"/>
      <c r="AG175" s="879"/>
      <c r="AH175" s="879"/>
      <c r="AI175" s="879"/>
      <c r="AJ175" s="862"/>
      <c r="AK175" s="862"/>
      <c r="AL175" s="862"/>
      <c r="AM175" s="862"/>
      <c r="AN175" s="862"/>
      <c r="AO175" s="862"/>
      <c r="AP175" s="862"/>
      <c r="AQ175" s="862"/>
      <c r="AR175" s="862"/>
      <c r="AS175" s="862"/>
      <c r="AT175" s="862"/>
      <c r="AU175" s="862"/>
      <c r="AV175" s="862"/>
      <c r="AW175" s="862"/>
      <c r="AX175" s="862"/>
      <c r="AY175" s="862"/>
      <c r="AZ175" s="834" t="s">
        <v>276</v>
      </c>
      <c r="BA175" s="834" t="s">
        <v>276</v>
      </c>
      <c r="BB175" s="834" t="s">
        <v>276</v>
      </c>
    </row>
    <row r="176" spans="1:54" s="14" customFormat="1" ht="12.75" x14ac:dyDescent="0.2">
      <c r="A176" s="878" t="s">
        <v>146</v>
      </c>
      <c r="B176" s="878"/>
      <c r="C176" s="878"/>
      <c r="D176" s="878"/>
      <c r="E176" s="878"/>
      <c r="F176" s="878"/>
      <c r="G176" s="878"/>
      <c r="H176" s="879" t="s">
        <v>180</v>
      </c>
      <c r="I176" s="879"/>
      <c r="J176" s="879"/>
      <c r="K176" s="879"/>
      <c r="L176" s="879"/>
      <c r="M176" s="879"/>
      <c r="N176" s="879"/>
      <c r="O176" s="879"/>
      <c r="P176" s="879"/>
      <c r="Q176" s="879"/>
      <c r="R176" s="879"/>
      <c r="S176" s="879"/>
      <c r="T176" s="879"/>
      <c r="U176" s="879"/>
      <c r="V176" s="879"/>
      <c r="W176" s="879"/>
      <c r="X176" s="879"/>
      <c r="Y176" s="879"/>
      <c r="Z176" s="879"/>
      <c r="AA176" s="879"/>
      <c r="AB176" s="879"/>
      <c r="AC176" s="879"/>
      <c r="AD176" s="879"/>
      <c r="AE176" s="879"/>
      <c r="AF176" s="879"/>
      <c r="AG176" s="879"/>
      <c r="AH176" s="879"/>
      <c r="AI176" s="879"/>
      <c r="AJ176" s="862" t="s">
        <v>162</v>
      </c>
      <c r="AK176" s="862"/>
      <c r="AL176" s="862"/>
      <c r="AM176" s="862"/>
      <c r="AN176" s="862"/>
      <c r="AO176" s="862"/>
      <c r="AP176" s="862"/>
      <c r="AQ176" s="862"/>
      <c r="AR176" s="862"/>
      <c r="AS176" s="862"/>
      <c r="AT176" s="862"/>
      <c r="AU176" s="862"/>
      <c r="AV176" s="862"/>
      <c r="AW176" s="862"/>
      <c r="AX176" s="862"/>
      <c r="AY176" s="862"/>
      <c r="AZ176" s="841">
        <v>5530.5130300000001</v>
      </c>
      <c r="BA176" s="841">
        <v>3360.24</v>
      </c>
      <c r="BB176" s="841">
        <v>4642.9440000000004</v>
      </c>
    </row>
    <row r="177" spans="1:54" s="14" customFormat="1" ht="25.5" customHeight="1" x14ac:dyDescent="0.2">
      <c r="A177" s="878" t="s">
        <v>148</v>
      </c>
      <c r="B177" s="878"/>
      <c r="C177" s="878"/>
      <c r="D177" s="878"/>
      <c r="E177" s="878"/>
      <c r="F177" s="878"/>
      <c r="G177" s="878"/>
      <c r="H177" s="879" t="s">
        <v>181</v>
      </c>
      <c r="I177" s="879"/>
      <c r="J177" s="879"/>
      <c r="K177" s="879"/>
      <c r="L177" s="879"/>
      <c r="M177" s="879"/>
      <c r="N177" s="879"/>
      <c r="O177" s="879"/>
      <c r="P177" s="879"/>
      <c r="Q177" s="879"/>
      <c r="R177" s="879"/>
      <c r="S177" s="879"/>
      <c r="T177" s="879"/>
      <c r="U177" s="879"/>
      <c r="V177" s="879"/>
      <c r="W177" s="879"/>
      <c r="X177" s="879"/>
      <c r="Y177" s="879"/>
      <c r="Z177" s="879"/>
      <c r="AA177" s="879"/>
      <c r="AB177" s="879"/>
      <c r="AC177" s="879"/>
      <c r="AD177" s="879"/>
      <c r="AE177" s="879"/>
      <c r="AF177" s="879"/>
      <c r="AG177" s="879"/>
      <c r="AH177" s="879"/>
      <c r="AI177" s="879"/>
      <c r="AJ177" s="862"/>
      <c r="AK177" s="862"/>
      <c r="AL177" s="862"/>
      <c r="AM177" s="862"/>
      <c r="AN177" s="862"/>
      <c r="AO177" s="862"/>
      <c r="AP177" s="862"/>
      <c r="AQ177" s="862"/>
      <c r="AR177" s="862"/>
      <c r="AS177" s="862"/>
      <c r="AT177" s="862"/>
      <c r="AU177" s="862"/>
      <c r="AV177" s="862"/>
      <c r="AW177" s="862"/>
      <c r="AX177" s="862"/>
      <c r="AY177" s="862"/>
      <c r="AZ177" s="834"/>
      <c r="BA177" s="834"/>
      <c r="BB177" s="834"/>
    </row>
    <row r="178" spans="1:54" s="14" customFormat="1" ht="12.75" x14ac:dyDescent="0.2">
      <c r="A178" s="878" t="s">
        <v>182</v>
      </c>
      <c r="B178" s="878"/>
      <c r="C178" s="878"/>
      <c r="D178" s="878"/>
      <c r="E178" s="878"/>
      <c r="F178" s="878"/>
      <c r="G178" s="878"/>
      <c r="H178" s="879" t="s">
        <v>183</v>
      </c>
      <c r="I178" s="879"/>
      <c r="J178" s="879"/>
      <c r="K178" s="879"/>
      <c r="L178" s="879"/>
      <c r="M178" s="879"/>
      <c r="N178" s="879"/>
      <c r="O178" s="879"/>
      <c r="P178" s="879"/>
      <c r="Q178" s="879"/>
      <c r="R178" s="879"/>
      <c r="S178" s="879"/>
      <c r="T178" s="879"/>
      <c r="U178" s="879"/>
      <c r="V178" s="879"/>
      <c r="W178" s="879"/>
      <c r="X178" s="879"/>
      <c r="Y178" s="879"/>
      <c r="Z178" s="879"/>
      <c r="AA178" s="879"/>
      <c r="AB178" s="879"/>
      <c r="AC178" s="879"/>
      <c r="AD178" s="879"/>
      <c r="AE178" s="879"/>
      <c r="AF178" s="879"/>
      <c r="AG178" s="879"/>
      <c r="AH178" s="879"/>
      <c r="AI178" s="879"/>
      <c r="AJ178" s="862" t="s">
        <v>77</v>
      </c>
      <c r="AK178" s="862"/>
      <c r="AL178" s="862"/>
      <c r="AM178" s="862"/>
      <c r="AN178" s="862"/>
      <c r="AO178" s="862"/>
      <c r="AP178" s="862"/>
      <c r="AQ178" s="862"/>
      <c r="AR178" s="862"/>
      <c r="AS178" s="862"/>
      <c r="AT178" s="862"/>
      <c r="AU178" s="862"/>
      <c r="AV178" s="862"/>
      <c r="AW178" s="862"/>
      <c r="AX178" s="862"/>
      <c r="AY178" s="862"/>
      <c r="AZ178" s="848">
        <v>12</v>
      </c>
      <c r="BA178" s="834">
        <v>13</v>
      </c>
      <c r="BB178" s="834">
        <v>13</v>
      </c>
    </row>
    <row r="179" spans="1:54" s="14" customFormat="1" ht="26.25" customHeight="1" x14ac:dyDescent="0.2">
      <c r="A179" s="878" t="s">
        <v>184</v>
      </c>
      <c r="B179" s="878"/>
      <c r="C179" s="878"/>
      <c r="D179" s="878"/>
      <c r="E179" s="878"/>
      <c r="F179" s="878"/>
      <c r="G179" s="878"/>
      <c r="H179" s="879" t="s">
        <v>185</v>
      </c>
      <c r="I179" s="879"/>
      <c r="J179" s="879"/>
      <c r="K179" s="879"/>
      <c r="L179" s="879"/>
      <c r="M179" s="879"/>
      <c r="N179" s="879"/>
      <c r="O179" s="879"/>
      <c r="P179" s="879"/>
      <c r="Q179" s="879"/>
      <c r="R179" s="879"/>
      <c r="S179" s="879"/>
      <c r="T179" s="879"/>
      <c r="U179" s="879"/>
      <c r="V179" s="879"/>
      <c r="W179" s="879"/>
      <c r="X179" s="879"/>
      <c r="Y179" s="879"/>
      <c r="Z179" s="879"/>
      <c r="AA179" s="879"/>
      <c r="AB179" s="879"/>
      <c r="AC179" s="879"/>
      <c r="AD179" s="879"/>
      <c r="AE179" s="879"/>
      <c r="AF179" s="879"/>
      <c r="AG179" s="879"/>
      <c r="AH179" s="879"/>
      <c r="AI179" s="879"/>
      <c r="AJ179" s="862" t="s">
        <v>80</v>
      </c>
      <c r="AK179" s="862"/>
      <c r="AL179" s="862"/>
      <c r="AM179" s="862"/>
      <c r="AN179" s="862"/>
      <c r="AO179" s="862"/>
      <c r="AP179" s="862"/>
      <c r="AQ179" s="862"/>
      <c r="AR179" s="862"/>
      <c r="AS179" s="862"/>
      <c r="AT179" s="862"/>
      <c r="AU179" s="862"/>
      <c r="AV179" s="862"/>
      <c r="AW179" s="862"/>
      <c r="AX179" s="862"/>
      <c r="AY179" s="862"/>
      <c r="AZ179" s="835">
        <v>48.514135694444441</v>
      </c>
      <c r="BA179" s="835">
        <v>48.317884615384621</v>
      </c>
      <c r="BB179" s="835">
        <v>70.75</v>
      </c>
    </row>
    <row r="180" spans="1:54" s="14" customFormat="1" ht="27" customHeight="1" x14ac:dyDescent="0.2">
      <c r="A180" s="878" t="s">
        <v>186</v>
      </c>
      <c r="B180" s="878"/>
      <c r="C180" s="878"/>
      <c r="D180" s="878"/>
      <c r="E180" s="878"/>
      <c r="F180" s="878"/>
      <c r="G180" s="878"/>
      <c r="H180" s="879" t="s">
        <v>187</v>
      </c>
      <c r="I180" s="879"/>
      <c r="J180" s="879"/>
      <c r="K180" s="879"/>
      <c r="L180" s="879"/>
      <c r="M180" s="879"/>
      <c r="N180" s="879"/>
      <c r="O180" s="879"/>
      <c r="P180" s="879"/>
      <c r="Q180" s="879"/>
      <c r="R180" s="879"/>
      <c r="S180" s="879"/>
      <c r="T180" s="879"/>
      <c r="U180" s="879"/>
      <c r="V180" s="879"/>
      <c r="W180" s="879"/>
      <c r="X180" s="879"/>
      <c r="Y180" s="879"/>
      <c r="Z180" s="879"/>
      <c r="AA180" s="879"/>
      <c r="AB180" s="879"/>
      <c r="AC180" s="879"/>
      <c r="AD180" s="879"/>
      <c r="AE180" s="879"/>
      <c r="AF180" s="879"/>
      <c r="AG180" s="879"/>
      <c r="AH180" s="879"/>
      <c r="AI180" s="879"/>
      <c r="AJ180" s="862"/>
      <c r="AK180" s="862"/>
      <c r="AL180" s="862"/>
      <c r="AM180" s="862"/>
      <c r="AN180" s="862"/>
      <c r="AO180" s="862"/>
      <c r="AP180" s="862"/>
      <c r="AQ180" s="862"/>
      <c r="AR180" s="862"/>
      <c r="AS180" s="862"/>
      <c r="AT180" s="862"/>
      <c r="AU180" s="862"/>
      <c r="AV180" s="862"/>
      <c r="AW180" s="862"/>
      <c r="AX180" s="862"/>
      <c r="AY180" s="862"/>
      <c r="AZ180" s="880" t="s">
        <v>933</v>
      </c>
      <c r="BA180" s="881"/>
      <c r="BB180" s="881"/>
    </row>
    <row r="181" spans="1:54" s="14" customFormat="1" ht="12.75" x14ac:dyDescent="0.2">
      <c r="A181" s="878" t="s">
        <v>149</v>
      </c>
      <c r="B181" s="878"/>
      <c r="C181" s="878"/>
      <c r="D181" s="878"/>
      <c r="E181" s="878"/>
      <c r="F181" s="878"/>
      <c r="G181" s="878"/>
      <c r="H181" s="879" t="s">
        <v>188</v>
      </c>
      <c r="I181" s="879"/>
      <c r="J181" s="879"/>
      <c r="K181" s="879"/>
      <c r="L181" s="879"/>
      <c r="M181" s="879"/>
      <c r="N181" s="879"/>
      <c r="O181" s="879"/>
      <c r="P181" s="879"/>
      <c r="Q181" s="879"/>
      <c r="R181" s="879"/>
      <c r="S181" s="879"/>
      <c r="T181" s="879"/>
      <c r="U181" s="879"/>
      <c r="V181" s="879"/>
      <c r="W181" s="879"/>
      <c r="X181" s="879"/>
      <c r="Y181" s="879"/>
      <c r="Z181" s="879"/>
      <c r="AA181" s="879"/>
      <c r="AB181" s="879"/>
      <c r="AC181" s="879"/>
      <c r="AD181" s="879"/>
      <c r="AE181" s="879"/>
      <c r="AF181" s="879"/>
      <c r="AG181" s="879"/>
      <c r="AH181" s="879"/>
      <c r="AI181" s="879"/>
      <c r="AJ181" s="862" t="s">
        <v>162</v>
      </c>
      <c r="AK181" s="862"/>
      <c r="AL181" s="862"/>
      <c r="AM181" s="862"/>
      <c r="AN181" s="862"/>
      <c r="AO181" s="862"/>
      <c r="AP181" s="862"/>
      <c r="AQ181" s="862"/>
      <c r="AR181" s="862"/>
      <c r="AS181" s="862"/>
      <c r="AT181" s="862"/>
      <c r="AU181" s="862"/>
      <c r="AV181" s="862"/>
      <c r="AW181" s="862"/>
      <c r="AX181" s="862"/>
      <c r="AY181" s="862"/>
      <c r="AZ181" s="835">
        <v>31.675649269999997</v>
      </c>
      <c r="BA181" s="835">
        <v>36.095876340297195</v>
      </c>
      <c r="BB181" s="835">
        <v>38.585636102738484</v>
      </c>
    </row>
    <row r="182" spans="1:54" s="14" customFormat="1" ht="12.75" x14ac:dyDescent="0.2">
      <c r="A182" s="878"/>
      <c r="B182" s="878"/>
      <c r="C182" s="878"/>
      <c r="D182" s="878"/>
      <c r="E182" s="878"/>
      <c r="F182" s="878"/>
      <c r="G182" s="878"/>
      <c r="H182" s="879" t="s">
        <v>59</v>
      </c>
      <c r="I182" s="879"/>
      <c r="J182" s="879"/>
      <c r="K182" s="879"/>
      <c r="L182" s="879"/>
      <c r="M182" s="879"/>
      <c r="N182" s="879"/>
      <c r="O182" s="879"/>
      <c r="P182" s="879"/>
      <c r="Q182" s="879"/>
      <c r="R182" s="879"/>
      <c r="S182" s="879"/>
      <c r="T182" s="879"/>
      <c r="U182" s="879"/>
      <c r="V182" s="879"/>
      <c r="W182" s="879"/>
      <c r="X182" s="879"/>
      <c r="Y182" s="879"/>
      <c r="Z182" s="879"/>
      <c r="AA182" s="879"/>
      <c r="AB182" s="879"/>
      <c r="AC182" s="879"/>
      <c r="AD182" s="879"/>
      <c r="AE182" s="879"/>
      <c r="AF182" s="879"/>
      <c r="AG182" s="879"/>
      <c r="AH182" s="879"/>
      <c r="AI182" s="879"/>
      <c r="AJ182" s="862"/>
      <c r="AK182" s="862"/>
      <c r="AL182" s="862"/>
      <c r="AM182" s="862"/>
      <c r="AN182" s="862"/>
      <c r="AO182" s="862"/>
      <c r="AP182" s="862"/>
      <c r="AQ182" s="862"/>
      <c r="AR182" s="862"/>
      <c r="AS182" s="862"/>
      <c r="AT182" s="862"/>
      <c r="AU182" s="862"/>
      <c r="AV182" s="862"/>
      <c r="AW182" s="862"/>
      <c r="AX182" s="862"/>
      <c r="AY182" s="862"/>
      <c r="AZ182" s="835"/>
      <c r="BA182" s="835"/>
      <c r="BB182" s="835"/>
    </row>
    <row r="183" spans="1:54" s="14" customFormat="1" ht="12.75" x14ac:dyDescent="0.2">
      <c r="A183" s="878" t="s">
        <v>189</v>
      </c>
      <c r="B183" s="878"/>
      <c r="C183" s="878"/>
      <c r="D183" s="878"/>
      <c r="E183" s="878"/>
      <c r="F183" s="878"/>
      <c r="G183" s="878"/>
      <c r="H183" s="879" t="s">
        <v>190</v>
      </c>
      <c r="I183" s="879"/>
      <c r="J183" s="879"/>
      <c r="K183" s="879"/>
      <c r="L183" s="879"/>
      <c r="M183" s="879"/>
      <c r="N183" s="879"/>
      <c r="O183" s="879"/>
      <c r="P183" s="879"/>
      <c r="Q183" s="879"/>
      <c r="R183" s="879"/>
      <c r="S183" s="879"/>
      <c r="T183" s="879"/>
      <c r="U183" s="879"/>
      <c r="V183" s="879"/>
      <c r="W183" s="879"/>
      <c r="X183" s="879"/>
      <c r="Y183" s="879"/>
      <c r="Z183" s="879"/>
      <c r="AA183" s="879"/>
      <c r="AB183" s="879"/>
      <c r="AC183" s="879"/>
      <c r="AD183" s="879"/>
      <c r="AE183" s="879"/>
      <c r="AF183" s="879"/>
      <c r="AG183" s="879"/>
      <c r="AH183" s="879"/>
      <c r="AI183" s="879"/>
      <c r="AJ183" s="862" t="s">
        <v>162</v>
      </c>
      <c r="AK183" s="862"/>
      <c r="AL183" s="862"/>
      <c r="AM183" s="862"/>
      <c r="AN183" s="862"/>
      <c r="AO183" s="862"/>
      <c r="AP183" s="862"/>
      <c r="AQ183" s="862"/>
      <c r="AR183" s="862"/>
      <c r="AS183" s="862"/>
      <c r="AT183" s="862"/>
      <c r="AU183" s="862"/>
      <c r="AV183" s="862"/>
      <c r="AW183" s="862"/>
      <c r="AX183" s="862"/>
      <c r="AY183" s="862"/>
      <c r="AZ183" s="835">
        <v>0.29093206999999999</v>
      </c>
      <c r="BA183" s="835">
        <v>0.39773999999999998</v>
      </c>
      <c r="BB183" s="835">
        <v>0.44600000000000001</v>
      </c>
    </row>
    <row r="184" spans="1:54" s="14" customFormat="1" ht="12.75" x14ac:dyDescent="0.2">
      <c r="A184" s="878" t="s">
        <v>191</v>
      </c>
      <c r="B184" s="878"/>
      <c r="C184" s="878"/>
      <c r="D184" s="878"/>
      <c r="E184" s="878"/>
      <c r="F184" s="878"/>
      <c r="G184" s="878"/>
      <c r="H184" s="879" t="s">
        <v>192</v>
      </c>
      <c r="I184" s="879"/>
      <c r="J184" s="879"/>
      <c r="K184" s="879"/>
      <c r="L184" s="879"/>
      <c r="M184" s="879"/>
      <c r="N184" s="879"/>
      <c r="O184" s="879"/>
      <c r="P184" s="879"/>
      <c r="Q184" s="879"/>
      <c r="R184" s="879"/>
      <c r="S184" s="879"/>
      <c r="T184" s="879"/>
      <c r="U184" s="879"/>
      <c r="V184" s="879"/>
      <c r="W184" s="879"/>
      <c r="X184" s="879"/>
      <c r="Y184" s="879"/>
      <c r="Z184" s="879"/>
      <c r="AA184" s="879"/>
      <c r="AB184" s="879"/>
      <c r="AC184" s="879"/>
      <c r="AD184" s="879"/>
      <c r="AE184" s="879"/>
      <c r="AF184" s="879"/>
      <c r="AG184" s="879"/>
      <c r="AH184" s="879"/>
      <c r="AI184" s="879"/>
      <c r="AJ184" s="862" t="s">
        <v>162</v>
      </c>
      <c r="AK184" s="862"/>
      <c r="AL184" s="862"/>
      <c r="AM184" s="862"/>
      <c r="AN184" s="862"/>
      <c r="AO184" s="862"/>
      <c r="AP184" s="862"/>
      <c r="AQ184" s="862"/>
      <c r="AR184" s="862"/>
      <c r="AS184" s="862"/>
      <c r="AT184" s="862"/>
      <c r="AU184" s="862"/>
      <c r="AV184" s="862"/>
      <c r="AW184" s="862"/>
      <c r="AX184" s="862"/>
      <c r="AY184" s="862"/>
      <c r="AZ184" s="835">
        <v>31.384717199999997</v>
      </c>
      <c r="BA184" s="835">
        <v>35.698136340297197</v>
      </c>
      <c r="BB184" s="835">
        <v>38.139636102738486</v>
      </c>
    </row>
    <row r="185" spans="1:54" s="14" customFormat="1" ht="26.25" customHeight="1" x14ac:dyDescent="0.2">
      <c r="A185" s="878" t="s">
        <v>193</v>
      </c>
      <c r="B185" s="878"/>
      <c r="C185" s="878"/>
      <c r="D185" s="878"/>
      <c r="E185" s="878"/>
      <c r="F185" s="878"/>
      <c r="G185" s="878"/>
      <c r="H185" s="879" t="s">
        <v>194</v>
      </c>
      <c r="I185" s="879"/>
      <c r="J185" s="879"/>
      <c r="K185" s="879"/>
      <c r="L185" s="879"/>
      <c r="M185" s="879"/>
      <c r="N185" s="879"/>
      <c r="O185" s="879"/>
      <c r="P185" s="879"/>
      <c r="Q185" s="879"/>
      <c r="R185" s="879"/>
      <c r="S185" s="879"/>
      <c r="T185" s="879"/>
      <c r="U185" s="879"/>
      <c r="V185" s="879"/>
      <c r="W185" s="879"/>
      <c r="X185" s="879"/>
      <c r="Y185" s="879"/>
      <c r="Z185" s="879"/>
      <c r="AA185" s="879"/>
      <c r="AB185" s="879"/>
      <c r="AC185" s="879"/>
      <c r="AD185" s="879"/>
      <c r="AE185" s="879"/>
      <c r="AF185" s="879"/>
      <c r="AG185" s="879"/>
      <c r="AH185" s="879"/>
      <c r="AI185" s="879"/>
      <c r="AJ185" s="862" t="s">
        <v>162</v>
      </c>
      <c r="AK185" s="862"/>
      <c r="AL185" s="862"/>
      <c r="AM185" s="862"/>
      <c r="AN185" s="862"/>
      <c r="AO185" s="862"/>
      <c r="AP185" s="862"/>
      <c r="AQ185" s="862"/>
      <c r="AR185" s="862"/>
      <c r="AS185" s="862"/>
      <c r="AT185" s="862"/>
      <c r="AU185" s="862"/>
      <c r="AV185" s="862"/>
      <c r="AW185" s="862"/>
      <c r="AX185" s="862"/>
      <c r="AY185" s="862"/>
      <c r="AZ185" s="834" t="s">
        <v>281</v>
      </c>
      <c r="BA185" s="834" t="s">
        <v>281</v>
      </c>
      <c r="BB185" s="834" t="s">
        <v>276</v>
      </c>
    </row>
    <row r="186" spans="1:54" s="14" customFormat="1" ht="12.75" x14ac:dyDescent="0.2">
      <c r="A186" s="878" t="s">
        <v>152</v>
      </c>
      <c r="B186" s="878"/>
      <c r="C186" s="878"/>
      <c r="D186" s="878"/>
      <c r="E186" s="878"/>
      <c r="F186" s="878"/>
      <c r="G186" s="878"/>
      <c r="H186" s="879" t="s">
        <v>195</v>
      </c>
      <c r="I186" s="879"/>
      <c r="J186" s="879"/>
      <c r="K186" s="879"/>
      <c r="L186" s="879"/>
      <c r="M186" s="879"/>
      <c r="N186" s="879"/>
      <c r="O186" s="879"/>
      <c r="P186" s="879"/>
      <c r="Q186" s="879"/>
      <c r="R186" s="879"/>
      <c r="S186" s="879"/>
      <c r="T186" s="879"/>
      <c r="U186" s="879"/>
      <c r="V186" s="879"/>
      <c r="W186" s="879"/>
      <c r="X186" s="879"/>
      <c r="Y186" s="879"/>
      <c r="Z186" s="879"/>
      <c r="AA186" s="879"/>
      <c r="AB186" s="879"/>
      <c r="AC186" s="879"/>
      <c r="AD186" s="879"/>
      <c r="AE186" s="879"/>
      <c r="AF186" s="879"/>
      <c r="AG186" s="879"/>
      <c r="AH186" s="879"/>
      <c r="AI186" s="879"/>
      <c r="AJ186" s="862" t="s">
        <v>162</v>
      </c>
      <c r="AK186" s="862"/>
      <c r="AL186" s="862"/>
      <c r="AM186" s="862"/>
      <c r="AN186" s="862"/>
      <c r="AO186" s="862"/>
      <c r="AP186" s="862"/>
      <c r="AQ186" s="862"/>
      <c r="AR186" s="862"/>
      <c r="AS186" s="862"/>
      <c r="AT186" s="862"/>
      <c r="AU186" s="862"/>
      <c r="AV186" s="862"/>
      <c r="AW186" s="862"/>
      <c r="AX186" s="862"/>
      <c r="AY186" s="862"/>
      <c r="AZ186" s="834" t="s">
        <v>281</v>
      </c>
      <c r="BA186" s="834" t="s">
        <v>281</v>
      </c>
      <c r="BB186" s="834" t="s">
        <v>276</v>
      </c>
    </row>
    <row r="187" spans="1:54" s="14" customFormat="1" ht="12.75" x14ac:dyDescent="0.2">
      <c r="A187" s="878"/>
      <c r="B187" s="878"/>
      <c r="C187" s="878"/>
      <c r="D187" s="878"/>
      <c r="E187" s="878"/>
      <c r="F187" s="878"/>
      <c r="G187" s="878"/>
      <c r="H187" s="879" t="s">
        <v>59</v>
      </c>
      <c r="I187" s="879"/>
      <c r="J187" s="879"/>
      <c r="K187" s="879"/>
      <c r="L187" s="879"/>
      <c r="M187" s="879"/>
      <c r="N187" s="879"/>
      <c r="O187" s="879"/>
      <c r="P187" s="879"/>
      <c r="Q187" s="879"/>
      <c r="R187" s="879"/>
      <c r="S187" s="879"/>
      <c r="T187" s="879"/>
      <c r="U187" s="879"/>
      <c r="V187" s="879"/>
      <c r="W187" s="879"/>
      <c r="X187" s="879"/>
      <c r="Y187" s="879"/>
      <c r="Z187" s="879"/>
      <c r="AA187" s="879"/>
      <c r="AB187" s="879"/>
      <c r="AC187" s="879"/>
      <c r="AD187" s="879"/>
      <c r="AE187" s="879"/>
      <c r="AF187" s="879"/>
      <c r="AG187" s="879"/>
      <c r="AH187" s="879"/>
      <c r="AI187" s="879"/>
      <c r="AJ187" s="862"/>
      <c r="AK187" s="862"/>
      <c r="AL187" s="862"/>
      <c r="AM187" s="862"/>
      <c r="AN187" s="862"/>
      <c r="AO187" s="862"/>
      <c r="AP187" s="862"/>
      <c r="AQ187" s="862"/>
      <c r="AR187" s="862"/>
      <c r="AS187" s="862"/>
      <c r="AT187" s="862"/>
      <c r="AU187" s="862"/>
      <c r="AV187" s="862"/>
      <c r="AW187" s="862"/>
      <c r="AX187" s="862"/>
      <c r="AY187" s="862"/>
      <c r="AZ187" s="834"/>
      <c r="BA187" s="834"/>
      <c r="BB187" s="834"/>
    </row>
    <row r="188" spans="1:54" s="14" customFormat="1" ht="12.75" x14ac:dyDescent="0.2">
      <c r="A188" s="878" t="s">
        <v>196</v>
      </c>
      <c r="B188" s="878"/>
      <c r="C188" s="878"/>
      <c r="D188" s="878"/>
      <c r="E188" s="878"/>
      <c r="F188" s="878"/>
      <c r="G188" s="878"/>
      <c r="H188" s="879" t="s">
        <v>197</v>
      </c>
      <c r="I188" s="879"/>
      <c r="J188" s="879"/>
      <c r="K188" s="879"/>
      <c r="L188" s="879"/>
      <c r="M188" s="879"/>
      <c r="N188" s="879"/>
      <c r="O188" s="879"/>
      <c r="P188" s="879"/>
      <c r="Q188" s="879"/>
      <c r="R188" s="879"/>
      <c r="S188" s="879"/>
      <c r="T188" s="879"/>
      <c r="U188" s="879"/>
      <c r="V188" s="879"/>
      <c r="W188" s="879"/>
      <c r="X188" s="879"/>
      <c r="Y188" s="879"/>
      <c r="Z188" s="879"/>
      <c r="AA188" s="879"/>
      <c r="AB188" s="879"/>
      <c r="AC188" s="879"/>
      <c r="AD188" s="879"/>
      <c r="AE188" s="879"/>
      <c r="AF188" s="879"/>
      <c r="AG188" s="879"/>
      <c r="AH188" s="879"/>
      <c r="AI188" s="879"/>
      <c r="AJ188" s="862" t="s">
        <v>162</v>
      </c>
      <c r="AK188" s="862"/>
      <c r="AL188" s="862"/>
      <c r="AM188" s="862"/>
      <c r="AN188" s="862"/>
      <c r="AO188" s="862"/>
      <c r="AP188" s="862"/>
      <c r="AQ188" s="862"/>
      <c r="AR188" s="862"/>
      <c r="AS188" s="862"/>
      <c r="AT188" s="862"/>
      <c r="AU188" s="862"/>
      <c r="AV188" s="862"/>
      <c r="AW188" s="862"/>
      <c r="AX188" s="862"/>
      <c r="AY188" s="862"/>
      <c r="AZ188" s="834" t="s">
        <v>281</v>
      </c>
      <c r="BA188" s="834" t="s">
        <v>281</v>
      </c>
      <c r="BB188" s="834" t="s">
        <v>276</v>
      </c>
    </row>
    <row r="189" spans="1:54" s="14" customFormat="1" ht="12.75" x14ac:dyDescent="0.2">
      <c r="A189" s="878" t="s">
        <v>198</v>
      </c>
      <c r="B189" s="878"/>
      <c r="C189" s="878"/>
      <c r="D189" s="878"/>
      <c r="E189" s="878"/>
      <c r="F189" s="878"/>
      <c r="G189" s="878"/>
      <c r="H189" s="879" t="s">
        <v>199</v>
      </c>
      <c r="I189" s="879"/>
      <c r="J189" s="879"/>
      <c r="K189" s="879"/>
      <c r="L189" s="879"/>
      <c r="M189" s="879"/>
      <c r="N189" s="879"/>
      <c r="O189" s="879"/>
      <c r="P189" s="879"/>
      <c r="Q189" s="879"/>
      <c r="R189" s="879"/>
      <c r="S189" s="879"/>
      <c r="T189" s="879"/>
      <c r="U189" s="879"/>
      <c r="V189" s="879"/>
      <c r="W189" s="879"/>
      <c r="X189" s="879"/>
      <c r="Y189" s="879"/>
      <c r="Z189" s="879"/>
      <c r="AA189" s="879"/>
      <c r="AB189" s="879"/>
      <c r="AC189" s="879"/>
      <c r="AD189" s="879"/>
      <c r="AE189" s="879"/>
      <c r="AF189" s="879"/>
      <c r="AG189" s="879"/>
      <c r="AH189" s="879"/>
      <c r="AI189" s="879"/>
      <c r="AJ189" s="862" t="s">
        <v>162</v>
      </c>
      <c r="AK189" s="862"/>
      <c r="AL189" s="862"/>
      <c r="AM189" s="862"/>
      <c r="AN189" s="862"/>
      <c r="AO189" s="862"/>
      <c r="AP189" s="862"/>
      <c r="AQ189" s="862"/>
      <c r="AR189" s="862"/>
      <c r="AS189" s="862"/>
      <c r="AT189" s="862"/>
      <c r="AU189" s="862"/>
      <c r="AV189" s="862"/>
      <c r="AW189" s="862"/>
      <c r="AX189" s="862"/>
      <c r="AY189" s="862"/>
      <c r="AZ189" s="834" t="s">
        <v>281</v>
      </c>
      <c r="BA189" s="834" t="s">
        <v>281</v>
      </c>
      <c r="BB189" s="834" t="s">
        <v>276</v>
      </c>
    </row>
    <row r="190" spans="1:54" s="14" customFormat="1" ht="12.75" x14ac:dyDescent="0.2">
      <c r="A190" s="878" t="s">
        <v>200</v>
      </c>
      <c r="B190" s="878"/>
      <c r="C190" s="878"/>
      <c r="D190" s="878"/>
      <c r="E190" s="878"/>
      <c r="F190" s="878"/>
      <c r="G190" s="878"/>
      <c r="H190" s="879" t="s">
        <v>201</v>
      </c>
      <c r="I190" s="879"/>
      <c r="J190" s="879"/>
      <c r="K190" s="879"/>
      <c r="L190" s="879"/>
      <c r="M190" s="879"/>
      <c r="N190" s="879"/>
      <c r="O190" s="879"/>
      <c r="P190" s="879"/>
      <c r="Q190" s="879"/>
      <c r="R190" s="879"/>
      <c r="S190" s="879"/>
      <c r="T190" s="879"/>
      <c r="U190" s="879"/>
      <c r="V190" s="879"/>
      <c r="W190" s="879"/>
      <c r="X190" s="879"/>
      <c r="Y190" s="879"/>
      <c r="Z190" s="879"/>
      <c r="AA190" s="879"/>
      <c r="AB190" s="879"/>
      <c r="AC190" s="879"/>
      <c r="AD190" s="879"/>
      <c r="AE190" s="879"/>
      <c r="AF190" s="879"/>
      <c r="AG190" s="879"/>
      <c r="AH190" s="879"/>
      <c r="AI190" s="879"/>
      <c r="AJ190" s="862" t="s">
        <v>162</v>
      </c>
      <c r="AK190" s="862"/>
      <c r="AL190" s="862"/>
      <c r="AM190" s="862"/>
      <c r="AN190" s="862"/>
      <c r="AO190" s="862"/>
      <c r="AP190" s="862"/>
      <c r="AQ190" s="862"/>
      <c r="AR190" s="862"/>
      <c r="AS190" s="862"/>
      <c r="AT190" s="862"/>
      <c r="AU190" s="862"/>
      <c r="AV190" s="862"/>
      <c r="AW190" s="862"/>
      <c r="AX190" s="862"/>
      <c r="AY190" s="862"/>
      <c r="AZ190" s="834" t="s">
        <v>281</v>
      </c>
      <c r="BA190" s="834" t="s">
        <v>281</v>
      </c>
      <c r="BB190" s="834" t="s">
        <v>276</v>
      </c>
    </row>
    <row r="191" spans="1:54" s="14" customFormat="1" ht="12.75" x14ac:dyDescent="0.2">
      <c r="A191" s="878"/>
      <c r="B191" s="878"/>
      <c r="C191" s="878"/>
      <c r="D191" s="878"/>
      <c r="E191" s="878"/>
      <c r="F191" s="878"/>
      <c r="G191" s="878"/>
      <c r="H191" s="879" t="s">
        <v>59</v>
      </c>
      <c r="I191" s="879"/>
      <c r="J191" s="879"/>
      <c r="K191" s="879"/>
      <c r="L191" s="879"/>
      <c r="M191" s="879"/>
      <c r="N191" s="879"/>
      <c r="O191" s="879"/>
      <c r="P191" s="879"/>
      <c r="Q191" s="879"/>
      <c r="R191" s="879"/>
      <c r="S191" s="879"/>
      <c r="T191" s="879"/>
      <c r="U191" s="879"/>
      <c r="V191" s="879"/>
      <c r="W191" s="879"/>
      <c r="X191" s="879"/>
      <c r="Y191" s="879"/>
      <c r="Z191" s="879"/>
      <c r="AA191" s="879"/>
      <c r="AB191" s="879"/>
      <c r="AC191" s="879"/>
      <c r="AD191" s="879"/>
      <c r="AE191" s="879"/>
      <c r="AF191" s="879"/>
      <c r="AG191" s="879"/>
      <c r="AH191" s="879"/>
      <c r="AI191" s="879"/>
      <c r="AJ191" s="862"/>
      <c r="AK191" s="862"/>
      <c r="AL191" s="862"/>
      <c r="AM191" s="862"/>
      <c r="AN191" s="862"/>
      <c r="AO191" s="862"/>
      <c r="AP191" s="862"/>
      <c r="AQ191" s="862"/>
      <c r="AR191" s="862"/>
      <c r="AS191" s="862"/>
      <c r="AT191" s="862"/>
      <c r="AU191" s="862"/>
      <c r="AV191" s="862"/>
      <c r="AW191" s="862"/>
      <c r="AX191" s="862"/>
      <c r="AY191" s="862"/>
      <c r="AZ191" s="834"/>
      <c r="BA191" s="834"/>
      <c r="BB191" s="834"/>
    </row>
    <row r="192" spans="1:54" s="14" customFormat="1" ht="12.75" x14ac:dyDescent="0.2">
      <c r="A192" s="878" t="s">
        <v>202</v>
      </c>
      <c r="B192" s="878"/>
      <c r="C192" s="878"/>
      <c r="D192" s="878"/>
      <c r="E192" s="878"/>
      <c r="F192" s="878"/>
      <c r="G192" s="878"/>
      <c r="H192" s="879" t="s">
        <v>190</v>
      </c>
      <c r="I192" s="879"/>
      <c r="J192" s="879"/>
      <c r="K192" s="879"/>
      <c r="L192" s="879"/>
      <c r="M192" s="879"/>
      <c r="N192" s="879"/>
      <c r="O192" s="879"/>
      <c r="P192" s="879"/>
      <c r="Q192" s="879"/>
      <c r="R192" s="879"/>
      <c r="S192" s="879"/>
      <c r="T192" s="879"/>
      <c r="U192" s="879"/>
      <c r="V192" s="879"/>
      <c r="W192" s="879"/>
      <c r="X192" s="879"/>
      <c r="Y192" s="879"/>
      <c r="Z192" s="879"/>
      <c r="AA192" s="879"/>
      <c r="AB192" s="879"/>
      <c r="AC192" s="879"/>
      <c r="AD192" s="879"/>
      <c r="AE192" s="879"/>
      <c r="AF192" s="879"/>
      <c r="AG192" s="879"/>
      <c r="AH192" s="879"/>
      <c r="AI192" s="879"/>
      <c r="AJ192" s="862" t="s">
        <v>162</v>
      </c>
      <c r="AK192" s="862"/>
      <c r="AL192" s="862"/>
      <c r="AM192" s="862"/>
      <c r="AN192" s="862"/>
      <c r="AO192" s="862"/>
      <c r="AP192" s="862"/>
      <c r="AQ192" s="862"/>
      <c r="AR192" s="862"/>
      <c r="AS192" s="862"/>
      <c r="AT192" s="862"/>
      <c r="AU192" s="862"/>
      <c r="AV192" s="862"/>
      <c r="AW192" s="862"/>
      <c r="AX192" s="862"/>
      <c r="AY192" s="862"/>
      <c r="AZ192" s="834" t="s">
        <v>281</v>
      </c>
      <c r="BA192" s="834" t="s">
        <v>281</v>
      </c>
      <c r="BB192" s="834" t="s">
        <v>276</v>
      </c>
    </row>
    <row r="193" spans="1:54" s="14" customFormat="1" ht="12.75" x14ac:dyDescent="0.2">
      <c r="A193" s="878" t="s">
        <v>203</v>
      </c>
      <c r="B193" s="878"/>
      <c r="C193" s="878"/>
      <c r="D193" s="878"/>
      <c r="E193" s="878"/>
      <c r="F193" s="878"/>
      <c r="G193" s="878"/>
      <c r="H193" s="879" t="s">
        <v>192</v>
      </c>
      <c r="I193" s="879"/>
      <c r="J193" s="879"/>
      <c r="K193" s="879"/>
      <c r="L193" s="879"/>
      <c r="M193" s="879"/>
      <c r="N193" s="879"/>
      <c r="O193" s="879"/>
      <c r="P193" s="879"/>
      <c r="Q193" s="879"/>
      <c r="R193" s="879"/>
      <c r="S193" s="879"/>
      <c r="T193" s="879"/>
      <c r="U193" s="879"/>
      <c r="V193" s="879"/>
      <c r="W193" s="879"/>
      <c r="X193" s="879"/>
      <c r="Y193" s="879"/>
      <c r="Z193" s="879"/>
      <c r="AA193" s="879"/>
      <c r="AB193" s="879"/>
      <c r="AC193" s="879"/>
      <c r="AD193" s="879"/>
      <c r="AE193" s="879"/>
      <c r="AF193" s="879"/>
      <c r="AG193" s="879"/>
      <c r="AH193" s="879"/>
      <c r="AI193" s="879"/>
      <c r="AJ193" s="862" t="s">
        <v>162</v>
      </c>
      <c r="AK193" s="862"/>
      <c r="AL193" s="862"/>
      <c r="AM193" s="862"/>
      <c r="AN193" s="862"/>
      <c r="AO193" s="862"/>
      <c r="AP193" s="862"/>
      <c r="AQ193" s="862"/>
      <c r="AR193" s="862"/>
      <c r="AS193" s="862"/>
      <c r="AT193" s="862"/>
      <c r="AU193" s="862"/>
      <c r="AV193" s="862"/>
      <c r="AW193" s="862"/>
      <c r="AX193" s="862"/>
      <c r="AY193" s="862"/>
      <c r="AZ193" s="834" t="s">
        <v>281</v>
      </c>
      <c r="BA193" s="834" t="s">
        <v>281</v>
      </c>
      <c r="BB193" s="834" t="s">
        <v>276</v>
      </c>
    </row>
    <row r="194" spans="1:54" s="14" customFormat="1" ht="12.75" x14ac:dyDescent="0.2">
      <c r="A194" s="878" t="s">
        <v>204</v>
      </c>
      <c r="B194" s="878"/>
      <c r="C194" s="878"/>
      <c r="D194" s="878"/>
      <c r="E194" s="878"/>
      <c r="F194" s="878"/>
      <c r="G194" s="878"/>
      <c r="H194" s="879" t="s">
        <v>194</v>
      </c>
      <c r="I194" s="879"/>
      <c r="J194" s="879"/>
      <c r="K194" s="879"/>
      <c r="L194" s="879"/>
      <c r="M194" s="879"/>
      <c r="N194" s="879"/>
      <c r="O194" s="879"/>
      <c r="P194" s="879"/>
      <c r="Q194" s="879"/>
      <c r="R194" s="879"/>
      <c r="S194" s="879"/>
      <c r="T194" s="879"/>
      <c r="U194" s="879"/>
      <c r="V194" s="879"/>
      <c r="W194" s="879"/>
      <c r="X194" s="879"/>
      <c r="Y194" s="879"/>
      <c r="Z194" s="879"/>
      <c r="AA194" s="879"/>
      <c r="AB194" s="879"/>
      <c r="AC194" s="879"/>
      <c r="AD194" s="879"/>
      <c r="AE194" s="879"/>
      <c r="AF194" s="879"/>
      <c r="AG194" s="879"/>
      <c r="AH194" s="879"/>
      <c r="AI194" s="879"/>
      <c r="AJ194" s="862" t="s">
        <v>162</v>
      </c>
      <c r="AK194" s="862"/>
      <c r="AL194" s="862"/>
      <c r="AM194" s="862"/>
      <c r="AN194" s="862"/>
      <c r="AO194" s="862"/>
      <c r="AP194" s="862"/>
      <c r="AQ194" s="862"/>
      <c r="AR194" s="862"/>
      <c r="AS194" s="862"/>
      <c r="AT194" s="862"/>
      <c r="AU194" s="862"/>
      <c r="AV194" s="862"/>
      <c r="AW194" s="862"/>
      <c r="AX194" s="862"/>
      <c r="AY194" s="862"/>
      <c r="AZ194" s="834" t="s">
        <v>281</v>
      </c>
      <c r="BA194" s="834" t="s">
        <v>281</v>
      </c>
      <c r="BB194" s="834" t="s">
        <v>276</v>
      </c>
    </row>
    <row r="195" spans="1:54" s="14" customFormat="1" ht="25.5" customHeight="1" x14ac:dyDescent="0.2">
      <c r="A195" s="878" t="s">
        <v>205</v>
      </c>
      <c r="B195" s="878"/>
      <c r="C195" s="878"/>
      <c r="D195" s="878"/>
      <c r="E195" s="878"/>
      <c r="F195" s="878"/>
      <c r="G195" s="878"/>
      <c r="H195" s="879" t="s">
        <v>206</v>
      </c>
      <c r="I195" s="879"/>
      <c r="J195" s="879"/>
      <c r="K195" s="879"/>
      <c r="L195" s="879"/>
      <c r="M195" s="879"/>
      <c r="N195" s="879"/>
      <c r="O195" s="879"/>
      <c r="P195" s="879"/>
      <c r="Q195" s="879"/>
      <c r="R195" s="879"/>
      <c r="S195" s="879"/>
      <c r="T195" s="879"/>
      <c r="U195" s="879"/>
      <c r="V195" s="879"/>
      <c r="W195" s="879"/>
      <c r="X195" s="879"/>
      <c r="Y195" s="879"/>
      <c r="Z195" s="879"/>
      <c r="AA195" s="879"/>
      <c r="AB195" s="879"/>
      <c r="AC195" s="879"/>
      <c r="AD195" s="879"/>
      <c r="AE195" s="879"/>
      <c r="AF195" s="879"/>
      <c r="AG195" s="879"/>
      <c r="AH195" s="879"/>
      <c r="AI195" s="879"/>
      <c r="AJ195" s="862" t="s">
        <v>162</v>
      </c>
      <c r="AK195" s="862"/>
      <c r="AL195" s="862"/>
      <c r="AM195" s="862"/>
      <c r="AN195" s="862"/>
      <c r="AO195" s="862"/>
      <c r="AP195" s="862"/>
      <c r="AQ195" s="862"/>
      <c r="AR195" s="862"/>
      <c r="AS195" s="862"/>
      <c r="AT195" s="862"/>
      <c r="AU195" s="862"/>
      <c r="AV195" s="862"/>
      <c r="AW195" s="862"/>
      <c r="AX195" s="862"/>
      <c r="AY195" s="862"/>
      <c r="AZ195" s="834" t="s">
        <v>281</v>
      </c>
      <c r="BA195" s="834" t="s">
        <v>281</v>
      </c>
      <c r="BB195" s="834" t="s">
        <v>276</v>
      </c>
    </row>
    <row r="196" spans="1:54" s="14" customFormat="1" ht="12.75" x14ac:dyDescent="0.2">
      <c r="A196" s="878"/>
      <c r="B196" s="878"/>
      <c r="C196" s="878"/>
      <c r="D196" s="878"/>
      <c r="E196" s="878"/>
      <c r="F196" s="878"/>
      <c r="G196" s="878"/>
      <c r="H196" s="879" t="s">
        <v>59</v>
      </c>
      <c r="I196" s="879"/>
      <c r="J196" s="879"/>
      <c r="K196" s="879"/>
      <c r="L196" s="879"/>
      <c r="M196" s="879"/>
      <c r="N196" s="879"/>
      <c r="O196" s="879"/>
      <c r="P196" s="879"/>
      <c r="Q196" s="879"/>
      <c r="R196" s="879"/>
      <c r="S196" s="879"/>
      <c r="T196" s="879"/>
      <c r="U196" s="879"/>
      <c r="V196" s="879"/>
      <c r="W196" s="879"/>
      <c r="X196" s="879"/>
      <c r="Y196" s="879"/>
      <c r="Z196" s="879"/>
      <c r="AA196" s="879"/>
      <c r="AB196" s="879"/>
      <c r="AC196" s="879"/>
      <c r="AD196" s="879"/>
      <c r="AE196" s="879"/>
      <c r="AF196" s="879"/>
      <c r="AG196" s="879"/>
      <c r="AH196" s="879"/>
      <c r="AI196" s="879"/>
      <c r="AJ196" s="862"/>
      <c r="AK196" s="862"/>
      <c r="AL196" s="862"/>
      <c r="AM196" s="862"/>
      <c r="AN196" s="862"/>
      <c r="AO196" s="862"/>
      <c r="AP196" s="862"/>
      <c r="AQ196" s="862"/>
      <c r="AR196" s="862"/>
      <c r="AS196" s="862"/>
      <c r="AT196" s="862"/>
      <c r="AU196" s="862"/>
      <c r="AV196" s="862"/>
      <c r="AW196" s="862"/>
      <c r="AX196" s="862"/>
      <c r="AY196" s="862"/>
      <c r="AZ196" s="834"/>
      <c r="BA196" s="834"/>
      <c r="BB196" s="834"/>
    </row>
    <row r="197" spans="1:54" s="14" customFormat="1" ht="12.75" x14ac:dyDescent="0.2">
      <c r="A197" s="878" t="s">
        <v>207</v>
      </c>
      <c r="B197" s="878"/>
      <c r="C197" s="878"/>
      <c r="D197" s="878"/>
      <c r="E197" s="878"/>
      <c r="F197" s="878"/>
      <c r="G197" s="878"/>
      <c r="H197" s="879" t="s">
        <v>190</v>
      </c>
      <c r="I197" s="879"/>
      <c r="J197" s="879"/>
      <c r="K197" s="879"/>
      <c r="L197" s="879"/>
      <c r="M197" s="879"/>
      <c r="N197" s="879"/>
      <c r="O197" s="879"/>
      <c r="P197" s="879"/>
      <c r="Q197" s="879"/>
      <c r="R197" s="879"/>
      <c r="S197" s="879"/>
      <c r="T197" s="879"/>
      <c r="U197" s="879"/>
      <c r="V197" s="879"/>
      <c r="W197" s="879"/>
      <c r="X197" s="879"/>
      <c r="Y197" s="879"/>
      <c r="Z197" s="879"/>
      <c r="AA197" s="879"/>
      <c r="AB197" s="879"/>
      <c r="AC197" s="879"/>
      <c r="AD197" s="879"/>
      <c r="AE197" s="879"/>
      <c r="AF197" s="879"/>
      <c r="AG197" s="879"/>
      <c r="AH197" s="879"/>
      <c r="AI197" s="879"/>
      <c r="AJ197" s="862" t="s">
        <v>162</v>
      </c>
      <c r="AK197" s="862"/>
      <c r="AL197" s="862"/>
      <c r="AM197" s="862"/>
      <c r="AN197" s="862"/>
      <c r="AO197" s="862"/>
      <c r="AP197" s="862"/>
      <c r="AQ197" s="862"/>
      <c r="AR197" s="862"/>
      <c r="AS197" s="862"/>
      <c r="AT197" s="862"/>
      <c r="AU197" s="862"/>
      <c r="AV197" s="862"/>
      <c r="AW197" s="862"/>
      <c r="AX197" s="862"/>
      <c r="AY197" s="862"/>
      <c r="AZ197" s="834" t="s">
        <v>281</v>
      </c>
      <c r="BA197" s="834" t="s">
        <v>281</v>
      </c>
      <c r="BB197" s="834" t="s">
        <v>276</v>
      </c>
    </row>
    <row r="198" spans="1:54" s="14" customFormat="1" ht="12.75" x14ac:dyDescent="0.2">
      <c r="A198" s="878" t="s">
        <v>208</v>
      </c>
      <c r="B198" s="878"/>
      <c r="C198" s="878"/>
      <c r="D198" s="878"/>
      <c r="E198" s="878"/>
      <c r="F198" s="878"/>
      <c r="G198" s="878"/>
      <c r="H198" s="879" t="s">
        <v>192</v>
      </c>
      <c r="I198" s="879"/>
      <c r="J198" s="879"/>
      <c r="K198" s="879"/>
      <c r="L198" s="879"/>
      <c r="M198" s="879"/>
      <c r="N198" s="879"/>
      <c r="O198" s="879"/>
      <c r="P198" s="879"/>
      <c r="Q198" s="879"/>
      <c r="R198" s="879"/>
      <c r="S198" s="879"/>
      <c r="T198" s="879"/>
      <c r="U198" s="879"/>
      <c r="V198" s="879"/>
      <c r="W198" s="879"/>
      <c r="X198" s="879"/>
      <c r="Y198" s="879"/>
      <c r="Z198" s="879"/>
      <c r="AA198" s="879"/>
      <c r="AB198" s="879"/>
      <c r="AC198" s="879"/>
      <c r="AD198" s="879"/>
      <c r="AE198" s="879"/>
      <c r="AF198" s="879"/>
      <c r="AG198" s="879"/>
      <c r="AH198" s="879"/>
      <c r="AI198" s="879"/>
      <c r="AJ198" s="862" t="s">
        <v>162</v>
      </c>
      <c r="AK198" s="862"/>
      <c r="AL198" s="862"/>
      <c r="AM198" s="862"/>
      <c r="AN198" s="862"/>
      <c r="AO198" s="862"/>
      <c r="AP198" s="862"/>
      <c r="AQ198" s="862"/>
      <c r="AR198" s="862"/>
      <c r="AS198" s="862"/>
      <c r="AT198" s="862"/>
      <c r="AU198" s="862"/>
      <c r="AV198" s="862"/>
      <c r="AW198" s="862"/>
      <c r="AX198" s="862"/>
      <c r="AY198" s="862"/>
      <c r="AZ198" s="834" t="s">
        <v>281</v>
      </c>
      <c r="BA198" s="834" t="s">
        <v>281</v>
      </c>
      <c r="BB198" s="834" t="s">
        <v>276</v>
      </c>
    </row>
    <row r="199" spans="1:54" s="14" customFormat="1" ht="25.5" customHeight="1" x14ac:dyDescent="0.2">
      <c r="A199" s="878" t="s">
        <v>209</v>
      </c>
      <c r="B199" s="878"/>
      <c r="C199" s="878"/>
      <c r="D199" s="878"/>
      <c r="E199" s="878"/>
      <c r="F199" s="878"/>
      <c r="G199" s="878"/>
      <c r="H199" s="879" t="s">
        <v>194</v>
      </c>
      <c r="I199" s="879"/>
      <c r="J199" s="879"/>
      <c r="K199" s="879"/>
      <c r="L199" s="879"/>
      <c r="M199" s="879"/>
      <c r="N199" s="879"/>
      <c r="O199" s="879"/>
      <c r="P199" s="879"/>
      <c r="Q199" s="879"/>
      <c r="R199" s="879"/>
      <c r="S199" s="879"/>
      <c r="T199" s="879"/>
      <c r="U199" s="879"/>
      <c r="V199" s="879"/>
      <c r="W199" s="879"/>
      <c r="X199" s="879"/>
      <c r="Y199" s="879"/>
      <c r="Z199" s="879"/>
      <c r="AA199" s="879"/>
      <c r="AB199" s="879"/>
      <c r="AC199" s="879"/>
      <c r="AD199" s="879"/>
      <c r="AE199" s="879"/>
      <c r="AF199" s="879"/>
      <c r="AG199" s="879"/>
      <c r="AH199" s="879"/>
      <c r="AI199" s="879"/>
      <c r="AJ199" s="862" t="s">
        <v>162</v>
      </c>
      <c r="AK199" s="862"/>
      <c r="AL199" s="862"/>
      <c r="AM199" s="862"/>
      <c r="AN199" s="862"/>
      <c r="AO199" s="862"/>
      <c r="AP199" s="862"/>
      <c r="AQ199" s="862"/>
      <c r="AR199" s="862"/>
      <c r="AS199" s="862"/>
      <c r="AT199" s="862"/>
      <c r="AU199" s="862"/>
      <c r="AV199" s="862"/>
      <c r="AW199" s="862"/>
      <c r="AX199" s="862"/>
      <c r="AY199" s="862"/>
      <c r="AZ199" s="834" t="s">
        <v>281</v>
      </c>
      <c r="BA199" s="834" t="s">
        <v>281</v>
      </c>
      <c r="BB199" s="834" t="s">
        <v>276</v>
      </c>
    </row>
    <row r="200" spans="1:54" s="14" customFormat="1" ht="12.75" x14ac:dyDescent="0.2">
      <c r="A200" s="878" t="s">
        <v>210</v>
      </c>
      <c r="B200" s="878"/>
      <c r="C200" s="878"/>
      <c r="D200" s="878"/>
      <c r="E200" s="878"/>
      <c r="F200" s="878"/>
      <c r="G200" s="878"/>
      <c r="H200" s="879" t="s">
        <v>32</v>
      </c>
      <c r="I200" s="879"/>
      <c r="J200" s="879"/>
      <c r="K200" s="879"/>
      <c r="L200" s="879"/>
      <c r="M200" s="879"/>
      <c r="N200" s="879"/>
      <c r="O200" s="879"/>
      <c r="P200" s="879"/>
      <c r="Q200" s="879"/>
      <c r="R200" s="879"/>
      <c r="S200" s="879"/>
      <c r="T200" s="879"/>
      <c r="U200" s="879"/>
      <c r="V200" s="879"/>
      <c r="W200" s="879"/>
      <c r="X200" s="879"/>
      <c r="Y200" s="879"/>
      <c r="Z200" s="879"/>
      <c r="AA200" s="879"/>
      <c r="AB200" s="879"/>
      <c r="AC200" s="879"/>
      <c r="AD200" s="879"/>
      <c r="AE200" s="879"/>
      <c r="AF200" s="879"/>
      <c r="AG200" s="879"/>
      <c r="AH200" s="879"/>
      <c r="AI200" s="879"/>
      <c r="AJ200" s="862" t="s">
        <v>162</v>
      </c>
      <c r="AK200" s="862"/>
      <c r="AL200" s="862"/>
      <c r="AM200" s="862"/>
      <c r="AN200" s="862"/>
      <c r="AO200" s="862"/>
      <c r="AP200" s="862"/>
      <c r="AQ200" s="862"/>
      <c r="AR200" s="862"/>
      <c r="AS200" s="862"/>
      <c r="AT200" s="862"/>
      <c r="AU200" s="862"/>
      <c r="AV200" s="862"/>
      <c r="AW200" s="862"/>
      <c r="AX200" s="862"/>
      <c r="AY200" s="862"/>
      <c r="AZ200" s="834" t="s">
        <v>281</v>
      </c>
      <c r="BA200" s="848" t="s">
        <v>281</v>
      </c>
      <c r="BB200" s="848" t="s">
        <v>276</v>
      </c>
    </row>
    <row r="201" spans="1:54" s="14" customFormat="1" ht="25.5" customHeight="1" x14ac:dyDescent="0.2">
      <c r="A201" s="878" t="s">
        <v>211</v>
      </c>
      <c r="B201" s="878"/>
      <c r="C201" s="878"/>
      <c r="D201" s="878"/>
      <c r="E201" s="878"/>
      <c r="F201" s="878"/>
      <c r="G201" s="878"/>
      <c r="H201" s="879" t="s">
        <v>212</v>
      </c>
      <c r="I201" s="879"/>
      <c r="J201" s="879"/>
      <c r="K201" s="879"/>
      <c r="L201" s="879"/>
      <c r="M201" s="879"/>
      <c r="N201" s="879"/>
      <c r="O201" s="879"/>
      <c r="P201" s="879"/>
      <c r="Q201" s="879"/>
      <c r="R201" s="879"/>
      <c r="S201" s="879"/>
      <c r="T201" s="879"/>
      <c r="U201" s="879"/>
      <c r="V201" s="879"/>
      <c r="W201" s="879"/>
      <c r="X201" s="879"/>
      <c r="Y201" s="879"/>
      <c r="Z201" s="879"/>
      <c r="AA201" s="879"/>
      <c r="AB201" s="879"/>
      <c r="AC201" s="879"/>
      <c r="AD201" s="879"/>
      <c r="AE201" s="879"/>
      <c r="AF201" s="879"/>
      <c r="AG201" s="879"/>
      <c r="AH201" s="879"/>
      <c r="AI201" s="879"/>
      <c r="AJ201" s="862" t="s">
        <v>150</v>
      </c>
      <c r="AK201" s="862"/>
      <c r="AL201" s="862"/>
      <c r="AM201" s="862"/>
      <c r="AN201" s="862"/>
      <c r="AO201" s="862"/>
      <c r="AP201" s="862"/>
      <c r="AQ201" s="862"/>
      <c r="AR201" s="862"/>
      <c r="AS201" s="862"/>
      <c r="AT201" s="862"/>
      <c r="AU201" s="862"/>
      <c r="AV201" s="862"/>
      <c r="AW201" s="862"/>
      <c r="AX201" s="862"/>
      <c r="AY201" s="862"/>
      <c r="AZ201" s="834" t="s">
        <v>281</v>
      </c>
      <c r="BA201" s="834" t="s">
        <v>281</v>
      </c>
      <c r="BB201" s="834" t="s">
        <v>276</v>
      </c>
    </row>
    <row r="202" spans="1:54" s="14" customFormat="1" ht="71.25" customHeight="1" x14ac:dyDescent="0.2">
      <c r="A202" s="878" t="s">
        <v>213</v>
      </c>
      <c r="B202" s="878"/>
      <c r="C202" s="878"/>
      <c r="D202" s="878"/>
      <c r="E202" s="878"/>
      <c r="F202" s="878"/>
      <c r="G202" s="878"/>
      <c r="H202" s="879" t="s">
        <v>153</v>
      </c>
      <c r="I202" s="879"/>
      <c r="J202" s="879"/>
      <c r="K202" s="879"/>
      <c r="L202" s="879"/>
      <c r="M202" s="879"/>
      <c r="N202" s="879"/>
      <c r="O202" s="879"/>
      <c r="P202" s="879"/>
      <c r="Q202" s="879"/>
      <c r="R202" s="879"/>
      <c r="S202" s="879"/>
      <c r="T202" s="879"/>
      <c r="U202" s="879"/>
      <c r="V202" s="879"/>
      <c r="W202" s="879"/>
      <c r="X202" s="879"/>
      <c r="Y202" s="879"/>
      <c r="Z202" s="879"/>
      <c r="AA202" s="879"/>
      <c r="AB202" s="879"/>
      <c r="AC202" s="879"/>
      <c r="AD202" s="879"/>
      <c r="AE202" s="879"/>
      <c r="AF202" s="879"/>
      <c r="AG202" s="879"/>
      <c r="AH202" s="879"/>
      <c r="AI202" s="879"/>
      <c r="AJ202" s="862"/>
      <c r="AK202" s="862"/>
      <c r="AL202" s="862"/>
      <c r="AM202" s="862"/>
      <c r="AN202" s="862"/>
      <c r="AO202" s="862"/>
      <c r="AP202" s="862"/>
      <c r="AQ202" s="862"/>
      <c r="AR202" s="862"/>
      <c r="AS202" s="862"/>
      <c r="AT202" s="862"/>
      <c r="AU202" s="862"/>
      <c r="AV202" s="862"/>
      <c r="AW202" s="862"/>
      <c r="AX202" s="862"/>
      <c r="AY202" s="862"/>
      <c r="AZ202" s="861" t="s">
        <v>1168</v>
      </c>
      <c r="BA202" s="862"/>
      <c r="BB202" s="862"/>
    </row>
    <row r="203" spans="1:54" s="14" customFormat="1" ht="12.75" x14ac:dyDescent="0.2">
      <c r="A203" s="873" t="s">
        <v>1170</v>
      </c>
      <c r="B203" s="874"/>
      <c r="C203" s="874"/>
      <c r="D203" s="874"/>
      <c r="E203" s="874"/>
      <c r="F203" s="874"/>
      <c r="G203" s="874"/>
      <c r="H203" s="874"/>
      <c r="I203" s="874"/>
      <c r="J203" s="874"/>
      <c r="K203" s="874"/>
      <c r="L203" s="874"/>
      <c r="M203" s="874"/>
      <c r="N203" s="874"/>
      <c r="O203" s="874"/>
      <c r="P203" s="874"/>
      <c r="Q203" s="874"/>
      <c r="R203" s="874"/>
      <c r="S203" s="874"/>
      <c r="T203" s="874"/>
      <c r="U203" s="874"/>
      <c r="V203" s="874"/>
      <c r="W203" s="874"/>
      <c r="X203" s="874"/>
      <c r="Y203" s="874"/>
      <c r="Z203" s="874"/>
      <c r="AA203" s="874"/>
      <c r="AB203" s="874"/>
      <c r="AC203" s="874"/>
      <c r="AD203" s="874"/>
      <c r="AE203" s="874"/>
      <c r="AF203" s="874"/>
      <c r="AG203" s="874"/>
      <c r="AH203" s="874"/>
      <c r="AI203" s="874"/>
      <c r="AJ203" s="874"/>
      <c r="AK203" s="874"/>
      <c r="AL203" s="874"/>
      <c r="AM203" s="874"/>
      <c r="AN203" s="874"/>
      <c r="AO203" s="874"/>
      <c r="AP203" s="874"/>
      <c r="AQ203" s="874"/>
      <c r="AR203" s="874"/>
      <c r="AS203" s="874"/>
      <c r="AT203" s="874"/>
      <c r="AU203" s="874"/>
      <c r="AV203" s="874"/>
      <c r="AW203" s="874"/>
      <c r="AX203" s="874"/>
      <c r="AY203" s="874"/>
      <c r="AZ203" s="874"/>
      <c r="BA203" s="874"/>
      <c r="BB203" s="875"/>
    </row>
    <row r="204" spans="1:54" s="14" customFormat="1" ht="63" customHeight="1" x14ac:dyDescent="0.2">
      <c r="A204" s="876" t="s">
        <v>1171</v>
      </c>
      <c r="B204" s="869"/>
      <c r="C204" s="869"/>
      <c r="D204" s="869"/>
      <c r="E204" s="869"/>
      <c r="F204" s="869"/>
      <c r="G204" s="869"/>
      <c r="H204" s="869"/>
      <c r="I204" s="869"/>
      <c r="J204" s="869"/>
      <c r="K204" s="869"/>
      <c r="L204" s="869"/>
      <c r="M204" s="869"/>
      <c r="N204" s="869"/>
      <c r="O204" s="869"/>
      <c r="P204" s="869"/>
      <c r="Q204" s="869"/>
      <c r="R204" s="869"/>
      <c r="S204" s="869"/>
      <c r="T204" s="869"/>
      <c r="U204" s="869"/>
      <c r="V204" s="869"/>
      <c r="W204" s="869"/>
      <c r="X204" s="869"/>
      <c r="Y204" s="869"/>
      <c r="Z204" s="869"/>
      <c r="AA204" s="869"/>
      <c r="AB204" s="869"/>
      <c r="AC204" s="869"/>
      <c r="AD204" s="869"/>
      <c r="AE204" s="869"/>
      <c r="AF204" s="869"/>
      <c r="AG204" s="869"/>
      <c r="AH204" s="869"/>
      <c r="AI204" s="869"/>
      <c r="AJ204" s="869"/>
      <c r="AK204" s="869"/>
      <c r="AL204" s="869"/>
      <c r="AM204" s="869"/>
      <c r="AN204" s="869"/>
      <c r="AO204" s="869"/>
      <c r="AP204" s="869"/>
      <c r="AQ204" s="869"/>
      <c r="AR204" s="869"/>
      <c r="AS204" s="869"/>
      <c r="AT204" s="869"/>
      <c r="AU204" s="869"/>
      <c r="AV204" s="869"/>
      <c r="AW204" s="869"/>
      <c r="AX204" s="869"/>
      <c r="AY204" s="869"/>
      <c r="AZ204" s="869"/>
      <c r="BA204" s="869"/>
      <c r="BB204" s="877"/>
    </row>
    <row r="205" spans="1:54" s="14" customFormat="1" ht="15" customHeight="1" x14ac:dyDescent="0.2">
      <c r="A205" s="870" t="s">
        <v>1172</v>
      </c>
      <c r="B205" s="871"/>
      <c r="C205" s="871"/>
      <c r="D205" s="871"/>
      <c r="E205" s="871"/>
      <c r="F205" s="871"/>
      <c r="G205" s="871"/>
      <c r="H205" s="871"/>
      <c r="I205" s="871"/>
      <c r="J205" s="871"/>
      <c r="K205" s="871"/>
      <c r="L205" s="871"/>
      <c r="M205" s="871"/>
      <c r="N205" s="871"/>
      <c r="O205" s="871"/>
      <c r="P205" s="871"/>
      <c r="Q205" s="871"/>
      <c r="R205" s="871"/>
      <c r="S205" s="871"/>
      <c r="T205" s="871"/>
      <c r="U205" s="871"/>
      <c r="V205" s="871"/>
      <c r="W205" s="871"/>
      <c r="X205" s="871"/>
      <c r="Y205" s="871"/>
      <c r="Z205" s="871"/>
      <c r="AA205" s="871"/>
      <c r="AB205" s="871"/>
      <c r="AC205" s="871"/>
      <c r="AD205" s="871"/>
      <c r="AE205" s="871"/>
      <c r="AF205" s="871"/>
      <c r="AG205" s="871"/>
      <c r="AH205" s="871"/>
      <c r="AI205" s="871"/>
      <c r="AJ205" s="871"/>
      <c r="AK205" s="871"/>
      <c r="AL205" s="871"/>
      <c r="AM205" s="871"/>
      <c r="AN205" s="871"/>
      <c r="AO205" s="871"/>
      <c r="AP205" s="871"/>
      <c r="AQ205" s="871"/>
      <c r="AR205" s="871"/>
      <c r="AS205" s="871"/>
      <c r="AT205" s="871"/>
      <c r="AU205" s="871"/>
      <c r="AV205" s="871"/>
      <c r="AW205" s="871"/>
      <c r="AX205" s="871"/>
      <c r="AY205" s="871"/>
      <c r="AZ205" s="871"/>
      <c r="BA205" s="871"/>
      <c r="BB205" s="872"/>
    </row>
    <row r="206" spans="1:54" s="14" customFormat="1" ht="12.75" x14ac:dyDescent="0.2">
      <c r="A206" s="868" t="s">
        <v>1173</v>
      </c>
      <c r="B206" s="869"/>
      <c r="C206" s="869"/>
      <c r="D206" s="869"/>
      <c r="E206" s="869"/>
      <c r="F206" s="869"/>
      <c r="G206" s="869"/>
      <c r="H206" s="869"/>
      <c r="I206" s="869"/>
      <c r="J206" s="869"/>
      <c r="K206" s="869"/>
      <c r="L206" s="869"/>
      <c r="M206" s="869"/>
      <c r="N206" s="869"/>
      <c r="O206" s="869"/>
      <c r="P206" s="869"/>
      <c r="Q206" s="869"/>
      <c r="R206" s="869"/>
      <c r="S206" s="869"/>
      <c r="T206" s="869"/>
      <c r="U206" s="869"/>
      <c r="V206" s="869"/>
      <c r="W206" s="869"/>
      <c r="X206" s="869"/>
      <c r="Y206" s="869"/>
      <c r="Z206" s="869"/>
      <c r="AA206" s="869"/>
      <c r="AB206" s="869"/>
      <c r="AC206" s="869"/>
      <c r="AD206" s="869"/>
      <c r="AE206" s="869"/>
      <c r="AF206" s="869"/>
      <c r="AG206" s="869"/>
      <c r="AH206" s="869"/>
      <c r="AI206" s="869"/>
      <c r="AJ206" s="869"/>
      <c r="AK206" s="869"/>
      <c r="AL206" s="869"/>
      <c r="AM206" s="869"/>
      <c r="AN206" s="869"/>
      <c r="AO206" s="869"/>
      <c r="AP206" s="869"/>
      <c r="AQ206" s="869"/>
      <c r="AR206" s="869"/>
      <c r="AS206" s="869"/>
      <c r="AT206" s="869"/>
      <c r="AU206" s="869"/>
      <c r="AV206" s="869"/>
      <c r="AW206" s="869"/>
      <c r="AX206" s="869"/>
      <c r="AY206" s="869"/>
      <c r="AZ206" s="869"/>
      <c r="BA206" s="869"/>
      <c r="BB206" s="869"/>
    </row>
    <row r="207" spans="1:54" s="13" customFormat="1" x14ac:dyDescent="0.2"/>
    <row r="208" spans="1:54" x14ac:dyDescent="0.25">
      <c r="A208" s="860" t="s">
        <v>269</v>
      </c>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row>
    <row r="209" spans="1:54" ht="12.75" customHeight="1" x14ac:dyDescent="0.25">
      <c r="A209" s="860" t="s">
        <v>270</v>
      </c>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row>
    <row r="210" spans="1:54" x14ac:dyDescent="0.25">
      <c r="A210" s="860" t="s">
        <v>271</v>
      </c>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row>
    <row r="211" spans="1:54" x14ac:dyDescent="0.25">
      <c r="A211" s="860" t="s">
        <v>272</v>
      </c>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row>
    <row r="212" spans="1:54" ht="9"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row>
    <row r="213" spans="1:54" ht="22.5" hidden="1" customHeight="1" x14ac:dyDescent="0.25">
      <c r="A213" s="863" t="s">
        <v>273</v>
      </c>
      <c r="B213" s="863"/>
      <c r="C213" s="863"/>
      <c r="D213" s="863"/>
      <c r="E213" s="863"/>
      <c r="F213" s="863"/>
      <c r="G213" s="863"/>
      <c r="H213" s="863"/>
      <c r="I213" s="863"/>
      <c r="J213" s="863"/>
      <c r="K213" s="863"/>
      <c r="L213" s="863"/>
      <c r="M213" s="863"/>
      <c r="N213" s="863"/>
      <c r="O213" s="863"/>
      <c r="P213" s="863"/>
      <c r="Q213" s="863"/>
      <c r="R213" s="863"/>
      <c r="S213" s="863"/>
      <c r="T213" s="863"/>
      <c r="U213" s="863"/>
      <c r="V213" s="863"/>
      <c r="W213" s="863"/>
      <c r="X213" s="863"/>
      <c r="Y213" s="863"/>
      <c r="Z213" s="863"/>
      <c r="AA213" s="863"/>
      <c r="AB213" s="863"/>
      <c r="AC213" s="863"/>
      <c r="AD213" s="863"/>
      <c r="AE213" s="863"/>
      <c r="AF213" s="863"/>
      <c r="AG213" s="863"/>
      <c r="AH213" s="863"/>
      <c r="AI213" s="863"/>
      <c r="AJ213" s="863"/>
      <c r="AK213" s="863"/>
      <c r="AL213" s="863"/>
      <c r="AM213" s="863"/>
      <c r="AN213" s="863"/>
      <c r="AO213" s="863"/>
      <c r="AP213" s="863"/>
      <c r="AQ213" s="863"/>
      <c r="AR213" s="863"/>
      <c r="AS213" s="863"/>
      <c r="AT213" s="863"/>
      <c r="AU213" s="863"/>
      <c r="AV213" s="863"/>
      <c r="AW213" s="863"/>
      <c r="AX213" s="863"/>
      <c r="AY213" s="863"/>
      <c r="AZ213" s="863"/>
      <c r="BA213" s="863"/>
      <c r="BB213" s="863"/>
    </row>
    <row r="214" spans="1:54" ht="30" hidden="1" customHeight="1" x14ac:dyDescent="0.25">
      <c r="A214" s="863" t="s">
        <v>275</v>
      </c>
      <c r="B214" s="863"/>
      <c r="C214" s="863"/>
      <c r="D214" s="863"/>
      <c r="E214" s="863"/>
      <c r="F214" s="863"/>
      <c r="G214" s="863"/>
      <c r="H214" s="863"/>
      <c r="I214" s="863"/>
      <c r="J214" s="863"/>
      <c r="K214" s="863"/>
      <c r="L214" s="863"/>
      <c r="M214" s="863"/>
      <c r="N214" s="863"/>
      <c r="O214" s="863"/>
      <c r="P214" s="863"/>
      <c r="Q214" s="863"/>
      <c r="R214" s="863"/>
      <c r="S214" s="863"/>
      <c r="T214" s="863"/>
      <c r="U214" s="863"/>
      <c r="V214" s="863"/>
      <c r="W214" s="863"/>
      <c r="X214" s="863"/>
      <c r="Y214" s="863"/>
      <c r="Z214" s="863"/>
      <c r="AA214" s="863"/>
      <c r="AB214" s="863"/>
      <c r="AC214" s="863"/>
      <c r="AD214" s="863"/>
      <c r="AE214" s="863"/>
      <c r="AF214" s="863"/>
      <c r="AG214" s="863"/>
      <c r="AH214" s="863"/>
      <c r="AI214" s="863"/>
      <c r="AJ214" s="863"/>
      <c r="AK214" s="863"/>
      <c r="AL214" s="863"/>
      <c r="AM214" s="863"/>
      <c r="AN214" s="863"/>
      <c r="AO214" s="863"/>
      <c r="AP214" s="863"/>
      <c r="AQ214" s="863"/>
      <c r="AR214" s="863"/>
      <c r="AS214" s="863"/>
      <c r="AT214" s="863"/>
      <c r="AU214" s="863"/>
      <c r="AV214" s="863"/>
      <c r="AW214" s="863"/>
      <c r="AX214" s="863"/>
      <c r="AY214" s="863"/>
      <c r="AZ214" s="863"/>
      <c r="BA214" s="863"/>
      <c r="BB214" s="863"/>
    </row>
  </sheetData>
  <mergeCells count="547">
    <mergeCell ref="A31:G31"/>
    <mergeCell ref="H31:AI31"/>
    <mergeCell ref="AJ31:AY31"/>
    <mergeCell ref="A29:BB29"/>
    <mergeCell ref="AJ28:AY28"/>
    <mergeCell ref="A30:G30"/>
    <mergeCell ref="H30:AI30"/>
    <mergeCell ref="A32:G32"/>
    <mergeCell ref="BA44:BB44"/>
    <mergeCell ref="AJ35:AY35"/>
    <mergeCell ref="A38:G38"/>
    <mergeCell ref="H38:AI38"/>
    <mergeCell ref="AJ38:AY38"/>
    <mergeCell ref="A37:G37"/>
    <mergeCell ref="H37:AI37"/>
    <mergeCell ref="AJ37:AY37"/>
    <mergeCell ref="A33:G33"/>
    <mergeCell ref="H33:AI33"/>
    <mergeCell ref="AJ33:AY33"/>
    <mergeCell ref="A42:G42"/>
    <mergeCell ref="H42:AI42"/>
    <mergeCell ref="AJ42:AY42"/>
    <mergeCell ref="A39:G39"/>
    <mergeCell ref="H39:AI39"/>
    <mergeCell ref="A34:G34"/>
    <mergeCell ref="H34:AI34"/>
    <mergeCell ref="AJ34:AY34"/>
    <mergeCell ref="A41:G41"/>
    <mergeCell ref="H41:AI41"/>
    <mergeCell ref="AJ41:AY41"/>
    <mergeCell ref="A46:G46"/>
    <mergeCell ref="H46:AI46"/>
    <mergeCell ref="AJ46:AY46"/>
    <mergeCell ref="A45:G45"/>
    <mergeCell ref="A43:G43"/>
    <mergeCell ref="H43:AI43"/>
    <mergeCell ref="A44:G44"/>
    <mergeCell ref="H44:AI44"/>
    <mergeCell ref="AJ44:AY44"/>
    <mergeCell ref="AJ43:AY43"/>
    <mergeCell ref="A40:G40"/>
    <mergeCell ref="H40:AI40"/>
    <mergeCell ref="AJ40:AY40"/>
    <mergeCell ref="AJ39:AY39"/>
    <mergeCell ref="A35:G35"/>
    <mergeCell ref="H35:AI35"/>
    <mergeCell ref="A36:G36"/>
    <mergeCell ref="H36:AI36"/>
    <mergeCell ref="A49:G49"/>
    <mergeCell ref="H49:AI49"/>
    <mergeCell ref="AJ49:AY49"/>
    <mergeCell ref="A50:G50"/>
    <mergeCell ref="H50:AI50"/>
    <mergeCell ref="AJ50:AY50"/>
    <mergeCell ref="A47:G47"/>
    <mergeCell ref="H47:AI47"/>
    <mergeCell ref="A48:G48"/>
    <mergeCell ref="H48:AI48"/>
    <mergeCell ref="AJ48:AY48"/>
    <mergeCell ref="AJ47:AY47"/>
    <mergeCell ref="A53:G53"/>
    <mergeCell ref="H53:AI53"/>
    <mergeCell ref="AJ53:AY53"/>
    <mergeCell ref="A54:G54"/>
    <mergeCell ref="H54:AI54"/>
    <mergeCell ref="AJ54:AY54"/>
    <mergeCell ref="A51:G51"/>
    <mergeCell ref="H51:AI51"/>
    <mergeCell ref="A52:G52"/>
    <mergeCell ref="H52:AI52"/>
    <mergeCell ref="AJ52:AY52"/>
    <mergeCell ref="AJ51:AY51"/>
    <mergeCell ref="A58:G58"/>
    <mergeCell ref="H58:AI58"/>
    <mergeCell ref="AJ58:AY58"/>
    <mergeCell ref="A55:G55"/>
    <mergeCell ref="H55:AI55"/>
    <mergeCell ref="A56:G56"/>
    <mergeCell ref="H56:AI56"/>
    <mergeCell ref="AJ56:AY56"/>
    <mergeCell ref="AJ55:AY55"/>
    <mergeCell ref="A61:G61"/>
    <mergeCell ref="H61:AI61"/>
    <mergeCell ref="AJ61:AY61"/>
    <mergeCell ref="A62:G62"/>
    <mergeCell ref="H62:AI62"/>
    <mergeCell ref="AJ62:AY62"/>
    <mergeCell ref="AZ61:BB61"/>
    <mergeCell ref="A59:G59"/>
    <mergeCell ref="H59:AI59"/>
    <mergeCell ref="A60:G60"/>
    <mergeCell ref="H60:AI60"/>
    <mergeCell ref="AJ60:AY60"/>
    <mergeCell ref="AJ59:AY59"/>
    <mergeCell ref="A66:G66"/>
    <mergeCell ref="H66:AI66"/>
    <mergeCell ref="AJ66:AY66"/>
    <mergeCell ref="A67:G67"/>
    <mergeCell ref="H67:AI67"/>
    <mergeCell ref="AJ67:AY67"/>
    <mergeCell ref="A63:G63"/>
    <mergeCell ref="H63:AI63"/>
    <mergeCell ref="A64:BB64"/>
    <mergeCell ref="A65:G65"/>
    <mergeCell ref="H65:AI65"/>
    <mergeCell ref="AJ65:AY65"/>
    <mergeCell ref="AJ63:AY63"/>
    <mergeCell ref="A70:G70"/>
    <mergeCell ref="H70:AI70"/>
    <mergeCell ref="AJ70:AY70"/>
    <mergeCell ref="A71:G71"/>
    <mergeCell ref="H71:AI71"/>
    <mergeCell ref="AJ71:AY71"/>
    <mergeCell ref="A68:G68"/>
    <mergeCell ref="H68:AI68"/>
    <mergeCell ref="A69:G69"/>
    <mergeCell ref="H69:AI69"/>
    <mergeCell ref="AJ69:AY69"/>
    <mergeCell ref="AJ68:AY68"/>
    <mergeCell ref="A74:G74"/>
    <mergeCell ref="H74:AI74"/>
    <mergeCell ref="AJ74:AY74"/>
    <mergeCell ref="A75:G75"/>
    <mergeCell ref="H75:AI75"/>
    <mergeCell ref="AJ75:AY75"/>
    <mergeCell ref="A72:G72"/>
    <mergeCell ref="H72:AI72"/>
    <mergeCell ref="A73:G73"/>
    <mergeCell ref="H73:AI73"/>
    <mergeCell ref="AJ73:AY73"/>
    <mergeCell ref="AJ72:AY72"/>
    <mergeCell ref="A78:G78"/>
    <mergeCell ref="H78:AI78"/>
    <mergeCell ref="AJ78:AY78"/>
    <mergeCell ref="A79:G79"/>
    <mergeCell ref="H79:AI79"/>
    <mergeCell ref="AJ79:AY79"/>
    <mergeCell ref="A76:G76"/>
    <mergeCell ref="H76:AI76"/>
    <mergeCell ref="A77:G77"/>
    <mergeCell ref="H77:AI77"/>
    <mergeCell ref="AJ77:AY77"/>
    <mergeCell ref="AJ76:AY76"/>
    <mergeCell ref="A82:G82"/>
    <mergeCell ref="H82:AI82"/>
    <mergeCell ref="AJ82:AY82"/>
    <mergeCell ref="A83:G83"/>
    <mergeCell ref="H83:AI83"/>
    <mergeCell ref="AJ83:AY83"/>
    <mergeCell ref="A80:G80"/>
    <mergeCell ref="H80:AI80"/>
    <mergeCell ref="A81:G81"/>
    <mergeCell ref="H81:AI81"/>
    <mergeCell ref="AJ81:AY81"/>
    <mergeCell ref="AJ80:AY80"/>
    <mergeCell ref="A86:G86"/>
    <mergeCell ref="H86:AI86"/>
    <mergeCell ref="AJ86:AY86"/>
    <mergeCell ref="A87:G87"/>
    <mergeCell ref="H87:AI87"/>
    <mergeCell ref="AJ87:AY87"/>
    <mergeCell ref="A84:G84"/>
    <mergeCell ref="H84:AI84"/>
    <mergeCell ref="A85:G85"/>
    <mergeCell ref="H85:AI85"/>
    <mergeCell ref="AJ85:AY85"/>
    <mergeCell ref="AJ84:AY84"/>
    <mergeCell ref="A90:G90"/>
    <mergeCell ref="H90:AI90"/>
    <mergeCell ref="AJ90:AY90"/>
    <mergeCell ref="A91:G91"/>
    <mergeCell ref="H91:AI91"/>
    <mergeCell ref="AJ91:AY91"/>
    <mergeCell ref="A88:G88"/>
    <mergeCell ref="H88:AI88"/>
    <mergeCell ref="A89:G89"/>
    <mergeCell ref="H89:AI89"/>
    <mergeCell ref="AJ89:AY89"/>
    <mergeCell ref="AJ88:AY88"/>
    <mergeCell ref="A94:G94"/>
    <mergeCell ref="H94:AI94"/>
    <mergeCell ref="AJ94:AY94"/>
    <mergeCell ref="A95:G95"/>
    <mergeCell ref="H95:AI95"/>
    <mergeCell ref="AJ95:AY95"/>
    <mergeCell ref="A92:G92"/>
    <mergeCell ref="H92:AI92"/>
    <mergeCell ref="A93:G93"/>
    <mergeCell ref="H93:AI93"/>
    <mergeCell ref="AJ93:AY93"/>
    <mergeCell ref="AJ92:AY92"/>
    <mergeCell ref="A98:G98"/>
    <mergeCell ref="H98:AI98"/>
    <mergeCell ref="AJ98:AY98"/>
    <mergeCell ref="A99:G99"/>
    <mergeCell ref="H99:AI99"/>
    <mergeCell ref="AJ99:AY99"/>
    <mergeCell ref="A96:G96"/>
    <mergeCell ref="H96:AI96"/>
    <mergeCell ref="A97:G97"/>
    <mergeCell ref="H97:AI97"/>
    <mergeCell ref="AJ97:AY97"/>
    <mergeCell ref="AJ96:AY96"/>
    <mergeCell ref="A102:G102"/>
    <mergeCell ref="H102:AI102"/>
    <mergeCell ref="AJ102:AY102"/>
    <mergeCell ref="A103:G103"/>
    <mergeCell ref="H103:AI103"/>
    <mergeCell ref="AJ103:AY103"/>
    <mergeCell ref="A100:G100"/>
    <mergeCell ref="H100:AI100"/>
    <mergeCell ref="A101:G101"/>
    <mergeCell ref="H101:AI101"/>
    <mergeCell ref="AJ101:AY101"/>
    <mergeCell ref="AJ100:AY100"/>
    <mergeCell ref="A106:G106"/>
    <mergeCell ref="H106:AI106"/>
    <mergeCell ref="AJ106:AY106"/>
    <mergeCell ref="A107:G107"/>
    <mergeCell ref="H107:AI107"/>
    <mergeCell ref="AJ107:AY107"/>
    <mergeCell ref="A104:G104"/>
    <mergeCell ref="H104:AI104"/>
    <mergeCell ref="A105:G105"/>
    <mergeCell ref="H105:AI105"/>
    <mergeCell ref="AJ105:AY105"/>
    <mergeCell ref="AJ104:AY104"/>
    <mergeCell ref="A110:G110"/>
    <mergeCell ref="H110:AI110"/>
    <mergeCell ref="AJ110:AY110"/>
    <mergeCell ref="A111:G111"/>
    <mergeCell ref="H111:AI111"/>
    <mergeCell ref="AJ111:AY111"/>
    <mergeCell ref="A108:G108"/>
    <mergeCell ref="H108:AI108"/>
    <mergeCell ref="A109:G109"/>
    <mergeCell ref="H109:AI109"/>
    <mergeCell ref="AJ109:AY109"/>
    <mergeCell ref="AJ108:AY108"/>
    <mergeCell ref="A114:G114"/>
    <mergeCell ref="H114:AI114"/>
    <mergeCell ref="AJ114:AY114"/>
    <mergeCell ref="A115:G115"/>
    <mergeCell ref="H115:AI115"/>
    <mergeCell ref="AJ115:AY115"/>
    <mergeCell ref="A112:G112"/>
    <mergeCell ref="H112:AI112"/>
    <mergeCell ref="A113:G113"/>
    <mergeCell ref="H113:AI113"/>
    <mergeCell ref="AJ113:AY113"/>
    <mergeCell ref="AJ112:AY112"/>
    <mergeCell ref="A118:G118"/>
    <mergeCell ref="H118:AI118"/>
    <mergeCell ref="AJ118:AY118"/>
    <mergeCell ref="A119:G119"/>
    <mergeCell ref="H119:AI119"/>
    <mergeCell ref="AJ119:AY119"/>
    <mergeCell ref="A116:G116"/>
    <mergeCell ref="H116:AI116"/>
    <mergeCell ref="A117:G117"/>
    <mergeCell ref="H117:AI117"/>
    <mergeCell ref="AJ117:AY117"/>
    <mergeCell ref="AJ116:AY116"/>
    <mergeCell ref="A122:G122"/>
    <mergeCell ref="H122:AI122"/>
    <mergeCell ref="AJ122:AY122"/>
    <mergeCell ref="A123:G123"/>
    <mergeCell ref="H123:AI123"/>
    <mergeCell ref="AJ123:AY123"/>
    <mergeCell ref="A120:G120"/>
    <mergeCell ref="H120:AI120"/>
    <mergeCell ref="A121:G121"/>
    <mergeCell ref="H121:AI121"/>
    <mergeCell ref="AJ121:AY121"/>
    <mergeCell ref="AJ120:AY120"/>
    <mergeCell ref="A126:G126"/>
    <mergeCell ref="H126:AI126"/>
    <mergeCell ref="AJ126:AY126"/>
    <mergeCell ref="A127:G127"/>
    <mergeCell ref="H127:AI127"/>
    <mergeCell ref="AJ127:AY127"/>
    <mergeCell ref="A124:G124"/>
    <mergeCell ref="H124:AI124"/>
    <mergeCell ref="A125:G125"/>
    <mergeCell ref="H125:AI125"/>
    <mergeCell ref="AJ125:AY125"/>
    <mergeCell ref="AJ124:AY124"/>
    <mergeCell ref="A130:G130"/>
    <mergeCell ref="H130:AI130"/>
    <mergeCell ref="AJ130:AY130"/>
    <mergeCell ref="A131:G131"/>
    <mergeCell ref="H131:AI131"/>
    <mergeCell ref="AJ131:AY131"/>
    <mergeCell ref="A128:G128"/>
    <mergeCell ref="H128:AI128"/>
    <mergeCell ref="A129:G129"/>
    <mergeCell ref="H129:AI129"/>
    <mergeCell ref="AJ129:AY129"/>
    <mergeCell ref="AJ128:AY128"/>
    <mergeCell ref="A134:G134"/>
    <mergeCell ref="H134:AI134"/>
    <mergeCell ref="AJ134:AY134"/>
    <mergeCell ref="A135:G135"/>
    <mergeCell ref="H135:AI135"/>
    <mergeCell ref="AJ135:AY135"/>
    <mergeCell ref="A132:G132"/>
    <mergeCell ref="H132:AI132"/>
    <mergeCell ref="A133:G133"/>
    <mergeCell ref="H133:AI133"/>
    <mergeCell ref="AJ133:AY133"/>
    <mergeCell ref="AJ132:AY132"/>
    <mergeCell ref="A138:G138"/>
    <mergeCell ref="H138:AI138"/>
    <mergeCell ref="AJ138:AY138"/>
    <mergeCell ref="A139:G139"/>
    <mergeCell ref="H139:AI139"/>
    <mergeCell ref="AJ139:AY139"/>
    <mergeCell ref="A136:G136"/>
    <mergeCell ref="H136:AI136"/>
    <mergeCell ref="A137:G137"/>
    <mergeCell ref="H137:AI137"/>
    <mergeCell ref="AJ137:AY137"/>
    <mergeCell ref="AJ136:AY136"/>
    <mergeCell ref="A142:G142"/>
    <mergeCell ref="H142:AI142"/>
    <mergeCell ref="AJ142:AY142"/>
    <mergeCell ref="A143:G143"/>
    <mergeCell ref="H143:AI143"/>
    <mergeCell ref="AJ143:AY143"/>
    <mergeCell ref="A140:G140"/>
    <mergeCell ref="H140:AI140"/>
    <mergeCell ref="A141:G141"/>
    <mergeCell ref="H141:AI141"/>
    <mergeCell ref="AJ141:AY141"/>
    <mergeCell ref="AJ140:AY140"/>
    <mergeCell ref="A146:G146"/>
    <mergeCell ref="H146:AI146"/>
    <mergeCell ref="AJ146:AY146"/>
    <mergeCell ref="A147:G147"/>
    <mergeCell ref="H147:AI147"/>
    <mergeCell ref="AJ147:AY147"/>
    <mergeCell ref="A144:G144"/>
    <mergeCell ref="H144:AI144"/>
    <mergeCell ref="A145:G145"/>
    <mergeCell ref="H145:AI145"/>
    <mergeCell ref="AJ145:AY145"/>
    <mergeCell ref="AJ144:AY144"/>
    <mergeCell ref="A150:G150"/>
    <mergeCell ref="H150:AI150"/>
    <mergeCell ref="AJ150:AY150"/>
    <mergeCell ref="A151:G151"/>
    <mergeCell ref="H151:AI151"/>
    <mergeCell ref="AJ151:AY151"/>
    <mergeCell ref="A148:G148"/>
    <mergeCell ref="H148:AI148"/>
    <mergeCell ref="A149:G149"/>
    <mergeCell ref="H149:AI149"/>
    <mergeCell ref="AJ149:AY149"/>
    <mergeCell ref="AJ148:AY148"/>
    <mergeCell ref="A154:G154"/>
    <mergeCell ref="H154:AI154"/>
    <mergeCell ref="AJ154:AY154"/>
    <mergeCell ref="A155:G155"/>
    <mergeCell ref="H155:AI155"/>
    <mergeCell ref="AJ155:AY155"/>
    <mergeCell ref="A152:G152"/>
    <mergeCell ref="H152:AI152"/>
    <mergeCell ref="A153:G153"/>
    <mergeCell ref="H153:AI153"/>
    <mergeCell ref="AJ153:AY153"/>
    <mergeCell ref="AJ152:AY152"/>
    <mergeCell ref="A159:G159"/>
    <mergeCell ref="H159:AI159"/>
    <mergeCell ref="AJ159:AY159"/>
    <mergeCell ref="A160:G160"/>
    <mergeCell ref="H160:AI160"/>
    <mergeCell ref="AJ160:AY160"/>
    <mergeCell ref="A156:G156"/>
    <mergeCell ref="H156:AI156"/>
    <mergeCell ref="A157:BB157"/>
    <mergeCell ref="A158:G158"/>
    <mergeCell ref="H158:AI158"/>
    <mergeCell ref="AJ158:AY158"/>
    <mergeCell ref="AJ156:AY156"/>
    <mergeCell ref="A164:G164"/>
    <mergeCell ref="H164:AI164"/>
    <mergeCell ref="AJ164:AY164"/>
    <mergeCell ref="A161:G161"/>
    <mergeCell ref="H161:AI161"/>
    <mergeCell ref="A162:G162"/>
    <mergeCell ref="H162:AI162"/>
    <mergeCell ref="AJ162:AY162"/>
    <mergeCell ref="AJ161:AY161"/>
    <mergeCell ref="A167:G167"/>
    <mergeCell ref="H167:AI167"/>
    <mergeCell ref="AJ167:AY167"/>
    <mergeCell ref="A168:G168"/>
    <mergeCell ref="H168:AI168"/>
    <mergeCell ref="AJ168:AY168"/>
    <mergeCell ref="A165:G165"/>
    <mergeCell ref="H165:AI165"/>
    <mergeCell ref="A166:G166"/>
    <mergeCell ref="H166:AI166"/>
    <mergeCell ref="AJ166:AY166"/>
    <mergeCell ref="AJ165:AY165"/>
    <mergeCell ref="A171:G171"/>
    <mergeCell ref="H171:AI171"/>
    <mergeCell ref="AJ171:AY171"/>
    <mergeCell ref="A172:G172"/>
    <mergeCell ref="H172:AI172"/>
    <mergeCell ref="AJ172:AY172"/>
    <mergeCell ref="A169:G169"/>
    <mergeCell ref="H169:AI169"/>
    <mergeCell ref="A170:G170"/>
    <mergeCell ref="H170:AI170"/>
    <mergeCell ref="AJ170:AY170"/>
    <mergeCell ref="AJ169:AY169"/>
    <mergeCell ref="A175:G175"/>
    <mergeCell ref="H175:AI175"/>
    <mergeCell ref="AJ175:AY175"/>
    <mergeCell ref="A176:G176"/>
    <mergeCell ref="H176:AI176"/>
    <mergeCell ref="AJ176:AY176"/>
    <mergeCell ref="A173:G173"/>
    <mergeCell ref="H173:AI173"/>
    <mergeCell ref="A174:G174"/>
    <mergeCell ref="H174:AI174"/>
    <mergeCell ref="AJ174:AY174"/>
    <mergeCell ref="AJ173:AY173"/>
    <mergeCell ref="A179:G179"/>
    <mergeCell ref="H179:AI179"/>
    <mergeCell ref="AJ179:AY179"/>
    <mergeCell ref="A180:G180"/>
    <mergeCell ref="H180:AI180"/>
    <mergeCell ref="AJ180:AY180"/>
    <mergeCell ref="A177:G177"/>
    <mergeCell ref="H177:AI177"/>
    <mergeCell ref="A178:G178"/>
    <mergeCell ref="H178:AI178"/>
    <mergeCell ref="AJ178:AY178"/>
    <mergeCell ref="AJ177:AY177"/>
    <mergeCell ref="AJ181:AY181"/>
    <mergeCell ref="A183:G183"/>
    <mergeCell ref="H183:AI183"/>
    <mergeCell ref="AJ183:AY183"/>
    <mergeCell ref="A181:G181"/>
    <mergeCell ref="H181:AI181"/>
    <mergeCell ref="A182:G182"/>
    <mergeCell ref="H182:AI182"/>
    <mergeCell ref="AJ182:AY182"/>
    <mergeCell ref="A186:G186"/>
    <mergeCell ref="H186:AI186"/>
    <mergeCell ref="AJ186:AY186"/>
    <mergeCell ref="AJ185:AY185"/>
    <mergeCell ref="A184:G184"/>
    <mergeCell ref="H184:AI184"/>
    <mergeCell ref="AJ184:AY184"/>
    <mergeCell ref="A185:G185"/>
    <mergeCell ref="H185:AI185"/>
    <mergeCell ref="A189:G189"/>
    <mergeCell ref="H189:AI189"/>
    <mergeCell ref="A190:G190"/>
    <mergeCell ref="H190:AI190"/>
    <mergeCell ref="AJ190:AY190"/>
    <mergeCell ref="AJ189:AY189"/>
    <mergeCell ref="A187:G187"/>
    <mergeCell ref="H187:AI187"/>
    <mergeCell ref="AJ187:AY187"/>
    <mergeCell ref="A188:G188"/>
    <mergeCell ref="H188:AI188"/>
    <mergeCell ref="AJ188:AY188"/>
    <mergeCell ref="A193:G193"/>
    <mergeCell ref="H193:AI193"/>
    <mergeCell ref="A194:G194"/>
    <mergeCell ref="H194:AI194"/>
    <mergeCell ref="AJ194:AY194"/>
    <mergeCell ref="AJ193:AY193"/>
    <mergeCell ref="A191:G191"/>
    <mergeCell ref="H191:AI191"/>
    <mergeCell ref="AJ191:AY191"/>
    <mergeCell ref="A192:G192"/>
    <mergeCell ref="H192:AI192"/>
    <mergeCell ref="AJ192:AY192"/>
    <mergeCell ref="A197:G197"/>
    <mergeCell ref="H197:AI197"/>
    <mergeCell ref="A198:G198"/>
    <mergeCell ref="H198:AI198"/>
    <mergeCell ref="AJ198:AY198"/>
    <mergeCell ref="AJ197:AY197"/>
    <mergeCell ref="A201:G201"/>
    <mergeCell ref="H201:AI201"/>
    <mergeCell ref="A195:G195"/>
    <mergeCell ref="H195:AI195"/>
    <mergeCell ref="AJ195:AY195"/>
    <mergeCell ref="A196:G196"/>
    <mergeCell ref="H196:AI196"/>
    <mergeCell ref="AJ196:AY196"/>
    <mergeCell ref="R17:BB17"/>
    <mergeCell ref="R18:BB18"/>
    <mergeCell ref="R19:BB19"/>
    <mergeCell ref="R20:BB20"/>
    <mergeCell ref="R21:BB21"/>
    <mergeCell ref="R22:BB22"/>
    <mergeCell ref="R23:BB23"/>
    <mergeCell ref="R24:BB24"/>
    <mergeCell ref="AJ57:AY57"/>
    <mergeCell ref="H57:AI57"/>
    <mergeCell ref="AZ55:BB55"/>
    <mergeCell ref="H45:AI45"/>
    <mergeCell ref="AJ45:AY45"/>
    <mergeCell ref="AJ30:AY30"/>
    <mergeCell ref="H32:AI32"/>
    <mergeCell ref="AJ32:AY32"/>
    <mergeCell ref="AJ36:AY36"/>
    <mergeCell ref="BA2:BB2"/>
    <mergeCell ref="BA3:BB3"/>
    <mergeCell ref="A4:BB4"/>
    <mergeCell ref="A5:BB5"/>
    <mergeCell ref="A7:BB7"/>
    <mergeCell ref="A9:BB9"/>
    <mergeCell ref="A10:BB10"/>
    <mergeCell ref="R15:BB15"/>
    <mergeCell ref="R16:BB16"/>
    <mergeCell ref="AZ202:BB202"/>
    <mergeCell ref="A213:BB213"/>
    <mergeCell ref="A214:BB214"/>
    <mergeCell ref="H28:AI28"/>
    <mergeCell ref="A28:G28"/>
    <mergeCell ref="A206:BB206"/>
    <mergeCell ref="AJ163:AY163"/>
    <mergeCell ref="A205:BB205"/>
    <mergeCell ref="A203:BB203"/>
    <mergeCell ref="A204:BB204"/>
    <mergeCell ref="A163:G163"/>
    <mergeCell ref="H163:AI163"/>
    <mergeCell ref="A57:G57"/>
    <mergeCell ref="AZ180:BB180"/>
    <mergeCell ref="A202:G202"/>
    <mergeCell ref="H202:AI202"/>
    <mergeCell ref="AJ202:AY202"/>
    <mergeCell ref="AJ201:AY201"/>
    <mergeCell ref="A199:G199"/>
    <mergeCell ref="H199:AI199"/>
    <mergeCell ref="AJ199:AY199"/>
    <mergeCell ref="A200:G200"/>
    <mergeCell ref="H200:AI200"/>
    <mergeCell ref="AJ200:AY200"/>
  </mergeCells>
  <phoneticPr fontId="0" type="noConversion"/>
  <hyperlinks>
    <hyperlink ref="R22" r:id="rId1"/>
  </hyperlinks>
  <printOptions horizontalCentered="1"/>
  <pageMargins left="0.78740157480314965" right="0.39370078740157483" top="0.39370078740157483" bottom="0.39370078740157483" header="0.19685039370078741" footer="0.19685039370078741"/>
  <pageSetup paperSize="9" scale="60" fitToHeight="2" orientation="portrait" r:id="rId2"/>
  <headerFooter alignWithMargins="0">
    <oddHeader>&amp;R&amp;"Times New Roman,обычный"&amp;7Подготовлено с использованием системы &amp;"Times New Roman,полужирный"КонсультантПлюс</oddHeader>
  </headerFooter>
  <rowBreaks count="1" manualBreakCount="1">
    <brk id="57" max="5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showGridLines="0" zoomScale="65" zoomScaleNormal="65" workbookViewId="0">
      <pane xSplit="2" ySplit="7" topLeftCell="C8" activePane="bottomRight" state="frozen"/>
      <selection activeCell="H165" sqref="H165"/>
      <selection pane="topRight" activeCell="H165" sqref="H165"/>
      <selection pane="bottomLeft" activeCell="H165" sqref="H165"/>
      <selection pane="bottomRight" activeCell="H165" sqref="H165"/>
    </sheetView>
  </sheetViews>
  <sheetFormatPr defaultColWidth="8.85546875" defaultRowHeight="12.75" x14ac:dyDescent="0.2"/>
  <cols>
    <col min="1" max="1" width="9.140625" style="495" customWidth="1"/>
    <col min="2" max="2" width="71.7109375" style="494" customWidth="1"/>
    <col min="3" max="7" width="11.5703125" style="494" customWidth="1"/>
    <col min="8" max="9" width="11.85546875" style="494" bestFit="1" customWidth="1"/>
    <col min="10" max="10" width="9.140625" style="494" bestFit="1" customWidth="1"/>
    <col min="11" max="14" width="11.85546875" style="494" bestFit="1" customWidth="1"/>
    <col min="15" max="15" width="9.5703125" style="494" bestFit="1" customWidth="1"/>
    <col min="16" max="17" width="11.85546875" style="494" bestFit="1" customWidth="1"/>
    <col min="18" max="22" width="11.5703125" style="494" customWidth="1"/>
    <col min="23" max="24" width="11.85546875" style="494" bestFit="1" customWidth="1"/>
    <col min="25" max="25" width="10.7109375" style="494" bestFit="1" customWidth="1"/>
    <col min="26" max="29" width="11.85546875" style="494" bestFit="1" customWidth="1"/>
    <col min="30" max="30" width="10.7109375" style="494" bestFit="1" customWidth="1"/>
    <col min="31" max="32" width="11.85546875" style="494" bestFit="1" customWidth="1"/>
    <col min="33" max="16384" width="8.85546875" style="494"/>
  </cols>
  <sheetData>
    <row r="1" spans="1:32" s="499" customFormat="1" ht="15" x14ac:dyDescent="0.2">
      <c r="A1" s="500"/>
      <c r="Q1" s="501"/>
      <c r="AF1" s="501" t="s">
        <v>837</v>
      </c>
    </row>
    <row r="2" spans="1:32" s="499" customFormat="1" ht="15" x14ac:dyDescent="0.2">
      <c r="A2" s="500"/>
    </row>
    <row r="3" spans="1:32" s="499" customFormat="1" ht="32.450000000000003" customHeight="1" x14ac:dyDescent="0.25">
      <c r="B3" s="502"/>
      <c r="C3" s="961"/>
      <c r="D3" s="961"/>
      <c r="E3" s="961"/>
      <c r="F3" s="961"/>
      <c r="G3" s="961"/>
      <c r="H3" s="961"/>
      <c r="I3" s="961"/>
      <c r="J3" s="961"/>
      <c r="K3" s="961"/>
      <c r="L3" s="961"/>
      <c r="M3" s="961"/>
      <c r="N3" s="961"/>
      <c r="O3" s="961"/>
      <c r="P3" s="961"/>
      <c r="Q3" s="961"/>
      <c r="R3" s="961" t="s">
        <v>860</v>
      </c>
      <c r="S3" s="961"/>
      <c r="T3" s="961"/>
      <c r="U3" s="961"/>
      <c r="V3" s="961"/>
      <c r="W3" s="961"/>
      <c r="X3" s="961"/>
      <c r="Y3" s="961"/>
      <c r="Z3" s="961"/>
      <c r="AA3" s="961"/>
      <c r="AB3" s="961"/>
      <c r="AC3" s="961"/>
      <c r="AD3" s="961"/>
      <c r="AE3" s="961"/>
      <c r="AF3" s="961"/>
    </row>
    <row r="5" spans="1:32" ht="13.5" customHeight="1" thickBot="1" x14ac:dyDescent="0.25"/>
    <row r="6" spans="1:32" ht="13.5" customHeight="1" thickBot="1" x14ac:dyDescent="0.25">
      <c r="A6" s="962" t="s">
        <v>808</v>
      </c>
      <c r="B6" s="962" t="s">
        <v>377</v>
      </c>
      <c r="C6" s="955" t="s">
        <v>853</v>
      </c>
      <c r="D6" s="956"/>
      <c r="E6" s="956"/>
      <c r="F6" s="956"/>
      <c r="G6" s="957"/>
      <c r="H6" s="958" t="s">
        <v>811</v>
      </c>
      <c r="I6" s="959"/>
      <c r="J6" s="959"/>
      <c r="K6" s="959"/>
      <c r="L6" s="960"/>
      <c r="M6" s="958" t="s">
        <v>812</v>
      </c>
      <c r="N6" s="963"/>
      <c r="O6" s="963"/>
      <c r="P6" s="963"/>
      <c r="Q6" s="964"/>
      <c r="R6" s="955" t="s">
        <v>852</v>
      </c>
      <c r="S6" s="956"/>
      <c r="T6" s="956"/>
      <c r="U6" s="956"/>
      <c r="V6" s="957"/>
      <c r="W6" s="958" t="s">
        <v>811</v>
      </c>
      <c r="X6" s="959"/>
      <c r="Y6" s="959"/>
      <c r="Z6" s="959"/>
      <c r="AA6" s="960"/>
      <c r="AB6" s="958" t="s">
        <v>812</v>
      </c>
      <c r="AC6" s="963"/>
      <c r="AD6" s="963"/>
      <c r="AE6" s="963"/>
      <c r="AF6" s="964"/>
    </row>
    <row r="7" spans="1:32" ht="16.5" thickBot="1" x14ac:dyDescent="0.25">
      <c r="A7" s="962"/>
      <c r="B7" s="962"/>
      <c r="C7" s="537" t="s">
        <v>814</v>
      </c>
      <c r="D7" s="537" t="s">
        <v>305</v>
      </c>
      <c r="E7" s="537" t="s">
        <v>815</v>
      </c>
      <c r="F7" s="537" t="s">
        <v>346</v>
      </c>
      <c r="G7" s="537" t="s">
        <v>310</v>
      </c>
      <c r="H7" s="537" t="s">
        <v>814</v>
      </c>
      <c r="I7" s="537" t="s">
        <v>305</v>
      </c>
      <c r="J7" s="537" t="s">
        <v>815</v>
      </c>
      <c r="K7" s="537" t="s">
        <v>346</v>
      </c>
      <c r="L7" s="537" t="s">
        <v>310</v>
      </c>
      <c r="M7" s="537" t="s">
        <v>814</v>
      </c>
      <c r="N7" s="537" t="s">
        <v>305</v>
      </c>
      <c r="O7" s="537" t="s">
        <v>815</v>
      </c>
      <c r="P7" s="537" t="s">
        <v>346</v>
      </c>
      <c r="Q7" s="537" t="s">
        <v>310</v>
      </c>
      <c r="R7" s="503" t="s">
        <v>814</v>
      </c>
      <c r="S7" s="503" t="s">
        <v>305</v>
      </c>
      <c r="T7" s="503" t="s">
        <v>815</v>
      </c>
      <c r="U7" s="503" t="s">
        <v>346</v>
      </c>
      <c r="V7" s="503" t="s">
        <v>310</v>
      </c>
      <c r="W7" s="503" t="s">
        <v>814</v>
      </c>
      <c r="X7" s="503" t="s">
        <v>305</v>
      </c>
      <c r="Y7" s="503" t="s">
        <v>815</v>
      </c>
      <c r="Z7" s="503" t="s">
        <v>346</v>
      </c>
      <c r="AA7" s="503" t="s">
        <v>310</v>
      </c>
      <c r="AB7" s="503" t="s">
        <v>814</v>
      </c>
      <c r="AC7" s="503" t="s">
        <v>305</v>
      </c>
      <c r="AD7" s="503" t="s">
        <v>815</v>
      </c>
      <c r="AE7" s="503" t="s">
        <v>346</v>
      </c>
      <c r="AF7" s="503" t="s">
        <v>310</v>
      </c>
    </row>
    <row r="8" spans="1:32" ht="16.5" thickBot="1" x14ac:dyDescent="0.25">
      <c r="A8" s="504" t="s">
        <v>293</v>
      </c>
      <c r="B8" s="504" t="s">
        <v>294</v>
      </c>
      <c r="C8" s="504" t="s">
        <v>295</v>
      </c>
      <c r="D8" s="504" t="s">
        <v>296</v>
      </c>
      <c r="E8" s="504" t="s">
        <v>809</v>
      </c>
      <c r="F8" s="504" t="s">
        <v>297</v>
      </c>
      <c r="G8" s="504" t="s">
        <v>298</v>
      </c>
      <c r="H8" s="504" t="s">
        <v>295</v>
      </c>
      <c r="I8" s="504" t="s">
        <v>296</v>
      </c>
      <c r="J8" s="504" t="s">
        <v>809</v>
      </c>
      <c r="K8" s="504" t="s">
        <v>297</v>
      </c>
      <c r="L8" s="504" t="s">
        <v>298</v>
      </c>
      <c r="M8" s="504" t="s">
        <v>299</v>
      </c>
      <c r="N8" s="504" t="s">
        <v>300</v>
      </c>
      <c r="O8" s="504" t="s">
        <v>816</v>
      </c>
      <c r="P8" s="504" t="s">
        <v>817</v>
      </c>
      <c r="Q8" s="504" t="s">
        <v>818</v>
      </c>
      <c r="R8" s="504" t="s">
        <v>295</v>
      </c>
      <c r="S8" s="504" t="s">
        <v>296</v>
      </c>
      <c r="T8" s="504" t="s">
        <v>809</v>
      </c>
      <c r="U8" s="504" t="s">
        <v>297</v>
      </c>
      <c r="V8" s="504" t="s">
        <v>298</v>
      </c>
      <c r="W8" s="504" t="s">
        <v>295</v>
      </c>
      <c r="X8" s="504" t="s">
        <v>296</v>
      </c>
      <c r="Y8" s="504" t="s">
        <v>809</v>
      </c>
      <c r="Z8" s="504" t="s">
        <v>297</v>
      </c>
      <c r="AA8" s="504" t="s">
        <v>298</v>
      </c>
      <c r="AB8" s="504" t="s">
        <v>299</v>
      </c>
      <c r="AC8" s="504" t="s">
        <v>300</v>
      </c>
      <c r="AD8" s="504" t="s">
        <v>816</v>
      </c>
      <c r="AE8" s="504" t="s">
        <v>817</v>
      </c>
      <c r="AF8" s="504" t="s">
        <v>818</v>
      </c>
    </row>
    <row r="9" spans="1:32" s="553" customFormat="1" ht="15" x14ac:dyDescent="0.2">
      <c r="A9" s="542" t="s">
        <v>22</v>
      </c>
      <c r="B9" s="543" t="s">
        <v>838</v>
      </c>
      <c r="C9" s="728">
        <v>583.86500000000001</v>
      </c>
      <c r="D9" s="729">
        <f>D16</f>
        <v>581.03499999999997</v>
      </c>
      <c r="E9" s="729">
        <f>E10</f>
        <v>7.9899999999999999E-2</v>
      </c>
      <c r="F9" s="729">
        <f>SUM(F10,F15:F18)</f>
        <v>396.94489999999996</v>
      </c>
      <c r="G9" s="729">
        <f>SUM(G10,G15:G18)</f>
        <v>218.20409999999998</v>
      </c>
      <c r="H9" s="728">
        <v>598.62579985091406</v>
      </c>
      <c r="I9" s="729">
        <f>SUM(I10,I15:I18)</f>
        <v>595.46636240149621</v>
      </c>
      <c r="J9" s="730" t="s">
        <v>308</v>
      </c>
      <c r="K9" s="729">
        <f>SUM(K10,K15:K18)</f>
        <v>402.27261985448104</v>
      </c>
      <c r="L9" s="729">
        <f>SUM(L10,L15:L18)</f>
        <v>206.1750472352127</v>
      </c>
      <c r="M9" s="728">
        <f>(C9*12-H9*6)/6</f>
        <v>569.10420014908595</v>
      </c>
      <c r="N9" s="729">
        <f>SUM(N10,N15:N18)</f>
        <v>566.60363759850372</v>
      </c>
      <c r="O9" s="730">
        <f>O12</f>
        <v>7.9899999999999999E-2</v>
      </c>
      <c r="P9" s="729">
        <f>SUM(P10,P15:P18)</f>
        <v>391.61718014551894</v>
      </c>
      <c r="Q9" s="731">
        <f>SUM(Q10,Q15:Q18)</f>
        <v>230.23315276478732</v>
      </c>
      <c r="R9" s="728">
        <f>R15+R16+R18</f>
        <v>589.40171004551803</v>
      </c>
      <c r="S9" s="729">
        <f>SUM(S10,S15:S18)</f>
        <v>586.50075504551808</v>
      </c>
      <c r="T9" s="729">
        <f>T10</f>
        <v>18.2773</v>
      </c>
      <c r="U9" s="729">
        <f>SUM(U10,U15:U18)</f>
        <v>402.31051004551807</v>
      </c>
      <c r="V9" s="729">
        <f>SUM(V10,V15:V18)</f>
        <v>219.82941004551807</v>
      </c>
      <c r="W9" s="728">
        <f>W15+W16+W17+W18</f>
        <v>604.30250000000012</v>
      </c>
      <c r="X9" s="729">
        <f>SUM(X10:X18)</f>
        <v>601.32820000000004</v>
      </c>
      <c r="Y9" s="730">
        <f>SUM(Y10:Y18)</f>
        <v>18.739899999999999</v>
      </c>
      <c r="Z9" s="729">
        <f>Z10+Z15+Z18</f>
        <v>412.55450000000008</v>
      </c>
      <c r="AA9" s="729">
        <f>AA10</f>
        <v>227.18910000000005</v>
      </c>
      <c r="AB9" s="728">
        <f>(R9*12-W9*6)/6</f>
        <v>574.50092009103594</v>
      </c>
      <c r="AC9" s="729">
        <f>SUM(AC10,AC15:AC18)</f>
        <v>571.67331009103611</v>
      </c>
      <c r="AD9" s="730">
        <f>AD12</f>
        <v>17.814700000000006</v>
      </c>
      <c r="AE9" s="729">
        <f>SUM(AE10,AE15:AE18)</f>
        <v>392.06652009103601</v>
      </c>
      <c r="AF9" s="731">
        <f>SUM(AF10,AF15:AF18)</f>
        <v>212.46972009103598</v>
      </c>
    </row>
    <row r="10" spans="1:32" s="553" customFormat="1" ht="15" x14ac:dyDescent="0.2">
      <c r="A10" s="545" t="s">
        <v>24</v>
      </c>
      <c r="B10" s="546" t="s">
        <v>839</v>
      </c>
      <c r="C10" s="688"/>
      <c r="D10" s="689">
        <f>SUM(D12:D14)</f>
        <v>0</v>
      </c>
      <c r="E10" s="689">
        <f>SUM(E12:E14)</f>
        <v>7.9899999999999999E-2</v>
      </c>
      <c r="F10" s="689">
        <f>SUM(F12:F14)</f>
        <v>394.11489999999992</v>
      </c>
      <c r="G10" s="689">
        <f>SUM(G12:G14)</f>
        <v>218.20409999999998</v>
      </c>
      <c r="H10" s="688"/>
      <c r="I10" s="689">
        <f>SUM(I12:I14)</f>
        <v>0</v>
      </c>
      <c r="J10" s="690" t="s">
        <v>308</v>
      </c>
      <c r="K10" s="689">
        <f>SUM(K12:K14)</f>
        <v>399.11318240506318</v>
      </c>
      <c r="L10" s="689">
        <f>SUM(L12:L14)</f>
        <v>206.1750472352127</v>
      </c>
      <c r="M10" s="688"/>
      <c r="N10" s="689">
        <f>SUM(N12:N14)</f>
        <v>0</v>
      </c>
      <c r="O10" s="690">
        <f>O12</f>
        <v>7.9899999999999999E-2</v>
      </c>
      <c r="P10" s="689">
        <f>SUM(P12:P14)</f>
        <v>389.11661759493677</v>
      </c>
      <c r="Q10" s="691">
        <f>SUM(Q12:Q14)</f>
        <v>230.23315276478732</v>
      </c>
      <c r="R10" s="688"/>
      <c r="S10" s="689">
        <f>SUM(S12:S14)</f>
        <v>0</v>
      </c>
      <c r="T10" s="689">
        <f>SUM(T12:T14)</f>
        <v>18.2773</v>
      </c>
      <c r="U10" s="689">
        <f>SUM(U12:U14)</f>
        <v>399.40955504551806</v>
      </c>
      <c r="V10" s="689">
        <f>SUM(V12:V14)</f>
        <v>219.82941004551807</v>
      </c>
      <c r="W10" s="688"/>
      <c r="X10" s="689"/>
      <c r="Y10" s="690"/>
      <c r="Z10" s="689">
        <f>Z12</f>
        <v>409.5802000000001</v>
      </c>
      <c r="AA10" s="689">
        <f>AA14</f>
        <v>227.18910000000005</v>
      </c>
      <c r="AB10" s="688"/>
      <c r="AC10" s="689">
        <f>SUM(AC12:AC14)</f>
        <v>0</v>
      </c>
      <c r="AD10" s="690" t="s">
        <v>308</v>
      </c>
      <c r="AE10" s="689">
        <f>SUM(AE12:AE14)</f>
        <v>389.23891009103602</v>
      </c>
      <c r="AF10" s="691">
        <f>SUM(AF12:AF14)</f>
        <v>212.46972009103598</v>
      </c>
    </row>
    <row r="11" spans="1:32" s="553" customFormat="1" ht="15" x14ac:dyDescent="0.2">
      <c r="A11" s="554"/>
      <c r="B11" s="555" t="s">
        <v>821</v>
      </c>
      <c r="C11" s="638"/>
      <c r="D11" s="692"/>
      <c r="E11" s="693"/>
      <c r="F11" s="692"/>
      <c r="G11" s="694"/>
      <c r="H11" s="695"/>
      <c r="I11" s="692"/>
      <c r="J11" s="693"/>
      <c r="K11" s="692"/>
      <c r="L11" s="694"/>
      <c r="M11" s="695"/>
      <c r="N11" s="692"/>
      <c r="O11" s="693"/>
      <c r="P11" s="692"/>
      <c r="Q11" s="694"/>
      <c r="R11" s="638"/>
      <c r="S11" s="692"/>
      <c r="T11" s="693"/>
      <c r="U11" s="692"/>
      <c r="V11" s="694"/>
      <c r="W11" s="638"/>
      <c r="X11" s="692"/>
      <c r="Y11" s="693"/>
      <c r="Z11" s="692"/>
      <c r="AA11" s="694"/>
      <c r="AB11" s="638"/>
      <c r="AC11" s="692"/>
      <c r="AD11" s="693"/>
      <c r="AE11" s="692"/>
      <c r="AF11" s="694"/>
    </row>
    <row r="12" spans="1:32" s="553" customFormat="1" ht="15" x14ac:dyDescent="0.2">
      <c r="A12" s="549"/>
      <c r="B12" s="550" t="s">
        <v>305</v>
      </c>
      <c r="C12" s="643">
        <f>SUM(D12:G12)</f>
        <v>394.19479999999993</v>
      </c>
      <c r="D12" s="696" t="s">
        <v>308</v>
      </c>
      <c r="E12" s="696">
        <v>7.9899999999999999E-2</v>
      </c>
      <c r="F12" s="697">
        <f>D9-D19-D22-E12</f>
        <v>394.11489999999992</v>
      </c>
      <c r="G12" s="698" t="s">
        <v>308</v>
      </c>
      <c r="H12" s="688" t="s">
        <v>308</v>
      </c>
      <c r="I12" s="696" t="s">
        <v>308</v>
      </c>
      <c r="J12" s="696">
        <v>0</v>
      </c>
      <c r="K12" s="697">
        <f>I16-I19-I22</f>
        <v>399.11318240506318</v>
      </c>
      <c r="L12" s="698" t="s">
        <v>308</v>
      </c>
      <c r="M12" s="699" t="s">
        <v>308</v>
      </c>
      <c r="N12" s="696" t="s">
        <v>308</v>
      </c>
      <c r="O12" s="696">
        <f>E12</f>
        <v>7.9899999999999999E-2</v>
      </c>
      <c r="P12" s="697">
        <f>N16-N19-N22-O12-O12</f>
        <v>389.11661759493677</v>
      </c>
      <c r="Q12" s="698" t="s">
        <v>308</v>
      </c>
      <c r="R12" s="643">
        <f>SUM(S12:V12)</f>
        <v>417.68685504551809</v>
      </c>
      <c r="S12" s="696" t="s">
        <v>308</v>
      </c>
      <c r="T12" s="696">
        <v>18.2773</v>
      </c>
      <c r="U12" s="697">
        <f>S9-S19-S21-S22-T12</f>
        <v>399.40955504551806</v>
      </c>
      <c r="V12" s="698" t="s">
        <v>308</v>
      </c>
      <c r="W12" s="643">
        <f t="shared" ref="W12:W18" si="0">SUM(X12:AA12)</f>
        <v>428.32010000000008</v>
      </c>
      <c r="X12" s="696"/>
      <c r="Y12" s="696">
        <v>18.739899999999999</v>
      </c>
      <c r="Z12" s="697">
        <f>X9-X19-X21-X22-Y12</f>
        <v>409.5802000000001</v>
      </c>
      <c r="AA12" s="698"/>
      <c r="AB12" s="643">
        <f>SUM(AC12:AF12)</f>
        <v>407.05361009103603</v>
      </c>
      <c r="AC12" s="696" t="s">
        <v>308</v>
      </c>
      <c r="AD12" s="696">
        <f>(T12*12-Y12*6)/6</f>
        <v>17.814700000000006</v>
      </c>
      <c r="AE12" s="697">
        <f>AC16-AC19-AC22-AD12-AC21</f>
        <v>389.23891009103602</v>
      </c>
      <c r="AF12" s="698" t="s">
        <v>308</v>
      </c>
    </row>
    <row r="13" spans="1:32" s="553" customFormat="1" ht="15" x14ac:dyDescent="0.2">
      <c r="A13" s="545"/>
      <c r="B13" s="546" t="s">
        <v>815</v>
      </c>
      <c r="C13" s="649" t="s">
        <v>308</v>
      </c>
      <c r="D13" s="700" t="s">
        <v>308</v>
      </c>
      <c r="E13" s="700" t="s">
        <v>308</v>
      </c>
      <c r="F13" s="700" t="s">
        <v>308</v>
      </c>
      <c r="G13" s="701" t="s">
        <v>308</v>
      </c>
      <c r="H13" s="700" t="s">
        <v>308</v>
      </c>
      <c r="I13" s="700" t="s">
        <v>308</v>
      </c>
      <c r="J13" s="700" t="s">
        <v>308</v>
      </c>
      <c r="K13" s="700" t="s">
        <v>308</v>
      </c>
      <c r="L13" s="701" t="s">
        <v>308</v>
      </c>
      <c r="M13" s="702" t="s">
        <v>308</v>
      </c>
      <c r="N13" s="700" t="s">
        <v>308</v>
      </c>
      <c r="O13" s="700" t="s">
        <v>308</v>
      </c>
      <c r="P13" s="700" t="s">
        <v>308</v>
      </c>
      <c r="Q13" s="701" t="s">
        <v>308</v>
      </c>
      <c r="R13" s="649" t="s">
        <v>308</v>
      </c>
      <c r="S13" s="700" t="s">
        <v>308</v>
      </c>
      <c r="T13" s="700" t="s">
        <v>308</v>
      </c>
      <c r="U13" s="700" t="s">
        <v>308</v>
      </c>
      <c r="V13" s="701" t="s">
        <v>308</v>
      </c>
      <c r="W13" s="649">
        <f t="shared" si="0"/>
        <v>0</v>
      </c>
      <c r="X13" s="700"/>
      <c r="Y13" s="700"/>
      <c r="Z13" s="700"/>
      <c r="AA13" s="701"/>
      <c r="AB13" s="649" t="s">
        <v>308</v>
      </c>
      <c r="AC13" s="700" t="s">
        <v>308</v>
      </c>
      <c r="AD13" s="700" t="s">
        <v>308</v>
      </c>
      <c r="AE13" s="700" t="s">
        <v>308</v>
      </c>
      <c r="AF13" s="701" t="s">
        <v>308</v>
      </c>
    </row>
    <row r="14" spans="1:32" s="553" customFormat="1" ht="15" x14ac:dyDescent="0.2">
      <c r="A14" s="545"/>
      <c r="B14" s="546" t="s">
        <v>346</v>
      </c>
      <c r="C14" s="652">
        <f t="shared" ref="C14:C19" si="1">SUM(D14:G14)</f>
        <v>218.20409999999998</v>
      </c>
      <c r="D14" s="700" t="s">
        <v>308</v>
      </c>
      <c r="E14" s="700" t="s">
        <v>308</v>
      </c>
      <c r="F14" s="700" t="s">
        <v>308</v>
      </c>
      <c r="G14" s="703">
        <f>F9-F19-F21-F22</f>
        <v>218.20409999999998</v>
      </c>
      <c r="H14" s="700" t="s">
        <v>308</v>
      </c>
      <c r="I14" s="700" t="s">
        <v>308</v>
      </c>
      <c r="J14" s="700" t="s">
        <v>308</v>
      </c>
      <c r="K14" s="700" t="s">
        <v>308</v>
      </c>
      <c r="L14" s="701">
        <f>K9-K19-K21-K22</f>
        <v>206.1750472352127</v>
      </c>
      <c r="M14" s="702" t="s">
        <v>308</v>
      </c>
      <c r="N14" s="700" t="s">
        <v>308</v>
      </c>
      <c r="O14" s="700" t="s">
        <v>308</v>
      </c>
      <c r="P14" s="700" t="s">
        <v>308</v>
      </c>
      <c r="Q14" s="701">
        <f>P9-P19-P21-P22</f>
        <v>230.23315276478732</v>
      </c>
      <c r="R14" s="652">
        <f t="shared" ref="R14:R19" si="2">SUM(S14:V14)</f>
        <v>219.82941004551807</v>
      </c>
      <c r="S14" s="700" t="s">
        <v>308</v>
      </c>
      <c r="T14" s="700" t="s">
        <v>308</v>
      </c>
      <c r="U14" s="700" t="s">
        <v>308</v>
      </c>
      <c r="V14" s="703">
        <f>U9-U19-U21-U22</f>
        <v>219.82941004551807</v>
      </c>
      <c r="W14" s="652">
        <f t="shared" si="0"/>
        <v>227.18910000000005</v>
      </c>
      <c r="X14" s="700"/>
      <c r="Y14" s="700"/>
      <c r="Z14" s="700"/>
      <c r="AA14" s="703">
        <f>Z9-Z19-Z21-Z22</f>
        <v>227.18910000000005</v>
      </c>
      <c r="AB14" s="652">
        <f t="shared" ref="AB14:AB19" si="3">SUM(AC14:AF14)</f>
        <v>212.46972009103598</v>
      </c>
      <c r="AC14" s="700" t="s">
        <v>308</v>
      </c>
      <c r="AD14" s="700" t="s">
        <v>308</v>
      </c>
      <c r="AE14" s="700" t="s">
        <v>308</v>
      </c>
      <c r="AF14" s="701">
        <f>AE9-AE19-AE21-AE22</f>
        <v>212.46972009103598</v>
      </c>
    </row>
    <row r="15" spans="1:32" s="553" customFormat="1" ht="15" x14ac:dyDescent="0.2">
      <c r="A15" s="545" t="s">
        <v>27</v>
      </c>
      <c r="B15" s="551" t="s">
        <v>840</v>
      </c>
      <c r="C15" s="704">
        <f t="shared" si="1"/>
        <v>1.069</v>
      </c>
      <c r="D15" s="700" t="s">
        <v>308</v>
      </c>
      <c r="E15" s="700"/>
      <c r="F15" s="705">
        <v>1.069</v>
      </c>
      <c r="G15" s="701" t="s">
        <v>308</v>
      </c>
      <c r="H15" s="704">
        <f>SUM(I15:L15)</f>
        <v>1.1186825129319617</v>
      </c>
      <c r="I15" s="700" t="s">
        <v>308</v>
      </c>
      <c r="J15" s="700" t="s">
        <v>308</v>
      </c>
      <c r="K15" s="705">
        <v>1.1186825129319617</v>
      </c>
      <c r="L15" s="701" t="s">
        <v>308</v>
      </c>
      <c r="M15" s="704">
        <f>SUM(N15:Q15)</f>
        <v>1.0193174870680382</v>
      </c>
      <c r="N15" s="700" t="s">
        <v>308</v>
      </c>
      <c r="O15" s="700" t="s">
        <v>308</v>
      </c>
      <c r="P15" s="705">
        <f>(F15*12-K15*6)/6</f>
        <v>1.0193174870680382</v>
      </c>
      <c r="Q15" s="701" t="s">
        <v>308</v>
      </c>
      <c r="R15" s="704">
        <f t="shared" si="2"/>
        <v>1.1399999999999999</v>
      </c>
      <c r="S15" s="700" t="s">
        <v>308</v>
      </c>
      <c r="T15" s="700" t="s">
        <v>308</v>
      </c>
      <c r="U15" s="705">
        <v>1.1399999999999999</v>
      </c>
      <c r="V15" s="701" t="s">
        <v>308</v>
      </c>
      <c r="W15" s="704">
        <f t="shared" si="0"/>
        <v>1.1688000000000001</v>
      </c>
      <c r="X15" s="700"/>
      <c r="Y15" s="700"/>
      <c r="Z15" s="705">
        <v>1.1688000000000001</v>
      </c>
      <c r="AA15" s="701"/>
      <c r="AB15" s="704">
        <f t="shared" si="3"/>
        <v>1.1112</v>
      </c>
      <c r="AC15" s="700" t="s">
        <v>308</v>
      </c>
      <c r="AD15" s="700" t="s">
        <v>308</v>
      </c>
      <c r="AE15" s="705">
        <f>(U15*12-Z15*6)/6</f>
        <v>1.1112</v>
      </c>
      <c r="AF15" s="701" t="s">
        <v>308</v>
      </c>
    </row>
    <row r="16" spans="1:32" s="553" customFormat="1" ht="15" x14ac:dyDescent="0.2">
      <c r="A16" s="545" t="s">
        <v>29</v>
      </c>
      <c r="B16" s="551" t="s">
        <v>823</v>
      </c>
      <c r="C16" s="704">
        <f t="shared" si="1"/>
        <v>581.03499999999997</v>
      </c>
      <c r="D16" s="706">
        <v>581.03499999999997</v>
      </c>
      <c r="E16" s="700" t="s">
        <v>308</v>
      </c>
      <c r="F16" s="707"/>
      <c r="G16" s="701" t="s">
        <v>308</v>
      </c>
      <c r="H16" s="704">
        <f>SUM(I16:L16)</f>
        <v>595.46636240149621</v>
      </c>
      <c r="I16" s="706">
        <v>595.46636240149621</v>
      </c>
      <c r="J16" s="700" t="s">
        <v>308</v>
      </c>
      <c r="K16" s="707"/>
      <c r="L16" s="701" t="s">
        <v>308</v>
      </c>
      <c r="M16" s="704">
        <f>SUM(N16:Q16)</f>
        <v>566.60363759850372</v>
      </c>
      <c r="N16" s="706">
        <f>(D16*12-I16*6)/6</f>
        <v>566.60363759850372</v>
      </c>
      <c r="O16" s="700" t="s">
        <v>308</v>
      </c>
      <c r="P16" s="707"/>
      <c r="Q16" s="701" t="s">
        <v>308</v>
      </c>
      <c r="R16" s="704">
        <f t="shared" si="2"/>
        <v>586.50075504551808</v>
      </c>
      <c r="S16" s="706">
        <v>586.50075504551808</v>
      </c>
      <c r="T16" s="700" t="s">
        <v>308</v>
      </c>
      <c r="U16" s="707"/>
      <c r="V16" s="701" t="s">
        <v>308</v>
      </c>
      <c r="W16" s="704">
        <f t="shared" si="0"/>
        <v>601.32820000000004</v>
      </c>
      <c r="X16" s="706">
        <v>601.32820000000004</v>
      </c>
      <c r="Y16" s="700"/>
      <c r="Z16" s="707"/>
      <c r="AA16" s="701"/>
      <c r="AB16" s="704">
        <f t="shared" si="3"/>
        <v>571.67331009103611</v>
      </c>
      <c r="AC16" s="706">
        <f>(S16*12-X16*6)/6</f>
        <v>571.67331009103611</v>
      </c>
      <c r="AD16" s="700" t="s">
        <v>308</v>
      </c>
      <c r="AE16" s="707"/>
      <c r="AF16" s="701" t="s">
        <v>308</v>
      </c>
    </row>
    <row r="17" spans="1:32" s="553" customFormat="1" ht="15" x14ac:dyDescent="0.2">
      <c r="A17" s="545" t="s">
        <v>31</v>
      </c>
      <c r="B17" s="551" t="s">
        <v>841</v>
      </c>
      <c r="C17" s="704">
        <f t="shared" si="1"/>
        <v>0</v>
      </c>
      <c r="D17" s="700" t="s">
        <v>308</v>
      </c>
      <c r="E17" s="700" t="s">
        <v>308</v>
      </c>
      <c r="F17" s="700"/>
      <c r="G17" s="701" t="s">
        <v>308</v>
      </c>
      <c r="H17" s="704">
        <f>SUM(I17:L17)</f>
        <v>0</v>
      </c>
      <c r="I17" s="700" t="s">
        <v>308</v>
      </c>
      <c r="J17" s="700" t="s">
        <v>308</v>
      </c>
      <c r="K17" s="700"/>
      <c r="L17" s="701" t="s">
        <v>308</v>
      </c>
      <c r="M17" s="704">
        <f>SUM(N17:Q17)</f>
        <v>0</v>
      </c>
      <c r="N17" s="700" t="s">
        <v>308</v>
      </c>
      <c r="O17" s="700" t="s">
        <v>308</v>
      </c>
      <c r="P17" s="700"/>
      <c r="Q17" s="701" t="s">
        <v>308</v>
      </c>
      <c r="R17" s="704">
        <f t="shared" si="2"/>
        <v>0</v>
      </c>
      <c r="S17" s="700" t="s">
        <v>308</v>
      </c>
      <c r="T17" s="700" t="s">
        <v>308</v>
      </c>
      <c r="U17" s="700"/>
      <c r="V17" s="701" t="s">
        <v>308</v>
      </c>
      <c r="W17" s="704">
        <f t="shared" si="0"/>
        <v>0</v>
      </c>
      <c r="X17" s="700"/>
      <c r="Y17" s="700"/>
      <c r="Z17" s="700"/>
      <c r="AA17" s="701"/>
      <c r="AB17" s="704">
        <f t="shared" si="3"/>
        <v>0</v>
      </c>
      <c r="AC17" s="700" t="s">
        <v>308</v>
      </c>
      <c r="AD17" s="700" t="s">
        <v>308</v>
      </c>
      <c r="AE17" s="700"/>
      <c r="AF17" s="701" t="s">
        <v>308</v>
      </c>
    </row>
    <row r="18" spans="1:32" s="553" customFormat="1" ht="15" x14ac:dyDescent="0.2">
      <c r="A18" s="545" t="s">
        <v>825</v>
      </c>
      <c r="B18" s="551" t="s">
        <v>842</v>
      </c>
      <c r="C18" s="704">
        <f t="shared" si="1"/>
        <v>1.7609999999999999</v>
      </c>
      <c r="D18" s="700" t="s">
        <v>308</v>
      </c>
      <c r="E18" s="700" t="s">
        <v>308</v>
      </c>
      <c r="F18" s="708">
        <v>1.7609999999999999</v>
      </c>
      <c r="G18" s="701" t="s">
        <v>308</v>
      </c>
      <c r="H18" s="704">
        <f>SUM(I18:L18)</f>
        <v>2.0407549364858633</v>
      </c>
      <c r="I18" s="700" t="s">
        <v>308</v>
      </c>
      <c r="J18" s="700" t="s">
        <v>308</v>
      </c>
      <c r="K18" s="708">
        <v>2.0407549364858633</v>
      </c>
      <c r="L18" s="701" t="s">
        <v>308</v>
      </c>
      <c r="M18" s="704">
        <f>SUM(N18:Q18)</f>
        <v>1.4812450635141363</v>
      </c>
      <c r="N18" s="700" t="s">
        <v>308</v>
      </c>
      <c r="O18" s="700" t="s">
        <v>308</v>
      </c>
      <c r="P18" s="708">
        <f>(F18*12-K18*6)/6</f>
        <v>1.4812450635141363</v>
      </c>
      <c r="Q18" s="701" t="s">
        <v>308</v>
      </c>
      <c r="R18" s="704">
        <f t="shared" si="2"/>
        <v>1.760955</v>
      </c>
      <c r="S18" s="700" t="s">
        <v>308</v>
      </c>
      <c r="T18" s="700" t="s">
        <v>308</v>
      </c>
      <c r="U18" s="708">
        <v>1.760955</v>
      </c>
      <c r="V18" s="701" t="s">
        <v>308</v>
      </c>
      <c r="W18" s="704">
        <f t="shared" si="0"/>
        <v>1.8055000000000001</v>
      </c>
      <c r="X18" s="700"/>
      <c r="Y18" s="700"/>
      <c r="Z18" s="708">
        <v>1.8055000000000001</v>
      </c>
      <c r="AA18" s="701">
        <v>0</v>
      </c>
      <c r="AB18" s="704">
        <f t="shared" si="3"/>
        <v>1.71641</v>
      </c>
      <c r="AC18" s="700" t="s">
        <v>308</v>
      </c>
      <c r="AD18" s="700" t="s">
        <v>308</v>
      </c>
      <c r="AE18" s="708">
        <f>(U18*12-Z18*6)/6</f>
        <v>1.71641</v>
      </c>
      <c r="AF18" s="701" t="s">
        <v>308</v>
      </c>
    </row>
    <row r="19" spans="1:32" s="553" customFormat="1" ht="15" x14ac:dyDescent="0.2">
      <c r="A19" s="545" t="s">
        <v>33</v>
      </c>
      <c r="B19" s="551" t="s">
        <v>843</v>
      </c>
      <c r="C19" s="709">
        <f t="shared" si="1"/>
        <v>54.568700000000007</v>
      </c>
      <c r="D19" s="710">
        <v>18.109400000000001</v>
      </c>
      <c r="E19" s="711">
        <v>7.9899999999999999E-2</v>
      </c>
      <c r="F19" s="710">
        <v>17.4131</v>
      </c>
      <c r="G19" s="710">
        <v>18.9663</v>
      </c>
      <c r="H19" s="709">
        <v>48.232407109711446</v>
      </c>
      <c r="I19" s="710">
        <f>D19/$C$19*$H$19</f>
        <v>16.006610993346158</v>
      </c>
      <c r="J19" s="711" t="s">
        <v>308</v>
      </c>
      <c r="K19" s="710">
        <f>F19/$C$19*$H$19</f>
        <v>15.391162484026854</v>
      </c>
      <c r="L19" s="710">
        <f>H19-I19-K19</f>
        <v>16.834633632338434</v>
      </c>
      <c r="M19" s="709">
        <f>(C19*12-H19*6)/6</f>
        <v>60.904992890288575</v>
      </c>
      <c r="N19" s="710">
        <f>(D19*12-I19*6)/6</f>
        <v>20.212189006653844</v>
      </c>
      <c r="O19" s="711">
        <f>E19</f>
        <v>7.9899999999999999E-2</v>
      </c>
      <c r="P19" s="710">
        <f>(F19*12-K19*6)/6</f>
        <v>19.435037515973146</v>
      </c>
      <c r="Q19" s="712">
        <f>(G19*12-L19*6)/6</f>
        <v>21.097966367661567</v>
      </c>
      <c r="R19" s="709">
        <f t="shared" si="2"/>
        <v>55.109000000000002</v>
      </c>
      <c r="S19" s="710">
        <v>18.2806</v>
      </c>
      <c r="T19" s="711">
        <v>7.9899999999999999E-2</v>
      </c>
      <c r="U19" s="710">
        <v>17.640899999999998</v>
      </c>
      <c r="V19" s="710">
        <v>19.107600000000005</v>
      </c>
      <c r="W19" s="709">
        <f>SUM(X19:AA19)</f>
        <v>51.606999999999999</v>
      </c>
      <c r="X19" s="710">
        <v>17.1265</v>
      </c>
      <c r="Y19" s="711">
        <f>Y12-Y22</f>
        <v>7.529999999999859E-2</v>
      </c>
      <c r="Z19" s="710">
        <v>16.468</v>
      </c>
      <c r="AA19" s="710">
        <v>17.937200000000001</v>
      </c>
      <c r="AB19" s="709">
        <f t="shared" si="3"/>
        <v>58.610999999999997</v>
      </c>
      <c r="AC19" s="710">
        <f>(S19*12-X19*6)/6</f>
        <v>19.434699999999999</v>
      </c>
      <c r="AD19" s="710">
        <f>(T19*12-Y19*6)/6</f>
        <v>8.4500000000001407E-2</v>
      </c>
      <c r="AE19" s="710">
        <f>(U19*12-Z19*6)/6</f>
        <v>18.813799999999997</v>
      </c>
      <c r="AF19" s="712">
        <f>ROUND((V19*12-AA19*6)/6,4)</f>
        <v>20.277999999999999</v>
      </c>
    </row>
    <row r="20" spans="1:32" s="553" customFormat="1" ht="15" x14ac:dyDescent="0.2">
      <c r="A20" s="545"/>
      <c r="B20" s="551" t="s">
        <v>828</v>
      </c>
      <c r="C20" s="661">
        <f t="shared" ref="C20:I20" si="4">C19/C9</f>
        <v>9.3461159685886308E-2</v>
      </c>
      <c r="D20" s="713">
        <f t="shared" si="4"/>
        <v>3.1167485607579582E-2</v>
      </c>
      <c r="E20" s="713">
        <f>E19/E9</f>
        <v>1</v>
      </c>
      <c r="F20" s="713">
        <f t="shared" si="4"/>
        <v>4.3867801299374301E-2</v>
      </c>
      <c r="G20" s="713">
        <f t="shared" si="4"/>
        <v>8.691999829517412E-2</v>
      </c>
      <c r="H20" s="661">
        <f t="shared" si="4"/>
        <v>8.0571881669188966E-2</v>
      </c>
      <c r="I20" s="713">
        <f t="shared" si="4"/>
        <v>2.6880797982932275E-2</v>
      </c>
      <c r="J20" s="714" t="s">
        <v>308</v>
      </c>
      <c r="K20" s="713">
        <f t="shared" ref="K20:Q20" si="5">K19/K9</f>
        <v>3.8260527126092965E-2</v>
      </c>
      <c r="L20" s="713">
        <f t="shared" si="5"/>
        <v>8.1652139083217057E-2</v>
      </c>
      <c r="M20" s="661">
        <f t="shared" si="5"/>
        <v>0.10701905358339217</v>
      </c>
      <c r="N20" s="713">
        <f t="shared" si="5"/>
        <v>3.567253661187441E-2</v>
      </c>
      <c r="O20" s="713">
        <f t="shared" si="5"/>
        <v>1</v>
      </c>
      <c r="P20" s="713">
        <f t="shared" si="5"/>
        <v>4.9627642762637189E-2</v>
      </c>
      <c r="Q20" s="715">
        <f t="shared" si="5"/>
        <v>9.1637395024581209E-2</v>
      </c>
      <c r="R20" s="661">
        <f>R19/R9</f>
        <v>9.3499898389748592E-2</v>
      </c>
      <c r="S20" s="713">
        <f>S19/S9</f>
        <v>3.1168928330844604E-2</v>
      </c>
      <c r="T20" s="732" t="s">
        <v>308</v>
      </c>
      <c r="U20" s="713">
        <f t="shared" ref="U20:AC20" si="6">U19/U9</f>
        <v>4.384896630715434E-2</v>
      </c>
      <c r="V20" s="713">
        <f t="shared" si="6"/>
        <v>8.6920125910557505E-2</v>
      </c>
      <c r="W20" s="661">
        <f t="shared" si="6"/>
        <v>8.5399282644040009E-2</v>
      </c>
      <c r="X20" s="713">
        <f t="shared" si="6"/>
        <v>2.8481118962988928E-2</v>
      </c>
      <c r="Y20" s="732">
        <f t="shared" si="6"/>
        <v>4.0181644512509987E-3</v>
      </c>
      <c r="Z20" s="713">
        <f t="shared" si="6"/>
        <v>3.9917150340136869E-2</v>
      </c>
      <c r="AA20" s="713">
        <f t="shared" si="6"/>
        <v>7.8952731447063246E-2</v>
      </c>
      <c r="AB20" s="661">
        <f t="shared" si="6"/>
        <v>0.10202072433706885</v>
      </c>
      <c r="AC20" s="713">
        <f t="shared" si="6"/>
        <v>3.3996164692217522E-2</v>
      </c>
      <c r="AD20" s="732" t="s">
        <v>308</v>
      </c>
      <c r="AE20" s="713">
        <f>AE19/AE9</f>
        <v>4.7986244772013485E-2</v>
      </c>
      <c r="AF20" s="715">
        <f>AF19/AF9</f>
        <v>9.5439481876813184E-2</v>
      </c>
    </row>
    <row r="21" spans="1:32" s="553" customFormat="1" ht="15" x14ac:dyDescent="0.2">
      <c r="A21" s="545" t="s">
        <v>38</v>
      </c>
      <c r="B21" s="546" t="s">
        <v>844</v>
      </c>
      <c r="C21" s="652">
        <f>SUM(D21:G21)</f>
        <v>0</v>
      </c>
      <c r="D21" s="708"/>
      <c r="E21" s="700" t="s">
        <v>308</v>
      </c>
      <c r="F21" s="707"/>
      <c r="G21" s="716"/>
      <c r="H21" s="717"/>
      <c r="I21" s="708"/>
      <c r="J21" s="700" t="s">
        <v>308</v>
      </c>
      <c r="K21" s="707">
        <v>0</v>
      </c>
      <c r="L21" s="716"/>
      <c r="M21" s="717"/>
      <c r="N21" s="708"/>
      <c r="O21" s="700" t="s">
        <v>308</v>
      </c>
      <c r="P21" s="707">
        <v>0</v>
      </c>
      <c r="Q21" s="716">
        <f>M21-N21-P21</f>
        <v>0</v>
      </c>
      <c r="R21" s="717">
        <f>S21</f>
        <v>0.8014</v>
      </c>
      <c r="S21" s="708">
        <v>0.8014</v>
      </c>
      <c r="T21" s="700" t="s">
        <v>308</v>
      </c>
      <c r="U21" s="707"/>
      <c r="V21" s="716"/>
      <c r="W21" s="717">
        <f>SUM(X21:AA21)</f>
        <v>0.90310000000000001</v>
      </c>
      <c r="X21" s="708">
        <v>0.90310000000000001</v>
      </c>
      <c r="Y21" s="700"/>
      <c r="Z21" s="707"/>
      <c r="AA21" s="716"/>
      <c r="AB21" s="717">
        <f>SUM(AC21:AF21)</f>
        <v>0.69969999999999999</v>
      </c>
      <c r="AC21" s="708">
        <f>(S21*12-X21*6)/6</f>
        <v>0.69969999999999999</v>
      </c>
      <c r="AD21" s="700" t="s">
        <v>308</v>
      </c>
      <c r="AE21" s="707">
        <v>0</v>
      </c>
      <c r="AF21" s="716"/>
    </row>
    <row r="22" spans="1:32" s="553" customFormat="1" ht="15" x14ac:dyDescent="0.2">
      <c r="A22" s="545" t="s">
        <v>56</v>
      </c>
      <c r="B22" s="551" t="s">
        <v>845</v>
      </c>
      <c r="C22" s="718">
        <f>SUM(D22:G22)</f>
        <v>529.29629999999997</v>
      </c>
      <c r="D22" s="705">
        <f>'[283]План мощ. по напряж.'!$J$29-D21</f>
        <v>168.73079999999999</v>
      </c>
      <c r="E22" s="700"/>
      <c r="F22" s="705">
        <v>161.32769999999999</v>
      </c>
      <c r="G22" s="716">
        <f>G9-G19-G21</f>
        <v>199.23779999999999</v>
      </c>
      <c r="H22" s="718">
        <f>SUM(I22:L22)</f>
        <v>550.39339274120266</v>
      </c>
      <c r="I22" s="705">
        <v>180.3465690030869</v>
      </c>
      <c r="J22" s="719">
        <v>0</v>
      </c>
      <c r="K22" s="705">
        <v>180.7064101352415</v>
      </c>
      <c r="L22" s="716">
        <f>L9-L19-L21</f>
        <v>189.34041360287426</v>
      </c>
      <c r="M22" s="718">
        <f>SUM(N22:Q22)</f>
        <v>508.19920725879729</v>
      </c>
      <c r="N22" s="720">
        <f>(D22*12-I22*6)/6</f>
        <v>157.11503099691308</v>
      </c>
      <c r="O22" s="700">
        <f>(E22*12-J22*6)/6</f>
        <v>0</v>
      </c>
      <c r="P22" s="720">
        <f>(F22*12-K22*6)/6</f>
        <v>141.94898986475849</v>
      </c>
      <c r="Q22" s="716">
        <f>(G22*12-L22*6)/6</f>
        <v>209.13518639712572</v>
      </c>
      <c r="R22" s="718">
        <f>SUM(S22:V22)</f>
        <v>533.49131004551805</v>
      </c>
      <c r="S22" s="705">
        <v>149.7319</v>
      </c>
      <c r="T22" s="700">
        <v>18.197399999999998</v>
      </c>
      <c r="U22" s="705">
        <v>164.84020000000001</v>
      </c>
      <c r="V22" s="716">
        <v>200.721810045518</v>
      </c>
      <c r="W22" s="718">
        <f>SUM(X22:AA22)</f>
        <v>551.79240000000004</v>
      </c>
      <c r="X22" s="705">
        <f>155.8816-X21</f>
        <v>154.9785</v>
      </c>
      <c r="Y22" s="700">
        <v>18.6646</v>
      </c>
      <c r="Z22" s="705">
        <v>168.8974</v>
      </c>
      <c r="AA22" s="716">
        <v>209.25190000000001</v>
      </c>
      <c r="AB22" s="718">
        <f>SUM(AC22:AF22)</f>
        <v>515.19022009103605</v>
      </c>
      <c r="AC22" s="720">
        <f>AC24+AC25</f>
        <v>144.48530000000002</v>
      </c>
      <c r="AD22" s="700">
        <f>AD25</f>
        <v>17.7302</v>
      </c>
      <c r="AE22" s="720">
        <f>AE24+AE25</f>
        <v>160.78300000000002</v>
      </c>
      <c r="AF22" s="733">
        <f>(V22*12-AA22*6)/6</f>
        <v>192.19172009103602</v>
      </c>
    </row>
    <row r="23" spans="1:32" s="553" customFormat="1" ht="45" x14ac:dyDescent="0.2">
      <c r="A23" s="545" t="s">
        <v>58</v>
      </c>
      <c r="B23" s="546" t="s">
        <v>846</v>
      </c>
      <c r="C23" s="721" t="s">
        <v>308</v>
      </c>
      <c r="D23" s="722" t="s">
        <v>308</v>
      </c>
      <c r="E23" s="722" t="s">
        <v>308</v>
      </c>
      <c r="F23" s="722" t="s">
        <v>308</v>
      </c>
      <c r="G23" s="723" t="s">
        <v>308</v>
      </c>
      <c r="H23" s="721" t="s">
        <v>308</v>
      </c>
      <c r="I23" s="722" t="s">
        <v>308</v>
      </c>
      <c r="J23" s="722" t="s">
        <v>308</v>
      </c>
      <c r="K23" s="722" t="s">
        <v>308</v>
      </c>
      <c r="L23" s="723" t="s">
        <v>308</v>
      </c>
      <c r="M23" s="721" t="s">
        <v>308</v>
      </c>
      <c r="N23" s="722" t="s">
        <v>308</v>
      </c>
      <c r="O23" s="722" t="s">
        <v>308</v>
      </c>
      <c r="P23" s="722" t="s">
        <v>308</v>
      </c>
      <c r="Q23" s="723" t="s">
        <v>308</v>
      </c>
      <c r="R23" s="721" t="s">
        <v>308</v>
      </c>
      <c r="S23" s="722"/>
      <c r="T23" s="722"/>
      <c r="U23" s="722"/>
      <c r="V23" s="723"/>
      <c r="W23" s="721"/>
      <c r="X23" s="722"/>
      <c r="Y23" s="722"/>
      <c r="Z23" s="722"/>
      <c r="AA23" s="723"/>
      <c r="AB23" s="721" t="s">
        <v>308</v>
      </c>
      <c r="AC23" s="722"/>
      <c r="AD23" s="722"/>
      <c r="AE23" s="722"/>
      <c r="AF23" s="723"/>
    </row>
    <row r="24" spans="1:32" s="553" customFormat="1" ht="15" x14ac:dyDescent="0.2">
      <c r="A24" s="545" t="s">
        <v>61</v>
      </c>
      <c r="B24" s="551" t="s">
        <v>847</v>
      </c>
      <c r="C24" s="704">
        <f>SUM(D24:G24)</f>
        <v>418.11520099999984</v>
      </c>
      <c r="D24" s="705">
        <v>88.634799999999984</v>
      </c>
      <c r="E24" s="705">
        <v>0</v>
      </c>
      <c r="F24" s="705">
        <v>132.1617</v>
      </c>
      <c r="G24" s="724">
        <v>197.31870099999989</v>
      </c>
      <c r="H24" s="704">
        <f>SUM(I24:L24)</f>
        <v>434.23638128120933</v>
      </c>
      <c r="I24" s="705">
        <v>92.147025865837236</v>
      </c>
      <c r="J24" s="725" t="s">
        <v>308</v>
      </c>
      <c r="K24" s="705">
        <v>138.41022119937088</v>
      </c>
      <c r="L24" s="705">
        <v>203.67913421600119</v>
      </c>
      <c r="M24" s="704">
        <f>SUM(N24:Q24)</f>
        <v>401.99402071879047</v>
      </c>
      <c r="N24" s="705">
        <f>(D24*12-I24*6)/6</f>
        <v>85.122574134162733</v>
      </c>
      <c r="O24" s="725" t="s">
        <v>308</v>
      </c>
      <c r="P24" s="705">
        <f>(F24*12-K24*6)/6</f>
        <v>125.91317880062911</v>
      </c>
      <c r="Q24" s="724">
        <f>(G24*12-L24*6)/6</f>
        <v>190.95826778399859</v>
      </c>
      <c r="R24" s="704">
        <f>SUM(S24:V24)</f>
        <v>423.96291004551802</v>
      </c>
      <c r="S24" s="705">
        <v>88.963899999999995</v>
      </c>
      <c r="T24" s="725">
        <v>0</v>
      </c>
      <c r="U24" s="705">
        <v>136.1722</v>
      </c>
      <c r="V24" s="724">
        <v>198.82681004551799</v>
      </c>
      <c r="W24" s="704">
        <f>SUM(X24:AA24)</f>
        <v>438.54250000000002</v>
      </c>
      <c r="X24" s="705">
        <f>X22-X25</f>
        <v>92.019099999999995</v>
      </c>
      <c r="Y24" s="725"/>
      <c r="Z24" s="705">
        <f>Z22-Z25</f>
        <v>139.2303</v>
      </c>
      <c r="AA24" s="705">
        <f>AA22-AA25</f>
        <v>207.29310000000001</v>
      </c>
      <c r="AB24" s="704">
        <f>SUM(AC24:AF24)</f>
        <v>409.38332009103607</v>
      </c>
      <c r="AC24" s="705">
        <f>(S24*12-X24*6)/6</f>
        <v>85.90870000000001</v>
      </c>
      <c r="AD24" s="725"/>
      <c r="AE24" s="705">
        <f>(U24*12-Z24*6)/6</f>
        <v>133.11410000000004</v>
      </c>
      <c r="AF24" s="724">
        <f>AF22-AF25</f>
        <v>190.36052009103602</v>
      </c>
    </row>
    <row r="25" spans="1:32" s="553" customFormat="1" ht="15" x14ac:dyDescent="0.2">
      <c r="A25" s="545" t="s">
        <v>62</v>
      </c>
      <c r="B25" s="551" t="s">
        <v>848</v>
      </c>
      <c r="C25" s="704">
        <f>SUM(D25:G25)</f>
        <v>111.1810990000001</v>
      </c>
      <c r="D25" s="726">
        <f>D22-D24</f>
        <v>80.096000000000004</v>
      </c>
      <c r="E25" s="727">
        <f>E22-E24</f>
        <v>0</v>
      </c>
      <c r="F25" s="727">
        <f>F22-F24</f>
        <v>29.165999999999997</v>
      </c>
      <c r="G25" s="727">
        <f>G22-G24</f>
        <v>1.9190990000001023</v>
      </c>
      <c r="H25" s="704">
        <f>SUM(I25:L25)</f>
        <v>116.15701145999336</v>
      </c>
      <c r="I25" s="727">
        <f>I22-I24</f>
        <v>88.199543137249663</v>
      </c>
      <c r="J25" s="727"/>
      <c r="K25" s="727">
        <f>K22-K24</f>
        <v>42.296188935870617</v>
      </c>
      <c r="L25" s="727">
        <f>L22-L24</f>
        <v>-14.338720613126924</v>
      </c>
      <c r="M25" s="704">
        <f>SUM(N25:Q25)</f>
        <v>106.20518654000684</v>
      </c>
      <c r="N25" s="705">
        <f>(D25*12-I25*6)/6</f>
        <v>71.992456862750331</v>
      </c>
      <c r="O25" s="725" t="s">
        <v>308</v>
      </c>
      <c r="P25" s="705">
        <f>(F25*12-K25*6)/6</f>
        <v>16.035811064129376</v>
      </c>
      <c r="Q25" s="705">
        <f>(G25*12-L25*6)/6</f>
        <v>18.176918613127128</v>
      </c>
      <c r="R25" s="704">
        <f>SUM(S25:V25)</f>
        <v>109.52839999999999</v>
      </c>
      <c r="S25" s="727">
        <v>60.768000000000001</v>
      </c>
      <c r="T25" s="727">
        <v>18.197399999999998</v>
      </c>
      <c r="U25" s="727">
        <v>28.667999999999999</v>
      </c>
      <c r="V25" s="727">
        <v>1.895</v>
      </c>
      <c r="W25" s="704">
        <f>SUM(X25:AA25)</f>
        <v>113.2499</v>
      </c>
      <c r="X25" s="727">
        <v>62.959400000000002</v>
      </c>
      <c r="Y25" s="727">
        <v>18.6646</v>
      </c>
      <c r="Z25" s="727">
        <v>29.667100000000001</v>
      </c>
      <c r="AA25" s="727">
        <v>1.9588000000000001</v>
      </c>
      <c r="AB25" s="704">
        <f>SUM(AC25:AF25)</f>
        <v>105.8069</v>
      </c>
      <c r="AC25" s="705">
        <f>(S25*12-X25*6)/6</f>
        <v>58.576600000000006</v>
      </c>
      <c r="AD25" s="725">
        <v>17.7302</v>
      </c>
      <c r="AE25" s="705">
        <f>(U25*12-Z25*6)/6</f>
        <v>27.668899999999994</v>
      </c>
      <c r="AF25" s="705">
        <f>ROUND((V25*12-AA25*6)/6,4)</f>
        <v>1.8311999999999999</v>
      </c>
    </row>
    <row r="26" spans="1:32" x14ac:dyDescent="0.2">
      <c r="G26" s="505"/>
      <c r="L26" s="505"/>
      <c r="Q26" s="505"/>
      <c r="V26" s="505"/>
      <c r="AA26" s="505"/>
      <c r="AF26" s="505">
        <f>AF9-AF19</f>
        <v>192.19172009103599</v>
      </c>
    </row>
    <row r="28" spans="1:32" x14ac:dyDescent="0.2">
      <c r="D28" s="511"/>
      <c r="E28" s="511"/>
      <c r="F28" s="511"/>
      <c r="G28" s="511"/>
      <c r="S28" s="511"/>
      <c r="T28" s="511"/>
      <c r="U28" s="511"/>
      <c r="V28" s="511"/>
    </row>
    <row r="30" spans="1:32" s="499" customFormat="1" ht="18" x14ac:dyDescent="0.25">
      <c r="B30" s="509"/>
      <c r="C30" s="507"/>
      <c r="D30" s="507"/>
      <c r="E30" s="507"/>
      <c r="F30" s="509"/>
      <c r="G30" s="507"/>
      <c r="H30" s="507"/>
      <c r="I30" s="507"/>
      <c r="J30" s="507"/>
      <c r="K30" s="507"/>
      <c r="L30" s="507"/>
      <c r="M30" s="507"/>
      <c r="N30" s="507"/>
      <c r="O30" s="507"/>
      <c r="P30" s="507"/>
      <c r="Q30" s="508"/>
      <c r="R30" s="507"/>
      <c r="S30" s="507"/>
      <c r="T30" s="507"/>
      <c r="U30" s="509"/>
      <c r="V30" s="507"/>
      <c r="W30" s="507"/>
      <c r="X30" s="507"/>
      <c r="Y30" s="507"/>
      <c r="Z30" s="507"/>
      <c r="AA30" s="507"/>
      <c r="AB30" s="507"/>
      <c r="AC30" s="507"/>
      <c r="AD30" s="507"/>
      <c r="AE30" s="507"/>
      <c r="AF30" s="508"/>
    </row>
    <row r="31" spans="1:32" s="499" customFormat="1" ht="18" x14ac:dyDescent="0.25">
      <c r="A31" s="500"/>
      <c r="B31" s="506"/>
      <c r="D31" s="509"/>
      <c r="E31" s="509"/>
      <c r="F31" s="509"/>
      <c r="I31" s="509"/>
      <c r="J31" s="508"/>
      <c r="K31" s="507"/>
      <c r="L31" s="507"/>
      <c r="M31" s="507"/>
      <c r="N31" s="507"/>
      <c r="O31" s="507"/>
      <c r="P31" s="507"/>
      <c r="Q31" s="507"/>
      <c r="S31" s="509"/>
      <c r="T31" s="509"/>
      <c r="U31" s="509"/>
      <c r="X31" s="509"/>
      <c r="Y31" s="508"/>
      <c r="Z31" s="507"/>
      <c r="AA31" s="507"/>
      <c r="AB31" s="507"/>
      <c r="AC31" s="507"/>
      <c r="AD31" s="507"/>
      <c r="AE31" s="507"/>
      <c r="AF31" s="507"/>
    </row>
    <row r="32" spans="1:32" s="499" customFormat="1" ht="18" x14ac:dyDescent="0.25">
      <c r="A32" s="500"/>
      <c r="B32" s="510"/>
      <c r="C32" s="510"/>
      <c r="D32" s="510"/>
      <c r="E32" s="510"/>
      <c r="F32" s="510"/>
      <c r="G32" s="510"/>
      <c r="H32" s="509"/>
      <c r="I32" s="509"/>
      <c r="J32" s="507"/>
      <c r="K32" s="507"/>
      <c r="L32" s="507"/>
      <c r="M32" s="507"/>
      <c r="N32" s="507"/>
      <c r="O32" s="507"/>
      <c r="P32" s="507"/>
      <c r="Q32" s="507"/>
      <c r="R32" s="510"/>
      <c r="S32" s="510"/>
      <c r="T32" s="510"/>
      <c r="U32" s="510"/>
      <c r="V32" s="510"/>
      <c r="W32" s="509"/>
      <c r="X32" s="509"/>
      <c r="Y32" s="507"/>
      <c r="Z32" s="507"/>
      <c r="AA32" s="507"/>
      <c r="AB32" s="507"/>
      <c r="AC32" s="507"/>
      <c r="AD32" s="507"/>
      <c r="AE32" s="507"/>
      <c r="AF32" s="507"/>
    </row>
    <row r="33" spans="1:32" s="499" customFormat="1" ht="18" x14ac:dyDescent="0.25">
      <c r="B33" s="506"/>
      <c r="C33" s="506"/>
      <c r="D33" s="506"/>
      <c r="E33" s="506"/>
      <c r="F33" s="506"/>
      <c r="G33" s="506"/>
      <c r="H33" s="509"/>
      <c r="I33" s="509"/>
      <c r="J33" s="507"/>
      <c r="K33" s="507"/>
      <c r="L33" s="507"/>
      <c r="M33" s="507"/>
      <c r="N33" s="507"/>
      <c r="O33" s="507"/>
      <c r="P33" s="507"/>
      <c r="Q33" s="508"/>
      <c r="R33" s="506"/>
      <c r="S33" s="506"/>
      <c r="T33" s="506"/>
      <c r="U33" s="506"/>
      <c r="V33" s="506"/>
      <c r="W33" s="509"/>
      <c r="X33" s="509"/>
      <c r="Y33" s="507"/>
      <c r="Z33" s="507"/>
      <c r="AA33" s="507"/>
      <c r="AB33" s="507"/>
      <c r="AC33" s="507"/>
      <c r="AD33" s="507"/>
      <c r="AE33" s="507"/>
      <c r="AF33" s="508"/>
    </row>
    <row r="34" spans="1:32" s="498" customFormat="1" ht="15.75" x14ac:dyDescent="0.2">
      <c r="A34" s="494"/>
      <c r="B34" s="494"/>
      <c r="C34" s="494"/>
      <c r="D34" s="494"/>
      <c r="E34" s="494"/>
      <c r="F34" s="494"/>
      <c r="G34" s="494"/>
      <c r="R34" s="494"/>
      <c r="S34" s="494"/>
      <c r="T34" s="494"/>
      <c r="U34" s="494"/>
      <c r="V34" s="494"/>
    </row>
    <row r="35" spans="1:32" s="499" customFormat="1" ht="15" x14ac:dyDescent="0.2">
      <c r="A35" s="494"/>
      <c r="B35" s="494"/>
      <c r="C35" s="494"/>
      <c r="D35" s="494"/>
      <c r="E35" s="494"/>
      <c r="F35" s="494"/>
      <c r="G35" s="494"/>
      <c r="R35" s="494"/>
      <c r="S35" s="494"/>
      <c r="T35" s="494"/>
      <c r="U35" s="494"/>
      <c r="V35" s="494"/>
    </row>
    <row r="36" spans="1:32" s="499" customFormat="1" ht="20.25" customHeight="1" x14ac:dyDescent="0.2">
      <c r="A36" s="494"/>
      <c r="B36" s="494"/>
      <c r="C36" s="494"/>
      <c r="D36" s="494"/>
      <c r="E36" s="494"/>
      <c r="F36" s="494"/>
      <c r="G36" s="494"/>
      <c r="R36" s="494"/>
      <c r="S36" s="494"/>
      <c r="T36" s="494"/>
      <c r="U36" s="494"/>
      <c r="V36" s="494"/>
    </row>
    <row r="37" spans="1:32" s="499" customFormat="1" ht="18.75" customHeight="1" x14ac:dyDescent="0.2">
      <c r="A37" s="494"/>
      <c r="B37" s="494"/>
      <c r="C37" s="494"/>
      <c r="D37" s="494"/>
      <c r="E37" s="494"/>
      <c r="F37" s="494"/>
      <c r="G37" s="494"/>
      <c r="R37" s="494"/>
      <c r="S37" s="494"/>
      <c r="T37" s="494"/>
      <c r="U37" s="494"/>
      <c r="V37" s="494"/>
    </row>
    <row r="38" spans="1:32" s="499" customFormat="1" ht="18.75" customHeight="1" x14ac:dyDescent="0.2">
      <c r="A38" s="494"/>
      <c r="B38" s="494"/>
      <c r="C38" s="494"/>
      <c r="D38" s="494"/>
      <c r="E38" s="494"/>
      <c r="F38" s="494"/>
      <c r="G38" s="494"/>
      <c r="R38" s="494"/>
      <c r="S38" s="494"/>
      <c r="T38" s="494"/>
      <c r="U38" s="494"/>
      <c r="V38" s="494"/>
    </row>
    <row r="39" spans="1:32" s="499" customFormat="1" ht="18.75" customHeight="1" x14ac:dyDescent="0.2">
      <c r="A39" s="494"/>
      <c r="B39" s="494"/>
      <c r="C39" s="494"/>
      <c r="D39" s="494"/>
      <c r="E39" s="494"/>
      <c r="F39" s="494"/>
      <c r="G39" s="494"/>
      <c r="R39" s="494"/>
      <c r="S39" s="494"/>
      <c r="T39" s="494"/>
      <c r="U39" s="494"/>
      <c r="V39" s="494"/>
    </row>
    <row r="40" spans="1:32" s="499" customFormat="1" ht="19.5" customHeight="1" x14ac:dyDescent="0.2">
      <c r="A40" s="494"/>
      <c r="B40" s="494"/>
      <c r="C40" s="494"/>
      <c r="D40" s="494"/>
      <c r="E40" s="494"/>
      <c r="F40" s="494"/>
      <c r="G40" s="494"/>
      <c r="R40" s="494"/>
      <c r="S40" s="494"/>
      <c r="T40" s="494"/>
      <c r="U40" s="494"/>
      <c r="V40" s="494"/>
    </row>
    <row r="41" spans="1:32" s="499" customFormat="1" ht="15" x14ac:dyDescent="0.2">
      <c r="A41" s="496"/>
      <c r="B41" s="497"/>
      <c r="C41" s="497"/>
      <c r="D41" s="497"/>
      <c r="E41" s="497"/>
      <c r="F41" s="497"/>
      <c r="G41" s="497"/>
      <c r="R41" s="497"/>
      <c r="S41" s="497"/>
      <c r="T41" s="497"/>
      <c r="U41" s="497"/>
      <c r="V41" s="497"/>
    </row>
    <row r="42" spans="1:32" s="499" customFormat="1" ht="15" x14ac:dyDescent="0.2">
      <c r="A42" s="496"/>
      <c r="B42" s="497"/>
      <c r="C42" s="497"/>
      <c r="D42" s="497"/>
      <c r="E42" s="497"/>
      <c r="F42" s="497"/>
      <c r="G42" s="497"/>
      <c r="R42" s="497"/>
      <c r="S42" s="497"/>
      <c r="T42" s="497"/>
      <c r="U42" s="497"/>
      <c r="V42" s="497"/>
    </row>
    <row r="43" spans="1:32" s="499" customFormat="1" ht="15" x14ac:dyDescent="0.2">
      <c r="A43" s="496"/>
      <c r="B43" s="497"/>
      <c r="C43" s="497"/>
      <c r="D43" s="497"/>
      <c r="E43" s="497"/>
      <c r="F43" s="497"/>
      <c r="G43" s="497"/>
      <c r="R43" s="497"/>
      <c r="S43" s="497"/>
      <c r="T43" s="497"/>
      <c r="U43" s="497"/>
      <c r="V43" s="497"/>
    </row>
    <row r="44" spans="1:32" s="499" customFormat="1" ht="15" x14ac:dyDescent="0.2">
      <c r="A44" s="496"/>
      <c r="B44" s="497"/>
      <c r="C44" s="497"/>
      <c r="D44" s="497"/>
      <c r="E44" s="497"/>
      <c r="F44" s="497"/>
      <c r="G44" s="497"/>
      <c r="R44" s="497"/>
      <c r="S44" s="497"/>
      <c r="T44" s="497"/>
      <c r="U44" s="497"/>
      <c r="V44" s="497"/>
    </row>
    <row r="45" spans="1:32" s="499" customFormat="1" ht="15" x14ac:dyDescent="0.2">
      <c r="A45" s="496"/>
      <c r="B45" s="497"/>
      <c r="C45" s="497"/>
      <c r="D45" s="497"/>
      <c r="E45" s="497"/>
      <c r="F45" s="497"/>
      <c r="G45" s="497"/>
      <c r="R45" s="497"/>
      <c r="S45" s="497"/>
      <c r="T45" s="497"/>
      <c r="U45" s="497"/>
      <c r="V45" s="497"/>
    </row>
    <row r="46" spans="1:32" s="499" customFormat="1" ht="15" x14ac:dyDescent="0.2">
      <c r="A46" s="500"/>
    </row>
    <row r="47" spans="1:32" s="499" customFormat="1" ht="15" x14ac:dyDescent="0.2">
      <c r="A47" s="500"/>
    </row>
    <row r="48" spans="1:32" s="499" customFormat="1" ht="15" x14ac:dyDescent="0.2">
      <c r="A48" s="500"/>
    </row>
    <row r="49" spans="1:1" s="499" customFormat="1" ht="15" x14ac:dyDescent="0.2">
      <c r="A49" s="500"/>
    </row>
    <row r="50" spans="1:1" s="499" customFormat="1" ht="15" x14ac:dyDescent="0.2">
      <c r="A50" s="500"/>
    </row>
    <row r="51" spans="1:1" s="499" customFormat="1" ht="15" x14ac:dyDescent="0.2">
      <c r="A51" s="500"/>
    </row>
    <row r="52" spans="1:1" s="499" customFormat="1" ht="15" x14ac:dyDescent="0.2">
      <c r="A52" s="500"/>
    </row>
    <row r="53" spans="1:1" s="499" customFormat="1" ht="15" x14ac:dyDescent="0.2">
      <c r="A53" s="500"/>
    </row>
    <row r="54" spans="1:1" s="499" customFormat="1" ht="15" x14ac:dyDescent="0.2">
      <c r="A54" s="500"/>
    </row>
    <row r="55" spans="1:1" s="499" customFormat="1" ht="15" x14ac:dyDescent="0.2">
      <c r="A55" s="500"/>
    </row>
    <row r="56" spans="1:1" s="499" customFormat="1" ht="15" x14ac:dyDescent="0.2">
      <c r="A56" s="500"/>
    </row>
    <row r="57" spans="1:1" s="499" customFormat="1" ht="15" x14ac:dyDescent="0.2">
      <c r="A57" s="500"/>
    </row>
    <row r="58" spans="1:1" s="499" customFormat="1" ht="15" x14ac:dyDescent="0.2">
      <c r="A58" s="500"/>
    </row>
    <row r="59" spans="1:1" s="499" customFormat="1" ht="15" x14ac:dyDescent="0.2">
      <c r="A59" s="500"/>
    </row>
    <row r="60" spans="1:1" s="499" customFormat="1" ht="15" x14ac:dyDescent="0.2">
      <c r="A60" s="500"/>
    </row>
    <row r="61" spans="1:1" s="499" customFormat="1" ht="15" x14ac:dyDescent="0.2">
      <c r="A61" s="500"/>
    </row>
    <row r="62" spans="1:1" s="499" customFormat="1" ht="15" x14ac:dyDescent="0.2">
      <c r="A62" s="500"/>
    </row>
    <row r="63" spans="1:1" s="499" customFormat="1" ht="15" x14ac:dyDescent="0.2">
      <c r="A63" s="500"/>
    </row>
    <row r="64" spans="1:1" s="499" customFormat="1" ht="15" x14ac:dyDescent="0.2">
      <c r="A64" s="500"/>
    </row>
    <row r="65" spans="1:1" s="499" customFormat="1" ht="15" x14ac:dyDescent="0.2">
      <c r="A65" s="500"/>
    </row>
    <row r="66" spans="1:1" s="499" customFormat="1" ht="15" x14ac:dyDescent="0.2">
      <c r="A66" s="500"/>
    </row>
    <row r="67" spans="1:1" s="499" customFormat="1" ht="15" x14ac:dyDescent="0.2">
      <c r="A67" s="500"/>
    </row>
    <row r="68" spans="1:1" s="499" customFormat="1" ht="15" x14ac:dyDescent="0.2">
      <c r="A68" s="500"/>
    </row>
  </sheetData>
  <mergeCells count="10">
    <mergeCell ref="R3:AF3"/>
    <mergeCell ref="A6:A7"/>
    <mergeCell ref="B6:B7"/>
    <mergeCell ref="R6:V6"/>
    <mergeCell ref="W6:AA6"/>
    <mergeCell ref="AB6:AF6"/>
    <mergeCell ref="C3:Q3"/>
    <mergeCell ref="C6:G6"/>
    <mergeCell ref="H6:L6"/>
    <mergeCell ref="M6:Q6"/>
  </mergeCells>
  <printOptions horizontalCentered="1"/>
  <pageMargins left="0.19685039370078741" right="0.19685039370078741" top="0.78740157480314965" bottom="0.19685039370078741" header="0.51181102362204722" footer="0.51181102362204722"/>
  <pageSetup paperSize="9" scale="56"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8"/>
  <sheetViews>
    <sheetView zoomScale="60" zoomScaleNormal="60" workbookViewId="0">
      <pane xSplit="3" ySplit="6" topLeftCell="D7" activePane="bottomRight" state="frozen"/>
      <selection activeCell="H165" sqref="H165"/>
      <selection pane="topRight" activeCell="H165" sqref="H165"/>
      <selection pane="bottomLeft" activeCell="H165" sqref="H165"/>
      <selection pane="bottomRight" activeCell="H165" sqref="H165"/>
    </sheetView>
  </sheetViews>
  <sheetFormatPr defaultColWidth="8.85546875" defaultRowHeight="12.75" x14ac:dyDescent="0.2"/>
  <cols>
    <col min="1" max="1" width="7" style="61" customWidth="1"/>
    <col min="2" max="2" width="55.28515625" style="32" customWidth="1"/>
    <col min="3" max="6" width="20.7109375" style="61" customWidth="1"/>
    <col min="7" max="9" width="20.7109375" style="32" customWidth="1"/>
    <col min="10" max="10" width="20.7109375" style="176" customWidth="1"/>
    <col min="11" max="12" width="14.85546875" style="32" bestFit="1" customWidth="1"/>
    <col min="13" max="13" width="14.140625" style="32" bestFit="1" customWidth="1"/>
    <col min="14" max="14" width="13.28515625" style="32" customWidth="1"/>
    <col min="15" max="15" width="10" style="32" customWidth="1"/>
    <col min="16" max="16" width="9" style="32" bestFit="1" customWidth="1"/>
    <col min="17" max="17" width="15.42578125" style="32" bestFit="1" customWidth="1"/>
    <col min="18" max="18" width="17.7109375" style="32" bestFit="1" customWidth="1"/>
    <col min="19" max="19" width="16.85546875" style="32" bestFit="1" customWidth="1"/>
    <col min="20" max="20" width="16.5703125" style="32" bestFit="1" customWidth="1"/>
    <col min="21" max="16384" width="8.85546875" style="32"/>
  </cols>
  <sheetData>
    <row r="1" spans="1:17" s="17" customFormat="1" ht="15.75" x14ac:dyDescent="0.25">
      <c r="A1" s="16"/>
      <c r="G1" s="18" t="s">
        <v>320</v>
      </c>
      <c r="H1" s="18"/>
      <c r="I1" s="18"/>
      <c r="J1" s="62"/>
    </row>
    <row r="2" spans="1:17" s="17" customFormat="1" ht="15.75" x14ac:dyDescent="0.25">
      <c r="A2" s="16"/>
      <c r="C2" s="16"/>
      <c r="D2" s="16"/>
      <c r="E2" s="16"/>
      <c r="F2" s="16"/>
      <c r="J2" s="62"/>
    </row>
    <row r="3" spans="1:17" s="17" customFormat="1" ht="16.5" customHeight="1" x14ac:dyDescent="0.25">
      <c r="A3" s="924" t="s">
        <v>861</v>
      </c>
      <c r="B3" s="924"/>
      <c r="C3" s="924"/>
      <c r="D3" s="924"/>
      <c r="E3" s="924"/>
      <c r="F3" s="924"/>
      <c r="G3" s="924"/>
      <c r="H3" s="556"/>
      <c r="I3" s="556"/>
      <c r="J3" s="65"/>
    </row>
    <row r="4" spans="1:17" s="17" customFormat="1" ht="15.75" x14ac:dyDescent="0.25">
      <c r="A4" s="16"/>
      <c r="C4" s="16"/>
      <c r="D4" s="16"/>
      <c r="E4" s="16"/>
      <c r="F4" s="16"/>
      <c r="J4" s="62"/>
    </row>
    <row r="5" spans="1:17" s="75" customFormat="1" ht="37.5" customHeight="1" x14ac:dyDescent="0.2">
      <c r="A5" s="929" t="s">
        <v>808</v>
      </c>
      <c r="B5" s="929"/>
      <c r="C5" s="929" t="s">
        <v>286</v>
      </c>
      <c r="D5" s="538" t="s">
        <v>871</v>
      </c>
      <c r="E5" s="538" t="s">
        <v>811</v>
      </c>
      <c r="F5" s="538" t="s">
        <v>812</v>
      </c>
      <c r="G5" s="538" t="s">
        <v>872</v>
      </c>
      <c r="H5" s="538" t="s">
        <v>811</v>
      </c>
      <c r="I5" s="538" t="s">
        <v>812</v>
      </c>
      <c r="J5" s="557"/>
    </row>
    <row r="6" spans="1:17" s="75" customFormat="1" ht="15.75" hidden="1" x14ac:dyDescent="0.2">
      <c r="A6" s="929"/>
      <c r="B6" s="929"/>
      <c r="C6" s="929"/>
      <c r="D6" s="538" t="s">
        <v>337</v>
      </c>
      <c r="E6" s="538" t="s">
        <v>337</v>
      </c>
      <c r="F6" s="538" t="s">
        <v>337</v>
      </c>
      <c r="G6" s="538" t="s">
        <v>337</v>
      </c>
      <c r="H6" s="538" t="s">
        <v>337</v>
      </c>
      <c r="I6" s="538" t="s">
        <v>337</v>
      </c>
      <c r="J6" s="557"/>
    </row>
    <row r="7" spans="1:17" s="27" customFormat="1" ht="15.75" x14ac:dyDescent="0.25">
      <c r="A7" s="24" t="s">
        <v>293</v>
      </c>
      <c r="B7" s="24" t="s">
        <v>294</v>
      </c>
      <c r="C7" s="24" t="s">
        <v>295</v>
      </c>
      <c r="D7" s="24" t="s">
        <v>296</v>
      </c>
      <c r="E7" s="24" t="s">
        <v>297</v>
      </c>
      <c r="F7" s="24" t="s">
        <v>298</v>
      </c>
      <c r="G7" s="24" t="s">
        <v>296</v>
      </c>
      <c r="H7" s="24" t="s">
        <v>297</v>
      </c>
      <c r="I7" s="24" t="s">
        <v>298</v>
      </c>
      <c r="J7" s="558"/>
      <c r="K7" s="32"/>
      <c r="L7" s="32"/>
      <c r="M7" s="16" t="s">
        <v>339</v>
      </c>
      <c r="N7" s="16" t="s">
        <v>340</v>
      </c>
      <c r="O7" s="16" t="s">
        <v>341</v>
      </c>
      <c r="P7" s="16" t="s">
        <v>342</v>
      </c>
    </row>
    <row r="8" spans="1:17" s="33" customFormat="1" ht="31.5" x14ac:dyDescent="0.2">
      <c r="A8" s="559" t="s">
        <v>22</v>
      </c>
      <c r="B8" s="560" t="s">
        <v>343</v>
      </c>
      <c r="C8" s="559" t="s">
        <v>344</v>
      </c>
      <c r="D8" s="561">
        <f>SUM(D9:D10,D13)</f>
        <v>7867098.3764299992</v>
      </c>
      <c r="E8" s="561">
        <f>ROUND((стр.1_9!AZ31-1416652)*K9,0)</f>
        <v>3167743</v>
      </c>
      <c r="F8" s="561">
        <f>стр.1_9!AZ31-1416652-E8</f>
        <v>4699355.3764299992</v>
      </c>
      <c r="G8" s="561">
        <f>SUM(G9:G10,G13)</f>
        <v>14321524</v>
      </c>
      <c r="H8" s="561">
        <f>ROUND(J9*K9,0)</f>
        <v>5766663</v>
      </c>
      <c r="I8" s="561">
        <f>G8-H8</f>
        <v>8554861</v>
      </c>
      <c r="J8" s="88"/>
      <c r="K8" s="60"/>
      <c r="M8" s="82">
        <f>SUM(M10:M13)</f>
        <v>2568698</v>
      </c>
      <c r="N8" s="82">
        <f>SUM(N10:N13)</f>
        <v>1388211</v>
      </c>
      <c r="O8" s="82">
        <f>SUM(O10:O13)</f>
        <v>743505</v>
      </c>
      <c r="P8" s="33">
        <f>SUM(P10:P13)</f>
        <v>436982</v>
      </c>
    </row>
    <row r="9" spans="1:17" s="33" customFormat="1" ht="15.75" x14ac:dyDescent="0.2">
      <c r="A9" s="539" t="s">
        <v>24</v>
      </c>
      <c r="B9" s="39" t="s">
        <v>305</v>
      </c>
      <c r="C9" s="539" t="s">
        <v>344</v>
      </c>
      <c r="D9" s="83">
        <f>SUM(E9:F9)</f>
        <v>3350139</v>
      </c>
      <c r="E9" s="83">
        <f>ROUND($E$8*L10,0)</f>
        <v>1348957</v>
      </c>
      <c r="F9" s="83">
        <f>ROUND(F8*$L$10,0)</f>
        <v>2001182</v>
      </c>
      <c r="G9" s="83">
        <f>ROUND(J9*L10,0)</f>
        <v>6098703</v>
      </c>
      <c r="H9" s="83">
        <f>ROUND($H$8*L10,0)</f>
        <v>2455686</v>
      </c>
      <c r="I9" s="83">
        <f>ROUND(I8*$L$10,0)</f>
        <v>3643017</v>
      </c>
      <c r="J9" s="88">
        <f>стр.1_9!BB31</f>
        <v>14321524.102472965</v>
      </c>
      <c r="K9" s="562">
        <f>2264961/5625037</f>
        <v>0.40265708474450923</v>
      </c>
      <c r="M9" s="59"/>
      <c r="N9" s="60"/>
      <c r="O9" s="60"/>
      <c r="Q9" s="59"/>
    </row>
    <row r="10" spans="1:17" s="33" customFormat="1" ht="15.75" x14ac:dyDescent="0.2">
      <c r="A10" s="539" t="s">
        <v>27</v>
      </c>
      <c r="B10" s="39" t="s">
        <v>306</v>
      </c>
      <c r="C10" s="539" t="s">
        <v>344</v>
      </c>
      <c r="D10" s="90">
        <f t="shared" ref="D10:I10" si="0">SUM(D11:D12)</f>
        <v>3224291</v>
      </c>
      <c r="E10" s="90">
        <f t="shared" si="0"/>
        <v>1298284</v>
      </c>
      <c r="F10" s="90">
        <f t="shared" si="0"/>
        <v>1926007</v>
      </c>
      <c r="G10" s="90">
        <f t="shared" si="0"/>
        <v>5869605</v>
      </c>
      <c r="H10" s="90">
        <f t="shared" si="0"/>
        <v>2363438</v>
      </c>
      <c r="I10" s="90">
        <f t="shared" si="0"/>
        <v>3506167</v>
      </c>
      <c r="J10" s="88"/>
      <c r="L10" s="33">
        <v>0.42584173365437544</v>
      </c>
      <c r="M10" s="60">
        <f>SUM(N10:P10)</f>
        <v>579976</v>
      </c>
      <c r="N10" s="60">
        <f>412965+3498</f>
        <v>416463</v>
      </c>
      <c r="O10" s="60">
        <f>162304+1209</f>
        <v>163513</v>
      </c>
      <c r="P10" s="33">
        <v>0</v>
      </c>
    </row>
    <row r="11" spans="1:17" s="33" customFormat="1" ht="15.75" x14ac:dyDescent="0.2">
      <c r="A11" s="539"/>
      <c r="B11" s="39" t="s">
        <v>307</v>
      </c>
      <c r="C11" s="539" t="s">
        <v>344</v>
      </c>
      <c r="D11" s="71" t="s">
        <v>308</v>
      </c>
      <c r="E11" s="71" t="s">
        <v>308</v>
      </c>
      <c r="F11" s="71" t="s">
        <v>308</v>
      </c>
      <c r="G11" s="71" t="s">
        <v>308</v>
      </c>
      <c r="H11" s="71" t="s">
        <v>308</v>
      </c>
      <c r="I11" s="71" t="s">
        <v>308</v>
      </c>
      <c r="J11" s="81"/>
      <c r="M11" s="60"/>
      <c r="N11" s="60"/>
      <c r="O11" s="60"/>
      <c r="P11" s="60"/>
    </row>
    <row r="12" spans="1:17" s="33" customFormat="1" ht="15.75" x14ac:dyDescent="0.2">
      <c r="A12" s="539"/>
      <c r="B12" s="100" t="s">
        <v>346</v>
      </c>
      <c r="C12" s="539" t="s">
        <v>344</v>
      </c>
      <c r="D12" s="83">
        <f>SUM(E12:F12)</f>
        <v>3224291</v>
      </c>
      <c r="E12" s="83">
        <f>ROUND($E$8*L12,0)</f>
        <v>1298284</v>
      </c>
      <c r="F12" s="83">
        <f>ROUND(F8*$L$12,0)</f>
        <v>1926007</v>
      </c>
      <c r="G12" s="83">
        <f>ROUND(J9*L12,0)</f>
        <v>5869605</v>
      </c>
      <c r="H12" s="83">
        <f>ROUND(H8*$L$12,0)</f>
        <v>2363438</v>
      </c>
      <c r="I12" s="83">
        <f>ROUND(I8*$L$12,0)</f>
        <v>3506167</v>
      </c>
      <c r="J12" s="88"/>
      <c r="K12" s="59"/>
      <c r="L12" s="33">
        <v>0.40984503026503094</v>
      </c>
      <c r="M12" s="60">
        <f>SUM(N12:P12)</f>
        <v>1210700</v>
      </c>
      <c r="N12" s="60">
        <f>605682+5130</f>
        <v>610812</v>
      </c>
      <c r="O12" s="60">
        <f>354119+2073</f>
        <v>356192</v>
      </c>
      <c r="P12" s="60">
        <f>241638+2058</f>
        <v>243696</v>
      </c>
      <c r="Q12" s="59"/>
    </row>
    <row r="13" spans="1:17" s="33" customFormat="1" ht="15.75" x14ac:dyDescent="0.2">
      <c r="A13" s="539" t="s">
        <v>29</v>
      </c>
      <c r="B13" s="39" t="s">
        <v>310</v>
      </c>
      <c r="C13" s="539" t="s">
        <v>344</v>
      </c>
      <c r="D13" s="83">
        <f>SUM(E13:F13)</f>
        <v>1292668.3764299992</v>
      </c>
      <c r="E13" s="83">
        <f>E8-SUM(E9,E12)</f>
        <v>520502</v>
      </c>
      <c r="F13" s="83">
        <f>F8-SUM(F9,F12)</f>
        <v>772166.37642999925</v>
      </c>
      <c r="G13" s="83">
        <f>ROUND((J9-G9-G12),0)</f>
        <v>2353216</v>
      </c>
      <c r="H13" s="83">
        <f>H8-SUM(H9,H12)</f>
        <v>947539</v>
      </c>
      <c r="I13" s="83">
        <f>I8-SUM(I9,I12)</f>
        <v>1405677</v>
      </c>
      <c r="J13" s="88"/>
      <c r="K13" s="59"/>
      <c r="L13" s="33">
        <v>0.16431324687056909</v>
      </c>
      <c r="M13" s="60">
        <f>SUM(N13:P13)</f>
        <v>778022</v>
      </c>
      <c r="N13" s="60">
        <f>357904+3032</f>
        <v>360936</v>
      </c>
      <c r="O13" s="60">
        <f>221324+2476</f>
        <v>223800</v>
      </c>
      <c r="P13" s="60">
        <f>191653+1633</f>
        <v>193286</v>
      </c>
      <c r="Q13" s="59"/>
    </row>
    <row r="14" spans="1:17" s="33" customFormat="1" ht="31.5" x14ac:dyDescent="0.2">
      <c r="A14" s="559" t="s">
        <v>33</v>
      </c>
      <c r="B14" s="560" t="s">
        <v>347</v>
      </c>
      <c r="C14" s="559" t="s">
        <v>344</v>
      </c>
      <c r="D14" s="561">
        <f t="shared" ref="D14:I14" si="1">SUM(D15:D16,D19)</f>
        <v>0</v>
      </c>
      <c r="E14" s="561">
        <f t="shared" si="1"/>
        <v>0</v>
      </c>
      <c r="F14" s="561">
        <f t="shared" si="1"/>
        <v>0</v>
      </c>
      <c r="G14" s="561">
        <f t="shared" si="1"/>
        <v>0</v>
      </c>
      <c r="H14" s="561">
        <f t="shared" si="1"/>
        <v>0</v>
      </c>
      <c r="I14" s="561">
        <f t="shared" si="1"/>
        <v>0</v>
      </c>
      <c r="J14" s="88"/>
      <c r="K14" s="60"/>
      <c r="L14" s="60"/>
    </row>
    <row r="15" spans="1:17" s="33" customFormat="1" ht="15.75" x14ac:dyDescent="0.2">
      <c r="A15" s="105" t="s">
        <v>35</v>
      </c>
      <c r="B15" s="104" t="s">
        <v>305</v>
      </c>
      <c r="C15" s="105" t="s">
        <v>344</v>
      </c>
      <c r="D15" s="83">
        <f>ROUND(G15*I10,0)</f>
        <v>0</v>
      </c>
      <c r="E15" s="83"/>
      <c r="F15" s="83"/>
      <c r="G15" s="83">
        <f>ROUND(J15*L10,0)</f>
        <v>0</v>
      </c>
      <c r="H15" s="83"/>
      <c r="I15" s="83"/>
      <c r="J15" s="88">
        <v>0</v>
      </c>
    </row>
    <row r="16" spans="1:17" s="33" customFormat="1" ht="15.75" x14ac:dyDescent="0.2">
      <c r="A16" s="539" t="s">
        <v>130</v>
      </c>
      <c r="B16" s="39" t="s">
        <v>306</v>
      </c>
      <c r="C16" s="539" t="s">
        <v>344</v>
      </c>
      <c r="D16" s="90">
        <f t="shared" ref="D16:I16" si="2">SUM(D17:D18)</f>
        <v>0</v>
      </c>
      <c r="E16" s="90">
        <f t="shared" si="2"/>
        <v>0</v>
      </c>
      <c r="F16" s="90">
        <f t="shared" si="2"/>
        <v>0</v>
      </c>
      <c r="G16" s="90">
        <f t="shared" si="2"/>
        <v>0</v>
      </c>
      <c r="H16" s="90">
        <f t="shared" si="2"/>
        <v>0</v>
      </c>
      <c r="I16" s="90">
        <f t="shared" si="2"/>
        <v>0</v>
      </c>
      <c r="J16" s="88"/>
    </row>
    <row r="17" spans="1:20" s="33" customFormat="1" ht="15.75" x14ac:dyDescent="0.2">
      <c r="A17" s="539"/>
      <c r="B17" s="39" t="s">
        <v>307</v>
      </c>
      <c r="C17" s="539" t="s">
        <v>344</v>
      </c>
      <c r="D17" s="71" t="s">
        <v>308</v>
      </c>
      <c r="E17" s="71" t="s">
        <v>308</v>
      </c>
      <c r="F17" s="71" t="s">
        <v>308</v>
      </c>
      <c r="G17" s="71" t="s">
        <v>308</v>
      </c>
      <c r="H17" s="71" t="s">
        <v>308</v>
      </c>
      <c r="I17" s="71" t="s">
        <v>308</v>
      </c>
      <c r="J17" s="81"/>
    </row>
    <row r="18" spans="1:20" s="33" customFormat="1" ht="15.75" x14ac:dyDescent="0.2">
      <c r="A18" s="539"/>
      <c r="B18" s="100" t="s">
        <v>346</v>
      </c>
      <c r="C18" s="539" t="s">
        <v>344</v>
      </c>
      <c r="D18" s="83">
        <f>ROUND(G15*I12,0)</f>
        <v>0</v>
      </c>
      <c r="E18" s="83"/>
      <c r="F18" s="83"/>
      <c r="G18" s="83">
        <f>ROUND(J15*L12,0)</f>
        <v>0</v>
      </c>
      <c r="H18" s="83"/>
      <c r="I18" s="83"/>
      <c r="J18" s="88"/>
    </row>
    <row r="19" spans="1:20" s="33" customFormat="1" ht="15.75" x14ac:dyDescent="0.2">
      <c r="A19" s="539" t="s">
        <v>132</v>
      </c>
      <c r="B19" s="39" t="s">
        <v>310</v>
      </c>
      <c r="C19" s="539" t="s">
        <v>344</v>
      </c>
      <c r="D19" s="83">
        <f>ROUND((G15-D15-D18),0)</f>
        <v>0</v>
      </c>
      <c r="E19" s="83"/>
      <c r="F19" s="83"/>
      <c r="G19" s="83">
        <f>ROUND((J15-G15-G18),0)</f>
        <v>0</v>
      </c>
      <c r="H19" s="83"/>
      <c r="I19" s="83"/>
      <c r="J19" s="88"/>
    </row>
    <row r="20" spans="1:20" s="33" customFormat="1" ht="15.75" x14ac:dyDescent="0.2">
      <c r="A20" s="119" t="s">
        <v>38</v>
      </c>
      <c r="B20" s="118" t="s">
        <v>348</v>
      </c>
      <c r="C20" s="119" t="s">
        <v>312</v>
      </c>
      <c r="D20" s="120">
        <f t="shared" ref="D20:I20" si="3">D14/D8*100</f>
        <v>0</v>
      </c>
      <c r="E20" s="120">
        <f t="shared" si="3"/>
        <v>0</v>
      </c>
      <c r="F20" s="120">
        <f t="shared" si="3"/>
        <v>0</v>
      </c>
      <c r="G20" s="120">
        <f t="shared" si="3"/>
        <v>0</v>
      </c>
      <c r="H20" s="120">
        <f t="shared" si="3"/>
        <v>0</v>
      </c>
      <c r="I20" s="120">
        <f t="shared" si="3"/>
        <v>0</v>
      </c>
      <c r="J20" s="123"/>
    </row>
    <row r="21" spans="1:20" s="33" customFormat="1" ht="31.5" x14ac:dyDescent="0.2">
      <c r="A21" s="559" t="s">
        <v>56</v>
      </c>
      <c r="B21" s="560" t="s">
        <v>349</v>
      </c>
      <c r="C21" s="559" t="s">
        <v>344</v>
      </c>
      <c r="D21" s="561">
        <f t="shared" ref="D21:I21" si="4">SUM(D22:D23,D26)</f>
        <v>7867098.3764299992</v>
      </c>
      <c r="E21" s="561">
        <f t="shared" si="4"/>
        <v>3167743</v>
      </c>
      <c r="F21" s="561">
        <f t="shared" si="4"/>
        <v>4699355.3764299992</v>
      </c>
      <c r="G21" s="561">
        <f t="shared" si="4"/>
        <v>14321524</v>
      </c>
      <c r="H21" s="561">
        <f t="shared" si="4"/>
        <v>5766663</v>
      </c>
      <c r="I21" s="561">
        <f t="shared" si="4"/>
        <v>8554861</v>
      </c>
      <c r="J21" s="60">
        <f>G39*'1.4'!R21</f>
        <v>14321524</v>
      </c>
      <c r="K21" s="60">
        <f>H39*'1.4'!W21</f>
        <v>5766663</v>
      </c>
      <c r="L21" s="60">
        <f>I39*'1.4'!AB21</f>
        <v>8554861</v>
      </c>
      <c r="M21" s="60"/>
      <c r="N21" s="60"/>
      <c r="O21" s="82"/>
      <c r="R21" s="124"/>
      <c r="S21" s="60"/>
      <c r="T21" s="124"/>
    </row>
    <row r="22" spans="1:20" s="33" customFormat="1" ht="15.75" x14ac:dyDescent="0.2">
      <c r="A22" s="539" t="s">
        <v>40</v>
      </c>
      <c r="B22" s="39" t="s">
        <v>305</v>
      </c>
      <c r="C22" s="539" t="s">
        <v>344</v>
      </c>
      <c r="D22" s="126">
        <f t="shared" ref="D22:I22" si="5">SUM(D9,D15)</f>
        <v>3350139</v>
      </c>
      <c r="E22" s="126">
        <f t="shared" si="5"/>
        <v>1348957</v>
      </c>
      <c r="F22" s="126">
        <f t="shared" si="5"/>
        <v>2001182</v>
      </c>
      <c r="G22" s="126">
        <f t="shared" si="5"/>
        <v>6098703</v>
      </c>
      <c r="H22" s="126">
        <f t="shared" si="5"/>
        <v>2455686</v>
      </c>
      <c r="I22" s="126">
        <f t="shared" si="5"/>
        <v>3643017</v>
      </c>
      <c r="J22" s="60">
        <f>G40*'1.4'!S21</f>
        <v>1662905.5762144336</v>
      </c>
      <c r="K22" s="60">
        <f>H40*'1.4'!X21</f>
        <v>674116.85047276749</v>
      </c>
      <c r="L22" s="60">
        <f>I40*'1.4'!AC21</f>
        <v>986206.7228697004</v>
      </c>
      <c r="M22" s="60"/>
      <c r="N22" s="58"/>
      <c r="O22" s="58"/>
      <c r="S22" s="124"/>
      <c r="T22" s="124"/>
    </row>
    <row r="23" spans="1:20" s="33" customFormat="1" ht="15.75" x14ac:dyDescent="0.2">
      <c r="A23" s="539" t="s">
        <v>42</v>
      </c>
      <c r="B23" s="39" t="s">
        <v>306</v>
      </c>
      <c r="C23" s="539" t="s">
        <v>344</v>
      </c>
      <c r="D23" s="125">
        <f t="shared" ref="D23:I23" si="6">SUM(D24:D25)</f>
        <v>3224291</v>
      </c>
      <c r="E23" s="125">
        <f t="shared" si="6"/>
        <v>1298284</v>
      </c>
      <c r="F23" s="125">
        <f t="shared" si="6"/>
        <v>1926007</v>
      </c>
      <c r="G23" s="125">
        <f t="shared" si="6"/>
        <v>5869605</v>
      </c>
      <c r="H23" s="125">
        <f t="shared" si="6"/>
        <v>2363438</v>
      </c>
      <c r="I23" s="125">
        <f t="shared" si="6"/>
        <v>3506167</v>
      </c>
      <c r="J23" s="60">
        <f>J25</f>
        <v>4416113.3405269114</v>
      </c>
      <c r="K23" s="60">
        <f>K25</f>
        <v>1767495.0560964856</v>
      </c>
      <c r="L23" s="60">
        <f>L25</f>
        <v>2654774.9613376195</v>
      </c>
      <c r="M23" s="60"/>
      <c r="N23" s="58"/>
      <c r="O23" s="60"/>
    </row>
    <row r="24" spans="1:20" s="33" customFormat="1" ht="15.75" x14ac:dyDescent="0.2">
      <c r="A24" s="539"/>
      <c r="B24" s="39" t="s">
        <v>307</v>
      </c>
      <c r="C24" s="539" t="s">
        <v>344</v>
      </c>
      <c r="D24" s="133" t="s">
        <v>308</v>
      </c>
      <c r="E24" s="133" t="s">
        <v>308</v>
      </c>
      <c r="F24" s="133" t="s">
        <v>308</v>
      </c>
      <c r="G24" s="133" t="s">
        <v>308</v>
      </c>
      <c r="H24" s="133" t="s">
        <v>308</v>
      </c>
      <c r="I24" s="133" t="s">
        <v>308</v>
      </c>
      <c r="J24" s="60"/>
      <c r="K24" s="60"/>
      <c r="L24" s="60"/>
      <c r="M24" s="60"/>
      <c r="N24" s="58"/>
      <c r="O24" s="60"/>
    </row>
    <row r="25" spans="1:20" s="33" customFormat="1" ht="15.75" x14ac:dyDescent="0.2">
      <c r="A25" s="539"/>
      <c r="B25" s="100" t="s">
        <v>346</v>
      </c>
      <c r="C25" s="539" t="s">
        <v>344</v>
      </c>
      <c r="D25" s="126">
        <f t="shared" ref="D25:F26" si="7">SUM(D12,D18)</f>
        <v>3224291</v>
      </c>
      <c r="E25" s="126">
        <f t="shared" si="7"/>
        <v>1298284</v>
      </c>
      <c r="F25" s="126">
        <f t="shared" si="7"/>
        <v>1926007</v>
      </c>
      <c r="G25" s="126">
        <f t="shared" ref="G25:I26" si="8">SUM(G12,G18)</f>
        <v>5869605</v>
      </c>
      <c r="H25" s="126">
        <f t="shared" si="8"/>
        <v>2363438</v>
      </c>
      <c r="I25" s="126">
        <f t="shared" si="8"/>
        <v>3506167</v>
      </c>
      <c r="J25" s="60">
        <f>G43*'1.4'!U21</f>
        <v>4416113.3405269114</v>
      </c>
      <c r="K25" s="60">
        <f>H43*'1.4'!Z21</f>
        <v>1767495.0560964856</v>
      </c>
      <c r="L25" s="60">
        <f>I43*'1.4'!AE21</f>
        <v>2654774.9613376195</v>
      </c>
      <c r="M25" s="60"/>
      <c r="N25" s="58"/>
      <c r="O25" s="58"/>
      <c r="R25" s="124"/>
      <c r="S25" s="124"/>
      <c r="T25" s="124"/>
    </row>
    <row r="26" spans="1:20" s="33" customFormat="1" ht="15.75" x14ac:dyDescent="0.2">
      <c r="A26" s="539" t="s">
        <v>45</v>
      </c>
      <c r="B26" s="39" t="s">
        <v>310</v>
      </c>
      <c r="C26" s="539" t="s">
        <v>344</v>
      </c>
      <c r="D26" s="126">
        <f t="shared" si="7"/>
        <v>1292668.3764299992</v>
      </c>
      <c r="E26" s="126">
        <f t="shared" si="7"/>
        <v>520502</v>
      </c>
      <c r="F26" s="126">
        <f t="shared" si="7"/>
        <v>772166.37642999925</v>
      </c>
      <c r="G26" s="126">
        <f t="shared" si="8"/>
        <v>2353216</v>
      </c>
      <c r="H26" s="126">
        <f t="shared" si="8"/>
        <v>947539</v>
      </c>
      <c r="I26" s="126">
        <f t="shared" si="8"/>
        <v>1405677</v>
      </c>
      <c r="J26" s="60">
        <f>G44*'1.4'!V21</f>
        <v>8242505.0832586521</v>
      </c>
      <c r="K26" s="60">
        <f>H44*'1.4'!AA21</f>
        <v>3325051.0934307473</v>
      </c>
      <c r="L26" s="60">
        <f>I44*'1.4'!AF21</f>
        <v>4913879.3157926807</v>
      </c>
      <c r="M26" s="60"/>
      <c r="N26" s="58"/>
      <c r="O26" s="58"/>
      <c r="R26" s="124"/>
      <c r="S26" s="124"/>
      <c r="T26" s="124"/>
    </row>
    <row r="27" spans="1:20" s="33" customFormat="1" ht="31.5" x14ac:dyDescent="0.2">
      <c r="A27" s="559" t="s">
        <v>56</v>
      </c>
      <c r="B27" s="560" t="s">
        <v>350</v>
      </c>
      <c r="C27" s="559" t="s">
        <v>351</v>
      </c>
      <c r="D27" s="563">
        <f>SUM('1.5'!C24:C25)</f>
        <v>529.29629999999997</v>
      </c>
      <c r="E27" s="563">
        <f>SUM('1.5'!H24:H25)</f>
        <v>550.39339274120266</v>
      </c>
      <c r="F27" s="563">
        <f>SUM('1.5'!M24:M25)</f>
        <v>508.19920725879729</v>
      </c>
      <c r="G27" s="563">
        <f>SUM('1.5'!R24:R25)</f>
        <v>533.49131004551805</v>
      </c>
      <c r="H27" s="563">
        <f>SUM('1.5'!W24:W25)</f>
        <v>551.79240000000004</v>
      </c>
      <c r="I27" s="563">
        <f>SUM('1.5'!AB24:AB25)</f>
        <v>515.19022009103605</v>
      </c>
      <c r="J27" s="139"/>
    </row>
    <row r="28" spans="1:20" s="33" customFormat="1" ht="15.75" x14ac:dyDescent="0.2">
      <c r="A28" s="539" t="s">
        <v>58</v>
      </c>
      <c r="B28" s="39" t="s">
        <v>352</v>
      </c>
      <c r="C28" s="539" t="s">
        <v>351</v>
      </c>
      <c r="D28" s="140">
        <f>SUM('1.5'!D24:D25,'1.5'!F12)</f>
        <v>562.84569999999985</v>
      </c>
      <c r="E28" s="140">
        <f>SUM('1.5'!I24:I25,'1.5'!K12)</f>
        <v>579.45975140815005</v>
      </c>
      <c r="F28" s="140">
        <f>SUM('1.5'!N24:N25,'1.5'!P12)</f>
        <v>546.23164859184976</v>
      </c>
      <c r="G28" s="140">
        <f>SUM('1.5'!S24:S25,'1.5'!U12)</f>
        <v>549.14145504551811</v>
      </c>
      <c r="H28" s="140">
        <f>SUM('1.5'!X24:X25,'1.5'!Z12)</f>
        <v>564.55870000000004</v>
      </c>
      <c r="I28" s="140">
        <f>SUM('1.5'!AC24:AC25,'1.5'!AE12)</f>
        <v>533.72421009103607</v>
      </c>
      <c r="J28" s="139"/>
    </row>
    <row r="29" spans="1:20" s="33" customFormat="1" ht="15.75" x14ac:dyDescent="0.2">
      <c r="A29" s="539" t="s">
        <v>61</v>
      </c>
      <c r="B29" s="39" t="s">
        <v>353</v>
      </c>
      <c r="C29" s="539" t="s">
        <v>351</v>
      </c>
      <c r="D29" s="140">
        <f t="shared" ref="D29:I29" si="9">D31</f>
        <v>379.53179999999998</v>
      </c>
      <c r="E29" s="140">
        <f t="shared" si="9"/>
        <v>386.8814573704542</v>
      </c>
      <c r="F29" s="140">
        <f t="shared" si="9"/>
        <v>372.18214262954581</v>
      </c>
      <c r="G29" s="140">
        <f t="shared" si="9"/>
        <v>384.66961004551808</v>
      </c>
      <c r="H29" s="140">
        <f t="shared" si="9"/>
        <v>396.08650000000006</v>
      </c>
      <c r="I29" s="140">
        <f t="shared" si="9"/>
        <v>373.252720091036</v>
      </c>
      <c r="J29" s="139"/>
    </row>
    <row r="30" spans="1:20" s="33" customFormat="1" ht="15.75" x14ac:dyDescent="0.2">
      <c r="A30" s="539"/>
      <c r="B30" s="39" t="s">
        <v>307</v>
      </c>
      <c r="C30" s="539" t="s">
        <v>351</v>
      </c>
      <c r="D30" s="143" t="s">
        <v>308</v>
      </c>
      <c r="E30" s="143" t="s">
        <v>308</v>
      </c>
      <c r="F30" s="143" t="s">
        <v>308</v>
      </c>
      <c r="G30" s="143" t="s">
        <v>308</v>
      </c>
      <c r="H30" s="143" t="s">
        <v>308</v>
      </c>
      <c r="I30" s="143" t="s">
        <v>308</v>
      </c>
      <c r="J30" s="146"/>
    </row>
    <row r="31" spans="1:20" s="33" customFormat="1" ht="15.75" x14ac:dyDescent="0.2">
      <c r="A31" s="539"/>
      <c r="B31" s="100" t="s">
        <v>346</v>
      </c>
      <c r="C31" s="539" t="s">
        <v>351</v>
      </c>
      <c r="D31" s="140">
        <f>SUM('1.5'!F24:F25,'1.5'!G14)</f>
        <v>379.53179999999998</v>
      </c>
      <c r="E31" s="140">
        <f>SUM('1.5'!K24:K25,'1.5'!L14)</f>
        <v>386.8814573704542</v>
      </c>
      <c r="F31" s="140">
        <f>SUM('1.5'!P24:P25,'1.5'!Q14)</f>
        <v>372.18214262954581</v>
      </c>
      <c r="G31" s="140">
        <f>SUM('1.5'!U24:U25,'1.5'!V14)</f>
        <v>384.66961004551808</v>
      </c>
      <c r="H31" s="140">
        <f>SUM('1.5'!Z24:Z25,'1.5'!AA14)</f>
        <v>396.08650000000006</v>
      </c>
      <c r="I31" s="140">
        <f>SUM('1.5'!AE24:AE25,'1.5'!AF14)</f>
        <v>373.252720091036</v>
      </c>
      <c r="J31" s="139"/>
    </row>
    <row r="32" spans="1:20" s="33" customFormat="1" ht="15.75" x14ac:dyDescent="0.2">
      <c r="A32" s="539" t="s">
        <v>62</v>
      </c>
      <c r="B32" s="39" t="s">
        <v>354</v>
      </c>
      <c r="C32" s="539" t="s">
        <v>351</v>
      </c>
      <c r="D32" s="140">
        <f>SUM('1.5'!G24:G25)</f>
        <v>199.23779999999999</v>
      </c>
      <c r="E32" s="140">
        <f>SUM('1.5'!L24:L25)</f>
        <v>189.34041360287426</v>
      </c>
      <c r="F32" s="140">
        <f>SUM('1.5'!Q24:Q25)</f>
        <v>209.13518639712572</v>
      </c>
      <c r="G32" s="140">
        <f>SUM('1.5'!V24:V25)</f>
        <v>200.721810045518</v>
      </c>
      <c r="H32" s="140">
        <f>SUM('1.5'!AA24:AA25)</f>
        <v>209.25190000000001</v>
      </c>
      <c r="I32" s="140">
        <f>SUM('1.5'!AF24:AF25)</f>
        <v>192.19172009103602</v>
      </c>
      <c r="J32" s="139"/>
    </row>
    <row r="33" spans="1:20" s="33" customFormat="1" ht="61.5" customHeight="1" x14ac:dyDescent="0.2">
      <c r="A33" s="559" t="s">
        <v>74</v>
      </c>
      <c r="B33" s="560" t="s">
        <v>355</v>
      </c>
      <c r="C33" s="559" t="s">
        <v>356</v>
      </c>
      <c r="D33" s="564">
        <f>D21/(D27*12)*1000</f>
        <v>1238609.7000284465</v>
      </c>
      <c r="E33" s="564">
        <f>E21/(E27*6)*1000</f>
        <v>959236.01850888203</v>
      </c>
      <c r="F33" s="564">
        <f>F21/(F27*6)*1000</f>
        <v>1541178.90166801</v>
      </c>
      <c r="G33" s="564">
        <f>G21/(G27*12)*1000</f>
        <v>2237075.4890674902</v>
      </c>
      <c r="H33" s="564">
        <f>H21/(H27*6)*1000</f>
        <v>1741797.2773818558</v>
      </c>
      <c r="I33" s="564">
        <f>I21/(I27*6)*1000</f>
        <v>2767541.2130585876</v>
      </c>
      <c r="J33" s="151"/>
      <c r="M33" s="60"/>
      <c r="N33" s="60"/>
      <c r="R33" s="565"/>
      <c r="S33" s="54"/>
      <c r="T33" s="54"/>
    </row>
    <row r="34" spans="1:20" s="33" customFormat="1" ht="15.75" x14ac:dyDescent="0.2">
      <c r="A34" s="539" t="s">
        <v>76</v>
      </c>
      <c r="B34" s="39" t="s">
        <v>305</v>
      </c>
      <c r="C34" s="539" t="s">
        <v>356</v>
      </c>
      <c r="D34" s="153">
        <f>D22/(D28*12)*1000</f>
        <v>496012.05090489285</v>
      </c>
      <c r="E34" s="153">
        <f>E22/(E28*6)*1000</f>
        <v>387992.72273926652</v>
      </c>
      <c r="F34" s="153">
        <f>F22/(F28*6)*1000</f>
        <v>610602.35926122766</v>
      </c>
      <c r="G34" s="153">
        <f>G22/(G28*12)*1000</f>
        <v>925490.59141396161</v>
      </c>
      <c r="H34" s="153">
        <f>H22/(H28*6)*1000</f>
        <v>724957.38707064465</v>
      </c>
      <c r="I34" s="153">
        <f>I22/(I28*6)*1000</f>
        <v>1137609.0657316006</v>
      </c>
      <c r="J34" s="151"/>
      <c r="M34" s="60"/>
      <c r="N34" s="60"/>
      <c r="R34" s="54"/>
      <c r="S34" s="156"/>
      <c r="T34" s="566"/>
    </row>
    <row r="35" spans="1:20" s="33" customFormat="1" ht="15.75" x14ac:dyDescent="0.2">
      <c r="A35" s="539" t="s">
        <v>79</v>
      </c>
      <c r="B35" s="39" t="s">
        <v>306</v>
      </c>
      <c r="C35" s="539" t="s">
        <v>356</v>
      </c>
      <c r="D35" s="153">
        <f t="shared" ref="D35:I35" si="10">D37</f>
        <v>1223024.4119408263</v>
      </c>
      <c r="E35" s="153">
        <f t="shared" si="10"/>
        <v>959554.0699012354</v>
      </c>
      <c r="F35" s="153">
        <f t="shared" si="10"/>
        <v>1500869.137490799</v>
      </c>
      <c r="G35" s="153">
        <f t="shared" si="10"/>
        <v>2232522.43714767</v>
      </c>
      <c r="H35" s="153">
        <f t="shared" si="10"/>
        <v>1744150.6461876519</v>
      </c>
      <c r="I35" s="153">
        <f t="shared" si="10"/>
        <v>2751923.3597847396</v>
      </c>
      <c r="J35" s="151"/>
      <c r="M35" s="60"/>
      <c r="N35" s="60"/>
      <c r="R35" s="54"/>
      <c r="S35" s="156"/>
      <c r="T35" s="54"/>
    </row>
    <row r="36" spans="1:20" s="33" customFormat="1" ht="15.75" x14ac:dyDescent="0.2">
      <c r="A36" s="539"/>
      <c r="B36" s="39" t="s">
        <v>307</v>
      </c>
      <c r="C36" s="539" t="s">
        <v>356</v>
      </c>
      <c r="D36" s="158" t="s">
        <v>308</v>
      </c>
      <c r="E36" s="158" t="s">
        <v>308</v>
      </c>
      <c r="F36" s="158" t="s">
        <v>308</v>
      </c>
      <c r="G36" s="158" t="s">
        <v>308</v>
      </c>
      <c r="H36" s="158" t="s">
        <v>308</v>
      </c>
      <c r="I36" s="158" t="s">
        <v>308</v>
      </c>
      <c r="J36" s="162"/>
      <c r="M36" s="60"/>
      <c r="N36" s="60"/>
      <c r="R36" s="54"/>
      <c r="S36" s="161"/>
      <c r="T36" s="54"/>
    </row>
    <row r="37" spans="1:20" s="33" customFormat="1" ht="15.75" x14ac:dyDescent="0.2">
      <c r="A37" s="539"/>
      <c r="B37" s="100" t="s">
        <v>346</v>
      </c>
      <c r="C37" s="539" t="s">
        <v>356</v>
      </c>
      <c r="D37" s="153">
        <f>SUM(D25,D34*'1.5'!F12*12/1000)/(D31*12)*1000</f>
        <v>1223024.4119408263</v>
      </c>
      <c r="E37" s="153">
        <f>SUM(E25,E34*'1.5'!K12*6/1000)/(E31*6)*1000</f>
        <v>959554.0699012354</v>
      </c>
      <c r="F37" s="153">
        <f>SUM(F25,F34*'1.5'!P12*6/1000)/(F31*6)*1000</f>
        <v>1500869.137490799</v>
      </c>
      <c r="G37" s="153">
        <f>SUM(G25,G34*'1.5'!U12*12/1000)/(G31*12)*1000</f>
        <v>2232522.43714767</v>
      </c>
      <c r="H37" s="153">
        <f>SUM(H25,H34*'1.5'!Z12*6/1000)/(H31*6)*1000</f>
        <v>1744150.6461876519</v>
      </c>
      <c r="I37" s="153">
        <f>SUM(I25,I34*'1.5'!AE12*6/1000)/(I31*6)*1000</f>
        <v>2751923.3597847396</v>
      </c>
      <c r="J37" s="151"/>
      <c r="M37" s="60"/>
      <c r="N37" s="60"/>
      <c r="R37" s="565"/>
      <c r="S37" s="156"/>
      <c r="T37" s="566"/>
    </row>
    <row r="38" spans="1:20" s="33" customFormat="1" ht="15.75" x14ac:dyDescent="0.2">
      <c r="A38" s="539" t="s">
        <v>82</v>
      </c>
      <c r="B38" s="39" t="s">
        <v>310</v>
      </c>
      <c r="C38" s="539" t="s">
        <v>356</v>
      </c>
      <c r="D38" s="153">
        <f>SUM(D26,D37*'1.5'!G14*12/1000)/(D32*12)*1000</f>
        <v>1880121.6726347972</v>
      </c>
      <c r="E38" s="153">
        <f>SUM(E26,E37*'1.5'!L14*6/1000)/(E32*6)*1000</f>
        <v>1503041.1817777976</v>
      </c>
      <c r="F38" s="153">
        <f>SUM(F26,F37*'1.5'!Q14*6/1000)/(F32*6)*1000</f>
        <v>2267644.3770824885</v>
      </c>
      <c r="G38" s="153">
        <f>SUM(G26,G37*'1.5'!V14*12/1000)/(G32*12)*1000</f>
        <v>3422026.8512381585</v>
      </c>
      <c r="H38" s="153">
        <f>SUM(H26,H37*'1.5'!AA14*6/1000)/(H32*6)*1000</f>
        <v>2648363.9204158136</v>
      </c>
      <c r="I38" s="153">
        <f>SUM(I26,I37*'1.5'!AF14*6/1000)/(I32*6)*1000</f>
        <v>4261265.1865414297</v>
      </c>
      <c r="J38" s="151"/>
      <c r="M38" s="60"/>
      <c r="N38" s="60"/>
      <c r="R38" s="565"/>
      <c r="S38" s="156"/>
      <c r="T38" s="566"/>
    </row>
    <row r="39" spans="1:20" s="33" customFormat="1" ht="66" customHeight="1" x14ac:dyDescent="0.2">
      <c r="A39" s="559" t="s">
        <v>84</v>
      </c>
      <c r="B39" s="560" t="s">
        <v>357</v>
      </c>
      <c r="C39" s="559" t="s">
        <v>302</v>
      </c>
      <c r="D39" s="564">
        <f>D33/('1.4'!C21/D27*1000)*12</f>
        <v>1973.7895086365907</v>
      </c>
      <c r="E39" s="564">
        <f>E33/('1.4'!H21/E27*1000)*6</f>
        <v>1528.5928839504199</v>
      </c>
      <c r="F39" s="564">
        <f>F33/('1.4'!M21/F27*1000)*6</f>
        <v>2460.3958470163534</v>
      </c>
      <c r="G39" s="564">
        <f>G33/('1.4'!R21/G27*1000)*12</f>
        <v>3564.8965385669085</v>
      </c>
      <c r="H39" s="564">
        <f>H33/('1.4'!W21/H27*1000)*6</f>
        <v>2775.6448444414118</v>
      </c>
      <c r="I39" s="564">
        <f>I33/('1.4'!AB21/I27*1000)*6</f>
        <v>4410.2213815490541</v>
      </c>
      <c r="J39" s="151"/>
      <c r="M39" s="57"/>
      <c r="N39" s="57"/>
      <c r="R39" s="54"/>
      <c r="S39" s="54"/>
      <c r="T39" s="54"/>
    </row>
    <row r="40" spans="1:20" s="33" customFormat="1" ht="15.75" x14ac:dyDescent="0.2">
      <c r="A40" s="539" t="s">
        <v>140</v>
      </c>
      <c r="B40" s="39" t="s">
        <v>305</v>
      </c>
      <c r="C40" s="539" t="s">
        <v>302</v>
      </c>
      <c r="D40" s="153">
        <f>D34/('1.4'!D21/SUM('1.5'!D24:D25)*1000)*12</f>
        <v>790.42129256633564</v>
      </c>
      <c r="E40" s="153">
        <f>E34/('1.4'!I21/SUM('1.5'!I24:I25)*1000)*6</f>
        <v>638.25484312342383</v>
      </c>
      <c r="F40" s="153">
        <f>F34/('1.4'!N21/SUM('1.5'!N24:N25)*1000)*6</f>
        <v>939.29563644894972</v>
      </c>
      <c r="G40" s="153">
        <f>G34/('1.4'!S21/SUM('1.5'!S24:S25)*1000)*12</f>
        <v>1474.8177005535408</v>
      </c>
      <c r="H40" s="153">
        <f>H34/('1.4'!X21/SUM('1.5'!X24:X25)*1000)*6</f>
        <v>1154.6526092691659</v>
      </c>
      <c r="I40" s="153">
        <f>I34/('1.4'!AC21/SUM('1.5'!AC24:AC25)*1000)*6</f>
        <v>1813.8589055817927</v>
      </c>
      <c r="J40" s="151"/>
      <c r="M40" s="156"/>
      <c r="N40" s="156"/>
      <c r="R40" s="54"/>
      <c r="S40" s="156"/>
      <c r="T40" s="54"/>
    </row>
    <row r="41" spans="1:20" s="33" customFormat="1" ht="15.75" x14ac:dyDescent="0.2">
      <c r="A41" s="539" t="s">
        <v>141</v>
      </c>
      <c r="B41" s="39" t="s">
        <v>306</v>
      </c>
      <c r="C41" s="539" t="s">
        <v>302</v>
      </c>
      <c r="D41" s="153">
        <f t="shared" ref="D41:I41" si="11">D43</f>
        <v>1948.9527106106707</v>
      </c>
      <c r="E41" s="153">
        <f t="shared" si="11"/>
        <v>1632.1581742547769</v>
      </c>
      <c r="F41" s="153">
        <f t="shared" si="11"/>
        <v>2213.7632752742384</v>
      </c>
      <c r="G41" s="153">
        <f t="shared" si="11"/>
        <v>3557.6414544005447</v>
      </c>
      <c r="H41" s="153">
        <f t="shared" si="11"/>
        <v>2752.0671068917482</v>
      </c>
      <c r="I41" s="153">
        <f t="shared" si="11"/>
        <v>4431.5607861209264</v>
      </c>
      <c r="J41" s="151"/>
      <c r="M41" s="54"/>
      <c r="N41" s="54"/>
      <c r="R41" s="54"/>
      <c r="S41" s="156"/>
      <c r="T41" s="54"/>
    </row>
    <row r="42" spans="1:20" s="33" customFormat="1" ht="15.75" x14ac:dyDescent="0.2">
      <c r="A42" s="539"/>
      <c r="B42" s="39" t="s">
        <v>307</v>
      </c>
      <c r="C42" s="539" t="s">
        <v>302</v>
      </c>
      <c r="D42" s="153"/>
      <c r="E42" s="153"/>
      <c r="F42" s="153"/>
      <c r="G42" s="153"/>
      <c r="H42" s="153"/>
      <c r="I42" s="153"/>
      <c r="J42" s="151"/>
      <c r="M42" s="54"/>
      <c r="N42" s="54"/>
      <c r="R42" s="54"/>
      <c r="S42" s="156"/>
      <c r="T42" s="54"/>
    </row>
    <row r="43" spans="1:20" s="33" customFormat="1" ht="15.75" x14ac:dyDescent="0.2">
      <c r="A43" s="539"/>
      <c r="B43" s="100" t="s">
        <v>346</v>
      </c>
      <c r="C43" s="539" t="s">
        <v>302</v>
      </c>
      <c r="D43" s="153">
        <f>D37/('1.4'!F21/SUM('1.5'!F24:F25)*1000)*12</f>
        <v>1948.9527106106707</v>
      </c>
      <c r="E43" s="153">
        <f>E37/('1.4'!K21/SUM('1.5'!K24:K25)*1000)*6</f>
        <v>1632.1581742547769</v>
      </c>
      <c r="F43" s="153">
        <f>F37/('1.4'!P21/SUM('1.5'!P24:P25)*1000)*6</f>
        <v>2213.7632752742384</v>
      </c>
      <c r="G43" s="153">
        <f>G37/('1.4'!U21/SUM('1.5'!U24:U25)*1000)*12</f>
        <v>3557.6414544005447</v>
      </c>
      <c r="H43" s="153">
        <f>H37/('1.4'!Z21/SUM('1.5'!Z24:Z25)*1000)*6</f>
        <v>2752.0671068917482</v>
      </c>
      <c r="I43" s="153">
        <f>I37/('1.4'!AE21/SUM('1.5'!AE24:AE25)*1000)*6</f>
        <v>4431.5607861209264</v>
      </c>
      <c r="J43" s="151"/>
      <c r="M43" s="156"/>
      <c r="N43" s="156"/>
      <c r="R43" s="54"/>
      <c r="S43" s="156"/>
      <c r="T43" s="54"/>
    </row>
    <row r="44" spans="1:20" s="33" customFormat="1" ht="15.75" x14ac:dyDescent="0.2">
      <c r="A44" s="539" t="s">
        <v>142</v>
      </c>
      <c r="B44" s="39" t="s">
        <v>310</v>
      </c>
      <c r="C44" s="539" t="s">
        <v>302</v>
      </c>
      <c r="D44" s="153">
        <f>D38/('1.4'!G21/SUM('1.5'!G24:G25)*1000)*12</f>
        <v>2996.0732496477781</v>
      </c>
      <c r="E44" s="153">
        <f>E38/('1.4'!L21/SUM('1.5'!L24:L25)*1000)*6</f>
        <v>2197.282196473262</v>
      </c>
      <c r="F44" s="153">
        <f>F38/('1.4'!Q21/SUM('1.5'!Q24:Q25)*1000)*6</f>
        <v>3953.3190476218388</v>
      </c>
      <c r="G44" s="153">
        <f>G38/('1.4'!V21/SUM('1.5'!V24:V25)*1000)*12</f>
        <v>5453.1787583581554</v>
      </c>
      <c r="H44" s="153">
        <f>H38/('1.4'!AA21/SUM('1.5'!AA24:AA25)*1000)*6</f>
        <v>4256.0694581791922</v>
      </c>
      <c r="I44" s="153">
        <f>I38/('1.4'!AF21/SUM('1.5'!AF24:AF25)*1000)*6</f>
        <v>6728.9872954909897</v>
      </c>
      <c r="J44" s="151"/>
      <c r="R44" s="54"/>
      <c r="S44" s="156"/>
      <c r="T44" s="54"/>
    </row>
    <row r="45" spans="1:20" s="33" customFormat="1" ht="15.75" x14ac:dyDescent="0.2">
      <c r="A45" s="57"/>
      <c r="C45" s="57"/>
      <c r="D45" s="57"/>
      <c r="E45" s="57"/>
      <c r="F45" s="57"/>
      <c r="J45" s="166"/>
      <c r="R45" s="54"/>
      <c r="S45" s="54"/>
      <c r="T45" s="54"/>
    </row>
    <row r="46" spans="1:20" s="33" customFormat="1" ht="15.75" x14ac:dyDescent="0.2">
      <c r="A46" s="932"/>
      <c r="B46" s="932"/>
      <c r="C46" s="932"/>
      <c r="D46" s="932"/>
      <c r="E46" s="932"/>
      <c r="F46" s="932"/>
      <c r="G46" s="932"/>
      <c r="H46" s="540"/>
      <c r="I46" s="540"/>
      <c r="J46" s="168"/>
      <c r="R46" s="54"/>
      <c r="S46" s="54"/>
      <c r="T46" s="54"/>
    </row>
    <row r="47" spans="1:20" s="33" customFormat="1" ht="15.75" x14ac:dyDescent="0.2">
      <c r="A47" s="540"/>
      <c r="B47" s="540"/>
      <c r="C47" s="540"/>
      <c r="D47" s="540"/>
      <c r="E47" s="540"/>
      <c r="F47" s="540"/>
      <c r="G47" s="540"/>
      <c r="H47" s="540"/>
      <c r="I47" s="540"/>
      <c r="J47" s="168"/>
      <c r="R47" s="54"/>
      <c r="S47" s="54"/>
      <c r="T47" s="54"/>
    </row>
    <row r="48" spans="1:20" s="33" customFormat="1" ht="15.75" x14ac:dyDescent="0.2">
      <c r="A48" s="540"/>
      <c r="B48" s="540"/>
      <c r="C48" s="540"/>
      <c r="D48" s="540"/>
      <c r="E48" s="540"/>
      <c r="F48" s="540"/>
      <c r="G48" s="540"/>
      <c r="H48" s="540"/>
      <c r="I48" s="540"/>
      <c r="J48" s="168"/>
      <c r="R48" s="54"/>
      <c r="S48" s="54"/>
      <c r="T48" s="54"/>
    </row>
    <row r="49" spans="1:20" s="33" customFormat="1" ht="15.75" x14ac:dyDescent="0.2">
      <c r="A49" s="540"/>
      <c r="B49" s="540"/>
      <c r="C49" s="540"/>
      <c r="D49" s="540"/>
      <c r="E49" s="540"/>
      <c r="F49" s="540"/>
      <c r="G49" s="540"/>
      <c r="H49" s="540"/>
      <c r="I49" s="540"/>
      <c r="J49" s="168"/>
      <c r="R49" s="54"/>
      <c r="S49" s="54"/>
      <c r="T49" s="54"/>
    </row>
    <row r="50" spans="1:20" s="33" customFormat="1" ht="15.75" x14ac:dyDescent="0.2">
      <c r="A50" s="540"/>
      <c r="B50" s="540"/>
      <c r="C50" s="540"/>
      <c r="D50" s="540"/>
      <c r="E50" s="540"/>
      <c r="F50" s="540"/>
      <c r="G50" s="540"/>
      <c r="H50" s="540"/>
      <c r="I50" s="540"/>
      <c r="J50" s="168"/>
    </row>
    <row r="51" spans="1:20" s="33" customFormat="1" ht="15.75" x14ac:dyDescent="0.2">
      <c r="A51" s="57"/>
      <c r="C51" s="57" t="s">
        <v>358</v>
      </c>
      <c r="D51" s="124">
        <f>D22-D34*SUM('1.5'!D24:D25)*6/1000</f>
        <v>2847983.9390470604</v>
      </c>
      <c r="E51" s="124">
        <f>E22-E34*SUM('1.5'!I24:I25)*6/1000</f>
        <v>929118.06193484378</v>
      </c>
      <c r="F51" s="124">
        <f>F22-F34*SUM('1.5'!N24:N25)*6/1000</f>
        <v>1425573.1483873038</v>
      </c>
      <c r="G51" s="124">
        <f>G22-G34*SUM('1.5'!S24:S25)*6/1000</f>
        <v>5267250.2118927827</v>
      </c>
      <c r="H51" s="124">
        <f>H22-H34*SUM('1.5'!X24:X25)*6/1000</f>
        <v>1781569.1495272326</v>
      </c>
      <c r="I51" s="124">
        <f>I22-I34*SUM('1.5'!AC24:AC25)*6/1000</f>
        <v>2656810.2771302997</v>
      </c>
      <c r="J51" s="170"/>
      <c r="S51" s="124"/>
    </row>
    <row r="52" spans="1:20" s="33" customFormat="1" ht="15.75" x14ac:dyDescent="0.2">
      <c r="A52" s="57"/>
      <c r="C52" s="57"/>
      <c r="D52" s="33">
        <f>D51*'1.5'!E12/SUM('1.5'!E12:F12)</f>
        <v>577.26260399645093</v>
      </c>
      <c r="E52" s="33">
        <f>E51*'1.5'!J12/SUM('1.5'!J12:K12)</f>
        <v>0</v>
      </c>
      <c r="F52" s="33">
        <f>F51*'1.5'!O12/SUM('1.5'!O12:P12)</f>
        <v>292.66267658307379</v>
      </c>
      <c r="G52" s="33">
        <f>G51*'1.5'!T12/SUM('1.5'!T12:U12)</f>
        <v>230486.3347622866</v>
      </c>
      <c r="H52" s="33">
        <f>H51*'1.5'!Y12/SUM('1.5'!Y12:Z12)</f>
        <v>77947.375584814668</v>
      </c>
      <c r="I52" s="33">
        <f>I51*'1.5'!AD12/SUM('1.5'!AD12:AE12)</f>
        <v>116275.29364844087</v>
      </c>
      <c r="J52" s="166"/>
    </row>
    <row r="53" spans="1:20" s="33" customFormat="1" ht="15.75" x14ac:dyDescent="0.2">
      <c r="A53" s="57"/>
      <c r="C53" s="57"/>
      <c r="D53" s="124">
        <f t="shared" ref="D53:I53" si="12">D51-D52</f>
        <v>2847406.6764430641</v>
      </c>
      <c r="E53" s="124">
        <f t="shared" si="12"/>
        <v>929118.06193484378</v>
      </c>
      <c r="F53" s="124">
        <f t="shared" si="12"/>
        <v>1425280.4857107208</v>
      </c>
      <c r="G53" s="124">
        <f t="shared" si="12"/>
        <v>5036763.8771304963</v>
      </c>
      <c r="H53" s="124">
        <f t="shared" si="12"/>
        <v>1703621.7739424179</v>
      </c>
      <c r="I53" s="124">
        <f t="shared" si="12"/>
        <v>2540534.9834818589</v>
      </c>
      <c r="J53" s="170"/>
      <c r="S53" s="124"/>
    </row>
    <row r="54" spans="1:20" s="172" customFormat="1" x14ac:dyDescent="0.2">
      <c r="A54" s="171"/>
      <c r="C54" s="171"/>
      <c r="J54" s="173"/>
    </row>
    <row r="55" spans="1:20" s="172" customFormat="1" ht="15.75" x14ac:dyDescent="0.2">
      <c r="A55" s="171"/>
      <c r="C55" s="57" t="s">
        <v>359</v>
      </c>
      <c r="D55" s="174" t="s">
        <v>308</v>
      </c>
      <c r="E55" s="174" t="s">
        <v>308</v>
      </c>
      <c r="F55" s="174" t="s">
        <v>308</v>
      </c>
      <c r="G55" s="174" t="s">
        <v>308</v>
      </c>
      <c r="H55" s="174" t="s">
        <v>308</v>
      </c>
      <c r="I55" s="174" t="s">
        <v>308</v>
      </c>
      <c r="J55" s="175"/>
      <c r="S55" s="174"/>
    </row>
    <row r="56" spans="1:20" s="172" customFormat="1" x14ac:dyDescent="0.2">
      <c r="A56" s="171"/>
      <c r="C56" s="171"/>
      <c r="J56" s="173"/>
    </row>
    <row r="57" spans="1:20" s="172" customFormat="1" ht="15.75" x14ac:dyDescent="0.2">
      <c r="A57" s="171"/>
      <c r="C57" s="57" t="s">
        <v>360</v>
      </c>
      <c r="D57" s="124">
        <f>SUM(D25,D53,D55)-D37*SUM('1.5'!F24:F25)*6/1000</f>
        <v>4887851.3839094685</v>
      </c>
      <c r="E57" s="124">
        <f>SUM(E25,E53,E55)-E37*SUM('1.5'!K24:K25)*6/1000</f>
        <v>1187016.6341197668</v>
      </c>
      <c r="F57" s="124">
        <f>SUM(F25,F53,F55)-F37*SUM('1.5'!P24:P25)*6/1000</f>
        <v>2073006.3377946592</v>
      </c>
      <c r="G57" s="124">
        <f>SUM(G25,G53,G55)-G37*SUM('1.5'!U24:U25)*6/1000</f>
        <v>8698312.2068670411</v>
      </c>
      <c r="H57" s="124">
        <f>SUM(H25,H53,H55)-H37*SUM('1.5'!Z24:Z25)*6/1000</f>
        <v>2299564.7178459316</v>
      </c>
      <c r="I57" s="124">
        <f>SUM(I25,I53,I55)-I37*SUM('1.5'!AE24:AE25)*6/1000</f>
        <v>3391927.0221442399</v>
      </c>
      <c r="J57" s="170"/>
      <c r="S57" s="124"/>
    </row>
    <row r="58" spans="1:20" s="172" customFormat="1" x14ac:dyDescent="0.2">
      <c r="A58" s="171"/>
      <c r="C58" s="171"/>
      <c r="D58" s="171"/>
      <c r="E58" s="171"/>
      <c r="F58" s="171"/>
      <c r="J58" s="173"/>
    </row>
  </sheetData>
  <mergeCells count="5">
    <mergeCell ref="A3:G3"/>
    <mergeCell ref="A46:G46"/>
    <mergeCell ref="A5:A6"/>
    <mergeCell ref="B5:B6"/>
    <mergeCell ref="C5:C6"/>
  </mergeCells>
  <printOptions horizontalCentered="1"/>
  <pageMargins left="0.78740157480314965" right="0.19685039370078741" top="0.78740157480314965" bottom="0.59055118110236227" header="0.51181102362204722" footer="0.51181102362204722"/>
  <pageSetup paperSize="9" scale="5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view="pageBreakPreview" zoomScale="60" zoomScaleNormal="100" workbookViewId="0">
      <pane xSplit="3" ySplit="6" topLeftCell="D7" activePane="bottomRight" state="frozen"/>
      <selection activeCell="H165" sqref="H165"/>
      <selection pane="topRight" activeCell="H165" sqref="H165"/>
      <selection pane="bottomLeft" activeCell="H165" sqref="H165"/>
      <selection pane="bottomRight" activeCell="H165" sqref="H165"/>
    </sheetView>
  </sheetViews>
  <sheetFormatPr defaultColWidth="8.85546875" defaultRowHeight="12.75" x14ac:dyDescent="0.2"/>
  <cols>
    <col min="1" max="1" width="6.85546875" style="61" customWidth="1"/>
    <col min="2" max="2" width="81.140625" style="32" customWidth="1"/>
    <col min="3" max="4" width="13.85546875" style="61" customWidth="1"/>
    <col min="5" max="6" width="16.7109375" style="61" customWidth="1"/>
    <col min="7" max="9" width="17.5703125" style="32" customWidth="1"/>
    <col min="10" max="10" width="13.28515625" style="32" customWidth="1" collapsed="1"/>
    <col min="11" max="11" width="11.42578125" style="32" customWidth="1"/>
    <col min="12" max="12" width="13.28515625" style="32" customWidth="1"/>
    <col min="13" max="13" width="13" style="32" customWidth="1"/>
    <col min="14" max="14" width="16.5703125" style="32" customWidth="1"/>
    <col min="15" max="15" width="13.28515625" style="32" customWidth="1"/>
    <col min="16" max="16384" width="8.85546875" style="32"/>
  </cols>
  <sheetData>
    <row r="1" spans="1:15" s="17" customFormat="1" ht="15.75" x14ac:dyDescent="0.25">
      <c r="A1" s="16"/>
      <c r="G1" s="18"/>
      <c r="H1" s="18"/>
      <c r="I1" s="18" t="s">
        <v>810</v>
      </c>
      <c r="J1" s="18"/>
      <c r="K1" s="18"/>
      <c r="L1" s="18"/>
    </row>
    <row r="2" spans="1:15" s="17" customFormat="1" ht="15.75" x14ac:dyDescent="0.25">
      <c r="A2" s="16"/>
      <c r="C2" s="16"/>
      <c r="D2" s="16"/>
      <c r="E2" s="16"/>
      <c r="F2" s="16"/>
    </row>
    <row r="3" spans="1:15" s="17" customFormat="1" ht="18.75" x14ac:dyDescent="0.3">
      <c r="A3" s="920" t="s">
        <v>283</v>
      </c>
      <c r="B3" s="920"/>
      <c r="C3" s="920"/>
      <c r="D3" s="920"/>
      <c r="E3" s="920"/>
      <c r="F3" s="920"/>
      <c r="G3" s="920"/>
      <c r="H3" s="920"/>
      <c r="I3" s="920"/>
      <c r="J3" s="514"/>
      <c r="K3" s="514"/>
      <c r="L3" s="514"/>
    </row>
    <row r="4" spans="1:15" s="17" customFormat="1" ht="18.75" x14ac:dyDescent="0.3">
      <c r="A4" s="921" t="s">
        <v>862</v>
      </c>
      <c r="B4" s="921"/>
      <c r="C4" s="921"/>
      <c r="D4" s="921"/>
      <c r="E4" s="921"/>
      <c r="F4" s="921"/>
      <c r="G4" s="921"/>
      <c r="H4" s="921"/>
      <c r="I4" s="921"/>
      <c r="J4" s="515"/>
      <c r="K4" s="515"/>
      <c r="L4" s="515"/>
    </row>
    <row r="5" spans="1:15" s="17" customFormat="1" ht="18.75" x14ac:dyDescent="0.3">
      <c r="A5" s="518"/>
      <c r="B5" s="518"/>
      <c r="C5" s="518"/>
      <c r="D5" s="518"/>
      <c r="E5" s="518"/>
      <c r="F5" s="518"/>
      <c r="G5" s="518"/>
      <c r="H5" s="515"/>
      <c r="I5" s="515"/>
      <c r="J5" s="515"/>
      <c r="K5" s="515"/>
      <c r="L5" s="515"/>
    </row>
    <row r="6" spans="1:15" s="75" customFormat="1" ht="31.5" x14ac:dyDescent="0.2">
      <c r="A6" s="516" t="s">
        <v>808</v>
      </c>
      <c r="B6" s="516"/>
      <c r="C6" s="516" t="s">
        <v>286</v>
      </c>
      <c r="D6" s="536" t="s">
        <v>873</v>
      </c>
      <c r="E6" s="536" t="s">
        <v>811</v>
      </c>
      <c r="F6" s="536" t="s">
        <v>812</v>
      </c>
      <c r="G6" s="516" t="s">
        <v>874</v>
      </c>
      <c r="H6" s="516" t="s">
        <v>811</v>
      </c>
      <c r="I6" s="516" t="s">
        <v>812</v>
      </c>
      <c r="J6" s="519"/>
      <c r="K6" s="519"/>
      <c r="L6" s="519"/>
      <c r="M6" s="519"/>
      <c r="N6" s="519"/>
      <c r="O6" s="519"/>
    </row>
    <row r="7" spans="1:15" s="27" customFormat="1" ht="15.75" x14ac:dyDescent="0.25">
      <c r="A7" s="24" t="s">
        <v>293</v>
      </c>
      <c r="B7" s="24" t="s">
        <v>294</v>
      </c>
      <c r="C7" s="24" t="s">
        <v>295</v>
      </c>
      <c r="D7" s="24" t="s">
        <v>296</v>
      </c>
      <c r="E7" s="24" t="s">
        <v>809</v>
      </c>
      <c r="F7" s="24" t="s">
        <v>297</v>
      </c>
      <c r="G7" s="24" t="s">
        <v>296</v>
      </c>
      <c r="H7" s="24" t="s">
        <v>809</v>
      </c>
      <c r="I7" s="24" t="s">
        <v>297</v>
      </c>
      <c r="J7" s="26"/>
      <c r="K7" s="26"/>
      <c r="L7" s="26"/>
      <c r="M7" s="26"/>
      <c r="N7" s="26"/>
      <c r="O7" s="26"/>
    </row>
    <row r="8" spans="1:15" s="33" customFormat="1" ht="32.25" customHeight="1" x14ac:dyDescent="0.2">
      <c r="A8" s="530" t="s">
        <v>22</v>
      </c>
      <c r="B8" s="531" t="s">
        <v>301</v>
      </c>
      <c r="C8" s="530" t="s">
        <v>302</v>
      </c>
      <c r="D8" s="535">
        <v>3364.7373349365807</v>
      </c>
      <c r="E8" s="535">
        <v>3512.1515877192833</v>
      </c>
      <c r="F8" s="535">
        <v>3202.6183054375279</v>
      </c>
      <c r="G8" s="535">
        <v>3817.3965224101921</v>
      </c>
      <c r="H8" s="535">
        <v>2843.6189310186269</v>
      </c>
      <c r="I8" s="535">
        <v>4759.1618589786567</v>
      </c>
      <c r="J8" s="520"/>
      <c r="K8" s="32"/>
      <c r="L8" s="32"/>
      <c r="M8" s="32"/>
      <c r="N8" s="32"/>
      <c r="O8" s="32"/>
    </row>
    <row r="9" spans="1:15" s="33" customFormat="1" ht="36.75" customHeight="1" x14ac:dyDescent="0.2">
      <c r="A9" s="30" t="s">
        <v>33</v>
      </c>
      <c r="B9" s="29" t="s">
        <v>303</v>
      </c>
      <c r="C9" s="30" t="s">
        <v>304</v>
      </c>
      <c r="D9" s="532">
        <f>'1.4'!C8</f>
        <v>4396.7035699999997</v>
      </c>
      <c r="E9" s="532">
        <f>'1.4'!H8</f>
        <v>2253.9295950000001</v>
      </c>
      <c r="F9" s="532">
        <f>D9-E9</f>
        <v>2142.7739749999996</v>
      </c>
      <c r="G9" s="532">
        <f>'1.4'!R8</f>
        <v>4438.3993579999997</v>
      </c>
      <c r="H9" s="532">
        <f>'1.4'!W8</f>
        <v>2275.3036799999995</v>
      </c>
      <c r="I9" s="532">
        <f>G9-H9</f>
        <v>2163.0956780000001</v>
      </c>
      <c r="J9" s="521"/>
      <c r="K9" s="32"/>
      <c r="L9" s="32"/>
      <c r="M9" s="32"/>
      <c r="N9" s="32"/>
      <c r="O9" s="32"/>
    </row>
    <row r="10" spans="1:15" s="33" customFormat="1" ht="15.75" x14ac:dyDescent="0.2">
      <c r="A10" s="517" t="s">
        <v>35</v>
      </c>
      <c r="B10" s="39" t="s">
        <v>305</v>
      </c>
      <c r="C10" s="517"/>
      <c r="D10" s="522">
        <f>'1.4'!D8</f>
        <v>4376.8060539999997</v>
      </c>
      <c r="E10" s="522">
        <f>'1.4'!I8</f>
        <v>2242.9262530000001</v>
      </c>
      <c r="F10" s="522">
        <f>'1.4'!N8</f>
        <v>2133.8798009999996</v>
      </c>
      <c r="G10" s="522">
        <f>'1.4'!S8</f>
        <v>4418.1753229999995</v>
      </c>
      <c r="H10" s="522">
        <f>'1.4'!X8</f>
        <v>2264.9360179999999</v>
      </c>
      <c r="I10" s="522">
        <f>'1.4'!AC8</f>
        <v>2153.2393049999996</v>
      </c>
      <c r="J10" s="521"/>
      <c r="K10" s="32"/>
      <c r="L10" s="32"/>
      <c r="M10" s="32"/>
      <c r="N10" s="32"/>
      <c r="O10" s="32"/>
    </row>
    <row r="11" spans="1:15" s="33" customFormat="1" ht="15.75" x14ac:dyDescent="0.2">
      <c r="A11" s="517" t="s">
        <v>130</v>
      </c>
      <c r="B11" s="39" t="s">
        <v>306</v>
      </c>
      <c r="C11" s="517"/>
      <c r="D11" s="522">
        <f t="shared" ref="D11:I11" si="0">D13</f>
        <v>2990.4082969999999</v>
      </c>
      <c r="E11" s="522">
        <f t="shared" si="0"/>
        <v>1536.0108769999999</v>
      </c>
      <c r="F11" s="522">
        <f t="shared" si="0"/>
        <v>1453.1198519999994</v>
      </c>
      <c r="G11" s="522">
        <f t="shared" si="0"/>
        <v>3029.5375559999998</v>
      </c>
      <c r="H11" s="522">
        <f t="shared" si="0"/>
        <v>1553.0639300000003</v>
      </c>
      <c r="I11" s="522">
        <f t="shared" si="0"/>
        <v>1476.4736259999995</v>
      </c>
      <c r="J11" s="521"/>
      <c r="K11" s="32"/>
      <c r="L11" s="32"/>
      <c r="M11" s="32"/>
      <c r="N11" s="32"/>
      <c r="O11" s="32"/>
    </row>
    <row r="12" spans="1:15" s="33" customFormat="1" ht="15.75" x14ac:dyDescent="0.2">
      <c r="A12" s="517"/>
      <c r="B12" s="39" t="s">
        <v>307</v>
      </c>
      <c r="C12" s="517"/>
      <c r="D12" s="523" t="s">
        <v>308</v>
      </c>
      <c r="E12" s="523" t="s">
        <v>308</v>
      </c>
      <c r="F12" s="523" t="s">
        <v>308</v>
      </c>
      <c r="G12" s="523" t="s">
        <v>308</v>
      </c>
      <c r="H12" s="523" t="s">
        <v>308</v>
      </c>
      <c r="I12" s="523" t="s">
        <v>308</v>
      </c>
      <c r="J12" s="524"/>
      <c r="K12" s="32"/>
      <c r="L12" s="32"/>
      <c r="M12" s="32"/>
      <c r="N12" s="32"/>
      <c r="O12" s="32"/>
    </row>
    <row r="13" spans="1:15" s="33" customFormat="1" ht="15.75" x14ac:dyDescent="0.2">
      <c r="A13" s="517"/>
      <c r="B13" s="39" t="s">
        <v>309</v>
      </c>
      <c r="C13" s="517"/>
      <c r="D13" s="522">
        <f>'1.4'!F8</f>
        <v>2990.4082969999999</v>
      </c>
      <c r="E13" s="522">
        <f>'1.4'!K8</f>
        <v>1536.0108769999999</v>
      </c>
      <c r="F13" s="522">
        <f>'1.4'!P8</f>
        <v>1453.1198519999994</v>
      </c>
      <c r="G13" s="522">
        <f>'1.4'!U8</f>
        <v>3029.5375559999998</v>
      </c>
      <c r="H13" s="522">
        <f>'1.4'!Z8</f>
        <v>1553.0639300000003</v>
      </c>
      <c r="I13" s="522">
        <f>'1.4'!AE8</f>
        <v>1476.4736259999995</v>
      </c>
      <c r="J13" s="521"/>
      <c r="K13" s="32"/>
      <c r="L13" s="32"/>
      <c r="M13" s="32"/>
      <c r="N13" s="32"/>
      <c r="O13" s="32"/>
    </row>
    <row r="14" spans="1:15" s="33" customFormat="1" ht="15.75" x14ac:dyDescent="0.2">
      <c r="A14" s="517" t="s">
        <v>132</v>
      </c>
      <c r="B14" s="39" t="s">
        <v>310</v>
      </c>
      <c r="C14" s="517"/>
      <c r="D14" s="522">
        <f>'1.4'!G8</f>
        <v>1643.152088</v>
      </c>
      <c r="E14" s="522">
        <f>'1.4'!L8</f>
        <v>840.20776499999988</v>
      </c>
      <c r="F14" s="522">
        <f>'1.4'!Q8</f>
        <v>802.94432299999994</v>
      </c>
      <c r="G14" s="522">
        <f>'1.4'!V8</f>
        <v>1655.3915729999992</v>
      </c>
      <c r="H14" s="522">
        <f>'1.4'!AA8</f>
        <v>848.62091799999996</v>
      </c>
      <c r="I14" s="522">
        <f>'1.4'!AF8</f>
        <v>806.77065499999924</v>
      </c>
      <c r="J14" s="521"/>
      <c r="K14" s="32"/>
      <c r="L14" s="32"/>
      <c r="M14" s="32"/>
      <c r="N14" s="32"/>
      <c r="O14" s="32"/>
    </row>
    <row r="15" spans="1:15" s="33" customFormat="1" ht="15.75" x14ac:dyDescent="0.2">
      <c r="A15" s="30" t="s">
        <v>38</v>
      </c>
      <c r="B15" s="29" t="s">
        <v>311</v>
      </c>
      <c r="C15" s="30" t="s">
        <v>312</v>
      </c>
      <c r="D15" s="533">
        <f>'1.4'!C19*100</f>
        <v>9.346124737720265</v>
      </c>
      <c r="E15" s="533">
        <f>'1.4'!H19*100</f>
        <v>8.0571926205174904</v>
      </c>
      <c r="F15" s="533">
        <f>'1.4'!M19*100</f>
        <v>10.701919739341628</v>
      </c>
      <c r="G15" s="533">
        <f>'1.4'!R19*100</f>
        <v>9.3499923401890488</v>
      </c>
      <c r="H15" s="533">
        <f>'1.4'!W19*100</f>
        <v>8.5399282613563052</v>
      </c>
      <c r="I15" s="533">
        <f>'1.4'!AB19*100</f>
        <v>10.202077524561535</v>
      </c>
      <c r="J15" s="520"/>
      <c r="K15" s="32"/>
      <c r="L15" s="32"/>
      <c r="M15" s="32"/>
      <c r="N15" s="32"/>
      <c r="O15" s="32"/>
    </row>
    <row r="16" spans="1:15" s="33" customFormat="1" ht="15.75" x14ac:dyDescent="0.2">
      <c r="A16" s="517" t="s">
        <v>40</v>
      </c>
      <c r="B16" s="39" t="s">
        <v>305</v>
      </c>
      <c r="C16" s="517"/>
      <c r="D16" s="525">
        <f>'1.4'!D19*100</f>
        <v>3.1157454389684505</v>
      </c>
      <c r="E16" s="525">
        <f>'1.4'!U19*100</f>
        <v>4.3849044794610892</v>
      </c>
      <c r="F16" s="525">
        <f>'1.4'!Z19*100</f>
        <v>4.0050053831331969</v>
      </c>
      <c r="G16" s="525">
        <f>'1.4'!S19*100</f>
        <v>3.1157454364334205</v>
      </c>
      <c r="H16" s="525">
        <f>'1.4'!X19*100</f>
        <v>2.8458036557216335</v>
      </c>
      <c r="I16" s="525">
        <f>'1.4'!AC19*100</f>
        <v>3.3996901240849318</v>
      </c>
      <c r="J16" s="520"/>
      <c r="K16" s="32"/>
      <c r="L16" s="32"/>
      <c r="M16" s="32"/>
      <c r="N16" s="32"/>
      <c r="O16" s="32"/>
    </row>
    <row r="17" spans="1:15" s="33" customFormat="1" ht="15.75" x14ac:dyDescent="0.2">
      <c r="A17" s="517" t="s">
        <v>42</v>
      </c>
      <c r="B17" s="39" t="s">
        <v>306</v>
      </c>
      <c r="C17" s="517"/>
      <c r="D17" s="525">
        <f t="shared" ref="D17:I17" si="1">D19</f>
        <v>4.3849044671106325</v>
      </c>
      <c r="E17" s="525">
        <f t="shared" si="1"/>
        <v>3.8004062910031062</v>
      </c>
      <c r="F17" s="525">
        <f t="shared" si="1"/>
        <v>5.0065996207998982</v>
      </c>
      <c r="G17" s="525">
        <f t="shared" si="1"/>
        <v>4.3849044794610892</v>
      </c>
      <c r="H17" s="525">
        <f t="shared" si="1"/>
        <v>4.0050053831331969</v>
      </c>
      <c r="I17" s="525">
        <f t="shared" si="1"/>
        <v>4.7845103871838504</v>
      </c>
      <c r="J17" s="520"/>
      <c r="K17" s="32"/>
      <c r="L17" s="32"/>
      <c r="M17" s="32"/>
      <c r="N17" s="32"/>
      <c r="O17" s="32"/>
    </row>
    <row r="18" spans="1:15" s="33" customFormat="1" ht="15.75" x14ac:dyDescent="0.2">
      <c r="A18" s="517"/>
      <c r="B18" s="39" t="s">
        <v>307</v>
      </c>
      <c r="C18" s="517"/>
      <c r="D18" s="526" t="s">
        <v>308</v>
      </c>
      <c r="E18" s="526" t="s">
        <v>308</v>
      </c>
      <c r="F18" s="526" t="s">
        <v>308</v>
      </c>
      <c r="G18" s="526" t="s">
        <v>308</v>
      </c>
      <c r="H18" s="526" t="s">
        <v>308</v>
      </c>
      <c r="I18" s="526" t="s">
        <v>308</v>
      </c>
      <c r="J18" s="527"/>
      <c r="K18" s="32"/>
      <c r="L18" s="32"/>
      <c r="M18" s="32"/>
      <c r="N18" s="32"/>
      <c r="O18" s="32"/>
    </row>
    <row r="19" spans="1:15" s="33" customFormat="1" ht="15.75" x14ac:dyDescent="0.2">
      <c r="A19" s="517"/>
      <c r="B19" s="39" t="s">
        <v>309</v>
      </c>
      <c r="C19" s="517"/>
      <c r="D19" s="525">
        <f>'1.4'!F19*100</f>
        <v>4.3849044671106325</v>
      </c>
      <c r="E19" s="525">
        <f>'1.4'!K19*100</f>
        <v>3.8004062910031062</v>
      </c>
      <c r="F19" s="525">
        <f>'1.4'!P19*100</f>
        <v>5.0065996207998982</v>
      </c>
      <c r="G19" s="525">
        <f>'1.4'!U19*100</f>
        <v>4.3849044794610892</v>
      </c>
      <c r="H19" s="525">
        <f>'1.4'!Z19*100</f>
        <v>4.0050053831331969</v>
      </c>
      <c r="I19" s="525">
        <f>'1.4'!AE19*100</f>
        <v>4.7845103871838504</v>
      </c>
      <c r="J19" s="520"/>
      <c r="K19" s="32"/>
      <c r="L19" s="32"/>
      <c r="M19" s="32"/>
      <c r="N19" s="32"/>
      <c r="O19" s="32"/>
    </row>
    <row r="20" spans="1:15" s="33" customFormat="1" ht="15.75" x14ac:dyDescent="0.2">
      <c r="A20" s="517" t="s">
        <v>45</v>
      </c>
      <c r="B20" s="39" t="s">
        <v>310</v>
      </c>
      <c r="C20" s="517"/>
      <c r="D20" s="525">
        <f>'1.4'!G19*100</f>
        <v>8.6920170106615231</v>
      </c>
      <c r="E20" s="525">
        <f>'1.4'!L19*100</f>
        <v>7.5103951223302445</v>
      </c>
      <c r="F20" s="525">
        <f>'1.4'!Q19*100</f>
        <v>9.9284761989655479</v>
      </c>
      <c r="G20" s="525">
        <f>'1.4'!V19*100</f>
        <v>8.6920170035201689</v>
      </c>
      <c r="H20" s="525">
        <f>'1.4'!AA19*100</f>
        <v>7.9389585586434954</v>
      </c>
      <c r="I20" s="525">
        <f>'1.4'!AF19*100</f>
        <v>9.4841394547252094</v>
      </c>
      <c r="J20" s="520"/>
      <c r="K20" s="32"/>
      <c r="L20" s="32"/>
      <c r="M20" s="32"/>
      <c r="N20" s="32"/>
      <c r="O20" s="32"/>
    </row>
    <row r="21" spans="1:15" s="33" customFormat="1" ht="15.75" x14ac:dyDescent="0.2">
      <c r="A21" s="30" t="s">
        <v>56</v>
      </c>
      <c r="B21" s="29" t="s">
        <v>158</v>
      </c>
      <c r="C21" s="30" t="s">
        <v>304</v>
      </c>
      <c r="D21" s="532">
        <f t="shared" ref="D21:I21" si="2">SUM(D22:D23,D26)</f>
        <v>3985.7838649999994</v>
      </c>
      <c r="E21" s="532">
        <f t="shared" si="2"/>
        <v>2072.3261460000003</v>
      </c>
      <c r="F21" s="532">
        <f t="shared" si="2"/>
        <v>1913.4577189999995</v>
      </c>
      <c r="G21" s="532">
        <f t="shared" si="2"/>
        <v>3880.3412770000004</v>
      </c>
      <c r="H21" s="532">
        <f t="shared" si="2"/>
        <v>2007.3185229999997</v>
      </c>
      <c r="I21" s="532">
        <f t="shared" si="2"/>
        <v>1873.0227540000005</v>
      </c>
      <c r="J21" s="521"/>
      <c r="K21" s="32"/>
      <c r="L21" s="32"/>
      <c r="M21" s="32"/>
      <c r="N21" s="32"/>
      <c r="O21" s="32"/>
    </row>
    <row r="22" spans="1:15" s="33" customFormat="1" ht="15.75" x14ac:dyDescent="0.2">
      <c r="A22" s="517" t="s">
        <v>58</v>
      </c>
      <c r="B22" s="39" t="s">
        <v>305</v>
      </c>
      <c r="C22" s="517"/>
      <c r="D22" s="522">
        <f>'1.4'!D21</f>
        <v>1270.6010470000001</v>
      </c>
      <c r="E22" s="522">
        <f>'1.4'!I21</f>
        <v>657.792013</v>
      </c>
      <c r="F22" s="522">
        <f>D22-E22</f>
        <v>612.80903400000011</v>
      </c>
      <c r="G22" s="522">
        <f>'1.4'!S21</f>
        <v>1127.532966</v>
      </c>
      <c r="H22" s="522">
        <f>'1.4'!X21</f>
        <v>583.82655099999977</v>
      </c>
      <c r="I22" s="522">
        <f>'1.4'!AC21</f>
        <v>543.70641500000022</v>
      </c>
      <c r="J22" s="521"/>
      <c r="K22" s="32"/>
      <c r="L22" s="32"/>
      <c r="M22" s="32"/>
      <c r="N22" s="32"/>
      <c r="O22" s="32"/>
    </row>
    <row r="23" spans="1:15" s="33" customFormat="1" ht="15.75" x14ac:dyDescent="0.2">
      <c r="A23" s="517" t="s">
        <v>61</v>
      </c>
      <c r="B23" s="39" t="s">
        <v>306</v>
      </c>
      <c r="C23" s="517"/>
      <c r="D23" s="522">
        <f t="shared" ref="D23:I23" si="3">D25</f>
        <v>1214.8537889999993</v>
      </c>
      <c r="E23" s="522">
        <f t="shared" si="3"/>
        <v>637.42929100000003</v>
      </c>
      <c r="F23" s="522">
        <f t="shared" si="3"/>
        <v>577.42449799999929</v>
      </c>
      <c r="G23" s="522">
        <f t="shared" si="3"/>
        <v>1241.3036549999999</v>
      </c>
      <c r="H23" s="522">
        <f t="shared" si="3"/>
        <v>642.24271699999997</v>
      </c>
      <c r="I23" s="522">
        <f t="shared" si="3"/>
        <v>599.06093799999996</v>
      </c>
      <c r="J23" s="521"/>
      <c r="K23" s="32"/>
      <c r="L23" s="32"/>
      <c r="M23" s="32"/>
      <c r="N23" s="32"/>
      <c r="O23" s="32"/>
    </row>
    <row r="24" spans="1:15" s="33" customFormat="1" ht="15.75" x14ac:dyDescent="0.2">
      <c r="A24" s="517"/>
      <c r="B24" s="39" t="s">
        <v>307</v>
      </c>
      <c r="C24" s="517"/>
      <c r="D24" s="523" t="s">
        <v>308</v>
      </c>
      <c r="E24" s="523" t="s">
        <v>308</v>
      </c>
      <c r="F24" s="523" t="s">
        <v>308</v>
      </c>
      <c r="G24" s="523" t="s">
        <v>308</v>
      </c>
      <c r="H24" s="523" t="s">
        <v>308</v>
      </c>
      <c r="I24" s="523" t="s">
        <v>308</v>
      </c>
      <c r="J24" s="524"/>
      <c r="K24" s="32"/>
      <c r="L24" s="32"/>
      <c r="M24" s="32"/>
      <c r="N24" s="32"/>
      <c r="O24" s="32"/>
    </row>
    <row r="25" spans="1:15" s="33" customFormat="1" ht="15.75" x14ac:dyDescent="0.2">
      <c r="A25" s="517"/>
      <c r="B25" s="39" t="s">
        <v>309</v>
      </c>
      <c r="C25" s="517"/>
      <c r="D25" s="522">
        <f>'1.4'!F21</f>
        <v>1214.8537889999993</v>
      </c>
      <c r="E25" s="522">
        <f>'1.4'!K21</f>
        <v>637.42929100000003</v>
      </c>
      <c r="F25" s="522">
        <f>D25-E25</f>
        <v>577.42449799999929</v>
      </c>
      <c r="G25" s="522">
        <f>'1.4'!U21</f>
        <v>1241.3036549999999</v>
      </c>
      <c r="H25" s="522">
        <f>'1.4'!Z21</f>
        <v>642.24271699999997</v>
      </c>
      <c r="I25" s="522">
        <f>'1.4'!AE21</f>
        <v>599.06093799999996</v>
      </c>
      <c r="J25" s="521"/>
      <c r="K25" s="32"/>
      <c r="L25" s="32"/>
      <c r="M25" s="32"/>
      <c r="N25" s="32"/>
      <c r="O25" s="32"/>
    </row>
    <row r="26" spans="1:15" s="33" customFormat="1" ht="15.75" x14ac:dyDescent="0.2">
      <c r="A26" s="517" t="s">
        <v>62</v>
      </c>
      <c r="B26" s="39" t="s">
        <v>310</v>
      </c>
      <c r="C26" s="517"/>
      <c r="D26" s="522">
        <f>'1.4'!G21</f>
        <v>1500.3290290000002</v>
      </c>
      <c r="E26" s="522">
        <f>'1.4'!L21</f>
        <v>777.10484199999996</v>
      </c>
      <c r="F26" s="522">
        <f>D26-E26</f>
        <v>723.22418700000026</v>
      </c>
      <c r="G26" s="522">
        <f>'1.4'!V21</f>
        <v>1511.5046560000003</v>
      </c>
      <c r="H26" s="522">
        <f>'1.4'!AA21</f>
        <v>781.24925499999995</v>
      </c>
      <c r="I26" s="522">
        <f>'1.4'!AF21</f>
        <v>730.25540100000035</v>
      </c>
      <c r="J26" s="521"/>
      <c r="K26" s="32"/>
      <c r="L26" s="32"/>
      <c r="M26" s="32"/>
      <c r="N26" s="32"/>
      <c r="O26" s="32"/>
    </row>
    <row r="27" spans="1:15" s="33" customFormat="1" ht="15.75" x14ac:dyDescent="0.2">
      <c r="A27" s="30" t="s">
        <v>74</v>
      </c>
      <c r="B27" s="29" t="s">
        <v>313</v>
      </c>
      <c r="C27" s="30" t="s">
        <v>314</v>
      </c>
      <c r="D27" s="534">
        <f t="shared" ref="D27:I27" si="4">SUM(D28,D31:D32)</f>
        <v>1380618.1518042083</v>
      </c>
      <c r="E27" s="534">
        <f t="shared" si="4"/>
        <v>772068.38378205546</v>
      </c>
      <c r="F27" s="534">
        <f t="shared" si="4"/>
        <v>764425.69595737965</v>
      </c>
      <c r="G27" s="534">
        <f t="shared" si="4"/>
        <v>1581884.6118607298</v>
      </c>
      <c r="H27" s="534">
        <f t="shared" si="4"/>
        <v>551740.52522030147</v>
      </c>
      <c r="I27" s="534">
        <f t="shared" si="4"/>
        <v>1048732.4861342555</v>
      </c>
      <c r="J27" s="528">
        <f>G33*G21</f>
        <v>1581883.2070294821</v>
      </c>
      <c r="K27" s="528">
        <f>H33*H21</f>
        <v>551739.59850587184</v>
      </c>
      <c r="L27" s="528">
        <f>I33*I21</f>
        <v>1048731.6622831563</v>
      </c>
      <c r="M27" s="529"/>
      <c r="N27" s="529"/>
      <c r="O27" s="529"/>
    </row>
    <row r="28" spans="1:15" s="33" customFormat="1" ht="15.75" x14ac:dyDescent="0.2">
      <c r="A28" s="517" t="s">
        <v>76</v>
      </c>
      <c r="B28" s="39" t="s">
        <v>305</v>
      </c>
      <c r="C28" s="517"/>
      <c r="D28" s="45">
        <f t="shared" ref="D28:I28" si="5">D34*D22</f>
        <v>137489.37628375273</v>
      </c>
      <c r="E28" s="45">
        <f t="shared" si="5"/>
        <v>105948.67311119457</v>
      </c>
      <c r="F28" s="45">
        <f t="shared" si="5"/>
        <v>81881.323953680956</v>
      </c>
      <c r="G28" s="45">
        <f t="shared" si="5"/>
        <v>138422.05337344331</v>
      </c>
      <c r="H28" s="45">
        <f t="shared" si="5"/>
        <v>48629.366034517559</v>
      </c>
      <c r="I28" s="45">
        <f t="shared" si="5"/>
        <v>91065.892146850892</v>
      </c>
      <c r="J28" s="46"/>
      <c r="K28" s="46"/>
      <c r="L28" s="46"/>
      <c r="M28" s="46"/>
      <c r="N28" s="46"/>
      <c r="O28" s="46"/>
    </row>
    <row r="29" spans="1:15" s="33" customFormat="1" ht="15.75" x14ac:dyDescent="0.2">
      <c r="A29" s="517" t="s">
        <v>79</v>
      </c>
      <c r="B29" s="39" t="s">
        <v>306</v>
      </c>
      <c r="C29" s="517"/>
      <c r="D29" s="45">
        <f t="shared" ref="D29:I29" si="6">D31</f>
        <v>323999.9138755342</v>
      </c>
      <c r="E29" s="45">
        <f t="shared" si="6"/>
        <v>191747.23055441646</v>
      </c>
      <c r="F29" s="45">
        <f t="shared" si="6"/>
        <v>177706.21658082822</v>
      </c>
      <c r="G29" s="45">
        <f t="shared" si="6"/>
        <v>383181.5785749756</v>
      </c>
      <c r="H29" s="45">
        <f t="shared" si="6"/>
        <v>134203.45061567851</v>
      </c>
      <c r="I29" s="45">
        <f t="shared" si="6"/>
        <v>252913.30841263884</v>
      </c>
      <c r="J29" s="46"/>
      <c r="K29" s="46"/>
      <c r="L29" s="46"/>
      <c r="M29" s="46"/>
      <c r="N29" s="46"/>
      <c r="O29" s="46"/>
    </row>
    <row r="30" spans="1:15" s="33" customFormat="1" ht="15.75" x14ac:dyDescent="0.2">
      <c r="A30" s="517"/>
      <c r="B30" s="39" t="s">
        <v>307</v>
      </c>
      <c r="C30" s="517"/>
      <c r="D30" s="45"/>
      <c r="E30" s="45"/>
      <c r="F30" s="45"/>
      <c r="G30" s="45"/>
      <c r="H30" s="45"/>
      <c r="I30" s="45"/>
      <c r="J30" s="46"/>
      <c r="K30" s="46"/>
      <c r="L30" s="46"/>
      <c r="M30" s="46"/>
      <c r="N30" s="46"/>
      <c r="O30" s="46"/>
    </row>
    <row r="31" spans="1:15" s="33" customFormat="1" ht="15.75" x14ac:dyDescent="0.2">
      <c r="A31" s="517"/>
      <c r="B31" s="39" t="s">
        <v>309</v>
      </c>
      <c r="C31" s="517"/>
      <c r="D31" s="45">
        <f t="shared" ref="D31:I31" si="7">D37*D25</f>
        <v>323999.9138755342</v>
      </c>
      <c r="E31" s="45">
        <f t="shared" si="7"/>
        <v>191747.23055441646</v>
      </c>
      <c r="F31" s="45">
        <f t="shared" si="7"/>
        <v>177706.21658082822</v>
      </c>
      <c r="G31" s="45">
        <f t="shared" si="7"/>
        <v>383181.5785749756</v>
      </c>
      <c r="H31" s="45">
        <f t="shared" si="7"/>
        <v>134203.45061567851</v>
      </c>
      <c r="I31" s="45">
        <f t="shared" si="7"/>
        <v>252913.30841263884</v>
      </c>
      <c r="J31" s="46"/>
      <c r="K31" s="46"/>
      <c r="L31" s="46"/>
      <c r="M31" s="46"/>
      <c r="N31" s="46"/>
      <c r="O31" s="46"/>
    </row>
    <row r="32" spans="1:15" s="33" customFormat="1" ht="15.75" x14ac:dyDescent="0.2">
      <c r="A32" s="517" t="s">
        <v>82</v>
      </c>
      <c r="B32" s="39" t="s">
        <v>310</v>
      </c>
      <c r="C32" s="517"/>
      <c r="D32" s="45">
        <f t="shared" ref="D32:I32" si="8">D52*D26</f>
        <v>919128.86164492124</v>
      </c>
      <c r="E32" s="45">
        <f t="shared" si="8"/>
        <v>474372.48011644441</v>
      </c>
      <c r="F32" s="45">
        <f t="shared" si="8"/>
        <v>504838.15542287042</v>
      </c>
      <c r="G32" s="45">
        <f t="shared" si="8"/>
        <v>1060280.9799123108</v>
      </c>
      <c r="H32" s="45">
        <f t="shared" si="8"/>
        <v>368907.70857010537</v>
      </c>
      <c r="I32" s="45">
        <f t="shared" si="8"/>
        <v>704753.28557476576</v>
      </c>
      <c r="J32" s="46"/>
      <c r="K32" s="46"/>
      <c r="L32" s="46"/>
      <c r="M32" s="46"/>
      <c r="N32" s="46"/>
      <c r="O32" s="46"/>
    </row>
    <row r="33" spans="1:15" s="33" customFormat="1" ht="31.5" x14ac:dyDescent="0.2">
      <c r="A33" s="30" t="s">
        <v>84</v>
      </c>
      <c r="B33" s="29" t="s">
        <v>315</v>
      </c>
      <c r="C33" s="30" t="s">
        <v>302</v>
      </c>
      <c r="D33" s="31">
        <f t="shared" ref="D33:I33" si="9">ROUND(D27/D21,3)</f>
        <v>346.38600000000002</v>
      </c>
      <c r="E33" s="31">
        <f t="shared" si="9"/>
        <v>372.56099999999998</v>
      </c>
      <c r="F33" s="31">
        <f t="shared" si="9"/>
        <v>399.5</v>
      </c>
      <c r="G33" s="31">
        <f t="shared" si="9"/>
        <v>407.666</v>
      </c>
      <c r="H33" s="31">
        <f t="shared" si="9"/>
        <v>274.86399999999998</v>
      </c>
      <c r="I33" s="31">
        <f t="shared" si="9"/>
        <v>559.91399999999999</v>
      </c>
      <c r="J33" s="32"/>
      <c r="K33" s="32"/>
      <c r="L33" s="32"/>
      <c r="M33" s="32"/>
      <c r="N33" s="32"/>
      <c r="O33" s="32"/>
    </row>
    <row r="34" spans="1:15" s="33" customFormat="1" ht="15.75" x14ac:dyDescent="0.2">
      <c r="A34" s="517" t="s">
        <v>140</v>
      </c>
      <c r="B34" s="39" t="s">
        <v>305</v>
      </c>
      <c r="C34" s="517"/>
      <c r="D34" s="42">
        <f t="shared" ref="D34:I34" si="10">D44</f>
        <v>108.20814024069722</v>
      </c>
      <c r="E34" s="42">
        <f t="shared" si="10"/>
        <v>161.06713218969196</v>
      </c>
      <c r="F34" s="42">
        <f t="shared" si="10"/>
        <v>133.61637869340049</v>
      </c>
      <c r="G34" s="42">
        <f t="shared" si="10"/>
        <v>122.76541577715902</v>
      </c>
      <c r="H34" s="42">
        <f t="shared" si="10"/>
        <v>83.294200908169344</v>
      </c>
      <c r="I34" s="42">
        <f t="shared" si="10"/>
        <v>167.49092825555655</v>
      </c>
      <c r="J34" s="46"/>
      <c r="K34" s="46"/>
      <c r="L34" s="46"/>
      <c r="M34" s="46"/>
      <c r="N34" s="46"/>
      <c r="O34" s="46"/>
    </row>
    <row r="35" spans="1:15" s="33" customFormat="1" ht="15.75" x14ac:dyDescent="0.2">
      <c r="A35" s="517" t="s">
        <v>141</v>
      </c>
      <c r="B35" s="39" t="s">
        <v>306</v>
      </c>
      <c r="C35" s="517"/>
      <c r="D35" s="42">
        <f t="shared" ref="D35:I35" si="11">D37</f>
        <v>266.69868984170768</v>
      </c>
      <c r="E35" s="42">
        <f t="shared" si="11"/>
        <v>300.81333453253006</v>
      </c>
      <c r="F35" s="42">
        <f t="shared" si="11"/>
        <v>307.75662826281479</v>
      </c>
      <c r="G35" s="42">
        <f t="shared" si="11"/>
        <v>308.69286256550629</v>
      </c>
      <c r="H35" s="42">
        <f t="shared" si="11"/>
        <v>208.96064223594536</v>
      </c>
      <c r="I35" s="42">
        <f t="shared" si="11"/>
        <v>422.182940615365</v>
      </c>
      <c r="J35" s="46"/>
      <c r="K35" s="46"/>
      <c r="L35" s="46"/>
      <c r="M35" s="46"/>
      <c r="N35" s="46"/>
      <c r="O35" s="46"/>
    </row>
    <row r="36" spans="1:15" s="33" customFormat="1" ht="15.75" x14ac:dyDescent="0.2">
      <c r="A36" s="517"/>
      <c r="B36" s="39" t="s">
        <v>307</v>
      </c>
      <c r="C36" s="517"/>
      <c r="D36" s="43" t="s">
        <v>308</v>
      </c>
      <c r="E36" s="43" t="s">
        <v>308</v>
      </c>
      <c r="F36" s="43" t="s">
        <v>308</v>
      </c>
      <c r="G36" s="43" t="s">
        <v>308</v>
      </c>
      <c r="H36" s="43" t="s">
        <v>308</v>
      </c>
      <c r="I36" s="43" t="s">
        <v>308</v>
      </c>
      <c r="J36" s="48"/>
      <c r="K36" s="48"/>
      <c r="L36" s="48"/>
      <c r="M36" s="48"/>
      <c r="N36" s="48"/>
      <c r="O36" s="48"/>
    </row>
    <row r="37" spans="1:15" s="33" customFormat="1" ht="15.75" x14ac:dyDescent="0.2">
      <c r="A37" s="517"/>
      <c r="B37" s="39" t="s">
        <v>309</v>
      </c>
      <c r="C37" s="517"/>
      <c r="D37" s="42">
        <f t="shared" ref="D37:I37" si="12">D48</f>
        <v>266.69868984170768</v>
      </c>
      <c r="E37" s="42">
        <f t="shared" si="12"/>
        <v>300.81333453253006</v>
      </c>
      <c r="F37" s="42">
        <f t="shared" si="12"/>
        <v>307.75662826281479</v>
      </c>
      <c r="G37" s="42">
        <f t="shared" si="12"/>
        <v>308.69286256550629</v>
      </c>
      <c r="H37" s="42">
        <f t="shared" si="12"/>
        <v>208.96064223594536</v>
      </c>
      <c r="I37" s="42">
        <f t="shared" si="12"/>
        <v>422.182940615365</v>
      </c>
      <c r="J37" s="46"/>
      <c r="K37" s="46"/>
      <c r="L37" s="46"/>
      <c r="M37" s="46"/>
      <c r="N37" s="46"/>
      <c r="O37" s="46"/>
    </row>
    <row r="38" spans="1:15" s="33" customFormat="1" ht="15.75" x14ac:dyDescent="0.2">
      <c r="A38" s="517" t="s">
        <v>142</v>
      </c>
      <c r="B38" s="39" t="s">
        <v>310</v>
      </c>
      <c r="C38" s="517"/>
      <c r="D38" s="42">
        <f>D32/((D14*(1-D20/100))-'1.4'!G20)</f>
        <v>612.61819499522676</v>
      </c>
      <c r="E38" s="42">
        <f>E32/((E14*(1-E20/100)))</f>
        <v>610.43562525691289</v>
      </c>
      <c r="F38" s="42">
        <f>F32/((F14*(1-F20/100))-'[74]1.4'!P20)</f>
        <v>698.03826323478654</v>
      </c>
      <c r="G38" s="42">
        <f>G32/((G14*(1-G20/100))-'1.4'!V20)</f>
        <v>701.47384310294274</v>
      </c>
      <c r="H38" s="42">
        <f>H32/((H14*(1-H20/100)))</f>
        <v>472.20231726186466</v>
      </c>
      <c r="I38" s="42" t="e">
        <f>I32/((I14*(1-I20/100))-'[74]1.4'!S20)</f>
        <v>#REF!</v>
      </c>
      <c r="J38" s="46"/>
      <c r="K38" s="46"/>
      <c r="L38" s="46"/>
      <c r="M38" s="46"/>
      <c r="N38" s="46"/>
      <c r="O38" s="46"/>
    </row>
    <row r="39" spans="1:15" s="33" customFormat="1" ht="15.75" x14ac:dyDescent="0.2">
      <c r="A39" s="53"/>
      <c r="B39" s="54"/>
      <c r="C39" s="53"/>
      <c r="D39" s="53"/>
      <c r="E39" s="53"/>
      <c r="F39" s="53"/>
      <c r="G39" s="55"/>
      <c r="H39" s="55"/>
      <c r="I39" s="55"/>
      <c r="J39" s="46"/>
      <c r="K39" s="46"/>
      <c r="L39" s="46"/>
    </row>
    <row r="40" spans="1:15" s="33" customFormat="1" ht="15.75" x14ac:dyDescent="0.2">
      <c r="A40" s="53"/>
      <c r="B40" s="54"/>
      <c r="C40" s="53"/>
      <c r="D40" s="53"/>
      <c r="E40" s="53"/>
      <c r="F40" s="53"/>
      <c r="G40" s="55"/>
      <c r="H40" s="55"/>
      <c r="I40" s="55"/>
      <c r="J40" s="46"/>
      <c r="K40" s="46"/>
      <c r="L40" s="46"/>
    </row>
    <row r="41" spans="1:15" s="33" customFormat="1" ht="15.75" x14ac:dyDescent="0.2">
      <c r="A41" s="53"/>
      <c r="B41" s="54"/>
      <c r="C41" s="53"/>
      <c r="D41" s="53"/>
      <c r="E41" s="53"/>
      <c r="F41" s="53"/>
      <c r="G41" s="55"/>
      <c r="H41" s="55"/>
      <c r="I41" s="55"/>
      <c r="J41" s="46"/>
      <c r="K41" s="46"/>
      <c r="L41" s="46"/>
    </row>
    <row r="42" spans="1:15" s="33" customFormat="1" ht="15.75" x14ac:dyDescent="0.2">
      <c r="A42" s="57"/>
      <c r="B42" s="33" t="s">
        <v>305</v>
      </c>
      <c r="C42" s="57"/>
      <c r="D42" s="57"/>
      <c r="E42" s="57"/>
      <c r="F42" s="57"/>
    </row>
    <row r="43" spans="1:15" s="33" customFormat="1" ht="15.75" x14ac:dyDescent="0.2">
      <c r="A43" s="57"/>
      <c r="B43" s="33" t="s">
        <v>318</v>
      </c>
      <c r="C43" s="46"/>
      <c r="D43" s="46">
        <f t="shared" ref="D43:I43" si="13">D8*D10*D16/100</f>
        <v>458849.68460484175</v>
      </c>
      <c r="E43" s="46">
        <f t="shared" si="13"/>
        <v>345420.71884921403</v>
      </c>
      <c r="F43" s="46">
        <f t="shared" si="13"/>
        <v>273702.16850051173</v>
      </c>
      <c r="G43" s="46">
        <f t="shared" si="13"/>
        <v>525499.35434853088</v>
      </c>
      <c r="H43" s="46">
        <f t="shared" si="13"/>
        <v>183287.25536596999</v>
      </c>
      <c r="I43" s="46">
        <f t="shared" si="13"/>
        <v>348387.13381391717</v>
      </c>
      <c r="J43" s="46"/>
      <c r="K43" s="46"/>
      <c r="L43" s="46"/>
    </row>
    <row r="44" spans="1:15" s="33" customFormat="1" ht="15.75" x14ac:dyDescent="0.2">
      <c r="A44" s="57"/>
      <c r="B44" s="33" t="s">
        <v>319</v>
      </c>
      <c r="C44" s="55"/>
      <c r="D44" s="55">
        <f t="shared" ref="D44:I44" si="14">D43/(D10*(1-D16/100))</f>
        <v>108.20814024069722</v>
      </c>
      <c r="E44" s="55">
        <f t="shared" si="14"/>
        <v>161.06713218969196</v>
      </c>
      <c r="F44" s="55">
        <f t="shared" si="14"/>
        <v>133.61637869340049</v>
      </c>
      <c r="G44" s="55">
        <f t="shared" si="14"/>
        <v>122.76541577715902</v>
      </c>
      <c r="H44" s="55">
        <f t="shared" si="14"/>
        <v>83.294200908169344</v>
      </c>
      <c r="I44" s="55">
        <f t="shared" si="14"/>
        <v>167.49092825555655</v>
      </c>
      <c r="J44" s="55"/>
      <c r="K44" s="55"/>
      <c r="L44" s="55"/>
    </row>
    <row r="45" spans="1:15" s="33" customFormat="1" ht="15.75" x14ac:dyDescent="0.2">
      <c r="A45" s="57"/>
      <c r="C45" s="58"/>
      <c r="D45" s="58"/>
      <c r="E45" s="58"/>
      <c r="F45" s="58"/>
      <c r="G45" s="58"/>
      <c r="H45" s="58"/>
      <c r="I45" s="58"/>
      <c r="J45" s="58"/>
      <c r="K45" s="58"/>
      <c r="L45" s="58"/>
    </row>
    <row r="46" spans="1:15" s="33" customFormat="1" ht="15.75" x14ac:dyDescent="0.2">
      <c r="A46" s="57"/>
      <c r="B46" s="33" t="s">
        <v>306</v>
      </c>
      <c r="C46" s="58"/>
      <c r="D46" s="58"/>
      <c r="E46" s="58"/>
      <c r="F46" s="58"/>
      <c r="G46" s="58"/>
      <c r="H46" s="58"/>
      <c r="I46" s="58"/>
      <c r="J46" s="58"/>
      <c r="K46" s="58"/>
      <c r="L46" s="58"/>
    </row>
    <row r="47" spans="1:15" s="33" customFormat="1" ht="15.75" x14ac:dyDescent="0.2">
      <c r="A47" s="57"/>
      <c r="B47" s="33" t="s">
        <v>318</v>
      </c>
      <c r="C47" s="46"/>
      <c r="D47" s="46">
        <f t="shared" ref="D47:I47" si="15">D8*D11*(D19/100)+(D43-D44*D22)</f>
        <v>762566.69661330525</v>
      </c>
      <c r="E47" s="46">
        <f t="shared" si="15"/>
        <v>444492.67946668318</v>
      </c>
      <c r="F47" s="46">
        <f t="shared" si="15"/>
        <v>424817.38882386312</v>
      </c>
      <c r="G47" s="46">
        <f t="shared" si="15"/>
        <v>894189.14191116171</v>
      </c>
      <c r="H47" s="46">
        <f t="shared" si="15"/>
        <v>311531.82286477671</v>
      </c>
      <c r="I47" s="46">
        <f t="shared" si="15"/>
        <v>593518.11552053981</v>
      </c>
      <c r="J47" s="46"/>
      <c r="K47" s="46"/>
      <c r="L47" s="46"/>
    </row>
    <row r="48" spans="1:15" s="33" customFormat="1" ht="15.75" x14ac:dyDescent="0.2">
      <c r="A48" s="57"/>
      <c r="B48" s="33" t="s">
        <v>319</v>
      </c>
      <c r="C48" s="55"/>
      <c r="D48" s="55">
        <f t="shared" ref="D48:I48" si="16">D47/(D$13*(1-D$19/100))</f>
        <v>266.69868984170768</v>
      </c>
      <c r="E48" s="55">
        <f t="shared" si="16"/>
        <v>300.81333453253006</v>
      </c>
      <c r="F48" s="55">
        <f t="shared" si="16"/>
        <v>307.75662826281479</v>
      </c>
      <c r="G48" s="55">
        <f t="shared" si="16"/>
        <v>308.69286256550629</v>
      </c>
      <c r="H48" s="55">
        <f t="shared" si="16"/>
        <v>208.96064223594536</v>
      </c>
      <c r="I48" s="55">
        <f t="shared" si="16"/>
        <v>422.182940615365</v>
      </c>
      <c r="J48" s="55"/>
      <c r="K48" s="55"/>
      <c r="L48" s="55"/>
    </row>
    <row r="49" spans="1:12" s="33" customFormat="1" ht="15.75" x14ac:dyDescent="0.2">
      <c r="A49" s="57"/>
      <c r="C49" s="58"/>
      <c r="D49" s="58"/>
      <c r="E49" s="58"/>
      <c r="F49" s="58"/>
      <c r="G49" s="58"/>
      <c r="H49" s="58"/>
      <c r="I49" s="58"/>
      <c r="J49" s="58"/>
      <c r="K49" s="58"/>
      <c r="L49" s="58"/>
    </row>
    <row r="50" spans="1:12" s="33" customFormat="1" ht="15.75" x14ac:dyDescent="0.2">
      <c r="A50" s="57"/>
      <c r="B50" s="33" t="s">
        <v>310</v>
      </c>
      <c r="C50" s="58"/>
      <c r="D50" s="58"/>
      <c r="E50" s="58"/>
      <c r="F50" s="58"/>
      <c r="G50" s="58"/>
      <c r="H50" s="58"/>
      <c r="I50" s="58"/>
      <c r="J50" s="58"/>
      <c r="K50" s="58"/>
      <c r="L50" s="58"/>
    </row>
    <row r="51" spans="1:12" s="33" customFormat="1" ht="15.75" x14ac:dyDescent="0.2">
      <c r="A51" s="57"/>
      <c r="B51" s="33" t="s">
        <v>318</v>
      </c>
      <c r="C51" s="46"/>
      <c r="D51" s="46">
        <f t="shared" ref="D51:I51" si="17">D8*D14*(D20/100)+(D47-D48*D25)</f>
        <v>919128.86164492113</v>
      </c>
      <c r="E51" s="46">
        <f t="shared" si="17"/>
        <v>474372.48011644429</v>
      </c>
      <c r="F51" s="46">
        <f t="shared" si="17"/>
        <v>502424.3391086043</v>
      </c>
      <c r="G51" s="46">
        <f t="shared" si="17"/>
        <v>1060280.9799123099</v>
      </c>
      <c r="H51" s="46">
        <f t="shared" si="17"/>
        <v>368907.70857010537</v>
      </c>
      <c r="I51" s="46">
        <f t="shared" si="17"/>
        <v>704753.28557476471</v>
      </c>
      <c r="J51" s="46"/>
      <c r="K51" s="46"/>
      <c r="L51" s="46"/>
    </row>
    <row r="52" spans="1:12" s="33" customFormat="1" ht="15.75" x14ac:dyDescent="0.2">
      <c r="A52" s="57"/>
      <c r="B52" s="33" t="s">
        <v>319</v>
      </c>
      <c r="C52" s="55"/>
      <c r="D52" s="55">
        <f>D51/((D$14*(1-D$20/100))-'1.4'!G20)</f>
        <v>612.61819499522665</v>
      </c>
      <c r="E52" s="55">
        <f>E51/((E$14*(1-E$20/100))-'1.4'!L20)</f>
        <v>610.43562525691277</v>
      </c>
      <c r="F52" s="55">
        <f>F51/((F$14*(1-F$20/100))-'1.4'!Q20)</f>
        <v>698.0382632347862</v>
      </c>
      <c r="G52" s="55">
        <f>G51/((G$14*(1-G$20/100))-'1.4'!V20)</f>
        <v>701.47384310294217</v>
      </c>
      <c r="H52" s="55">
        <f>H51/((H$14*(1-H$20/100))-'1.4'!AA20)</f>
        <v>472.20231726186466</v>
      </c>
      <c r="I52" s="55">
        <f>I51/((I$14*(1-I$20/100))-'1.4'!AF20)</f>
        <v>965.07781333720732</v>
      </c>
      <c r="J52" s="55"/>
      <c r="K52" s="55"/>
      <c r="L52" s="55"/>
    </row>
    <row r="53" spans="1:12" s="33" customFormat="1" ht="15.75" x14ac:dyDescent="0.2">
      <c r="A53" s="57"/>
    </row>
    <row r="54" spans="1:12" s="33" customFormat="1" ht="15.75" x14ac:dyDescent="0.2">
      <c r="A54" s="57"/>
      <c r="C54" s="58"/>
      <c r="D54" s="58">
        <f t="shared" ref="D54:I54" si="18">(D52-D38)*D26</f>
        <v>-1.7056766284895278E-10</v>
      </c>
      <c r="E54" s="58">
        <f t="shared" si="18"/>
        <v>-8.834659206513606E-11</v>
      </c>
      <c r="F54" s="58">
        <f t="shared" si="18"/>
        <v>-2.4666321235145014E-10</v>
      </c>
      <c r="G54" s="58">
        <f t="shared" si="18"/>
        <v>-8.5919092271069545E-10</v>
      </c>
      <c r="H54" s="58">
        <f t="shared" si="18"/>
        <v>0</v>
      </c>
      <c r="I54" s="58" t="e">
        <f t="shared" si="18"/>
        <v>#REF!</v>
      </c>
      <c r="J54" s="58"/>
      <c r="K54" s="58"/>
      <c r="L54" s="58"/>
    </row>
    <row r="55" spans="1:12" s="33" customFormat="1" ht="15.75" x14ac:dyDescent="0.2">
      <c r="A55" s="57"/>
      <c r="C55" s="59"/>
      <c r="D55" s="59">
        <f t="shared" ref="D55:I55" si="19">D51/D26</f>
        <v>612.61819499522665</v>
      </c>
      <c r="E55" s="59">
        <f t="shared" si="19"/>
        <v>610.43562525691266</v>
      </c>
      <c r="F55" s="59">
        <f t="shared" si="19"/>
        <v>694.70068637044096</v>
      </c>
      <c r="G55" s="59">
        <f t="shared" si="19"/>
        <v>701.4738431029416</v>
      </c>
      <c r="H55" s="59">
        <f t="shared" si="19"/>
        <v>472.20231726186466</v>
      </c>
      <c r="I55" s="59">
        <f t="shared" si="19"/>
        <v>965.07781333720584</v>
      </c>
    </row>
    <row r="56" spans="1:12" s="33" customFormat="1" ht="15.75" x14ac:dyDescent="0.2">
      <c r="A56" s="57"/>
      <c r="C56" s="57"/>
      <c r="D56" s="57"/>
      <c r="E56" s="57"/>
      <c r="F56" s="57"/>
    </row>
    <row r="57" spans="1:12" s="33" customFormat="1" ht="15.75" x14ac:dyDescent="0.2">
      <c r="A57" s="57"/>
      <c r="C57" s="57"/>
      <c r="D57" s="57"/>
      <c r="E57" s="57"/>
      <c r="F57" s="57"/>
    </row>
    <row r="58" spans="1:12" s="33" customFormat="1" ht="15.75" x14ac:dyDescent="0.2">
      <c r="A58" s="57"/>
      <c r="C58" s="57"/>
      <c r="D58" s="57"/>
      <c r="E58" s="57"/>
      <c r="F58" s="57"/>
    </row>
    <row r="59" spans="1:12" s="33" customFormat="1" ht="15.75" x14ac:dyDescent="0.2">
      <c r="A59" s="57"/>
      <c r="C59" s="57"/>
      <c r="D59" s="57"/>
      <c r="E59" s="57"/>
      <c r="F59" s="57"/>
    </row>
    <row r="60" spans="1:12" s="33" customFormat="1" ht="15.75" x14ac:dyDescent="0.2">
      <c r="A60" s="57"/>
      <c r="C60" s="57"/>
      <c r="D60" s="57"/>
      <c r="E60" s="57"/>
      <c r="F60" s="57"/>
    </row>
    <row r="61" spans="1:12" s="33" customFormat="1" ht="15.75" x14ac:dyDescent="0.2">
      <c r="A61" s="57"/>
      <c r="C61" s="57"/>
      <c r="D61" s="57"/>
      <c r="E61" s="57"/>
      <c r="F61" s="57"/>
    </row>
    <row r="62" spans="1:12" s="17" customFormat="1" ht="15.75" x14ac:dyDescent="0.25">
      <c r="A62" s="16"/>
      <c r="C62" s="16"/>
      <c r="D62" s="16"/>
      <c r="E62" s="16"/>
      <c r="F62" s="16"/>
    </row>
    <row r="63" spans="1:12" s="17" customFormat="1" ht="15.75" x14ac:dyDescent="0.25">
      <c r="A63" s="16"/>
      <c r="C63" s="16"/>
      <c r="D63" s="16"/>
      <c r="E63" s="16"/>
      <c r="F63" s="16"/>
    </row>
    <row r="64" spans="1:12" s="17" customFormat="1" ht="15.75" x14ac:dyDescent="0.25">
      <c r="A64" s="16"/>
      <c r="C64" s="16"/>
      <c r="D64" s="16"/>
      <c r="E64" s="16"/>
      <c r="F64" s="16"/>
    </row>
    <row r="65" spans="1:6" s="17" customFormat="1" ht="15.75" x14ac:dyDescent="0.25">
      <c r="A65" s="16"/>
      <c r="C65" s="16"/>
      <c r="D65" s="16"/>
      <c r="E65" s="16"/>
      <c r="F65" s="16"/>
    </row>
    <row r="66" spans="1:6" s="17" customFormat="1" ht="15.75" x14ac:dyDescent="0.25">
      <c r="A66" s="16"/>
      <c r="C66" s="16"/>
      <c r="D66" s="16"/>
      <c r="E66" s="16"/>
      <c r="F66" s="16"/>
    </row>
    <row r="67" spans="1:6" s="17" customFormat="1" ht="15.75" x14ac:dyDescent="0.25">
      <c r="A67" s="16"/>
      <c r="C67" s="16"/>
      <c r="D67" s="16"/>
      <c r="E67" s="16"/>
      <c r="F67" s="16"/>
    </row>
    <row r="68" spans="1:6" s="17" customFormat="1" ht="15.75" x14ac:dyDescent="0.25">
      <c r="A68" s="16"/>
      <c r="C68" s="16"/>
      <c r="D68" s="16"/>
      <c r="E68" s="16"/>
      <c r="F68" s="16"/>
    </row>
  </sheetData>
  <mergeCells count="2">
    <mergeCell ref="A3:I3"/>
    <mergeCell ref="A4:I4"/>
  </mergeCells>
  <printOptions horizontalCentered="1"/>
  <pageMargins left="0.78740157480314965" right="0.19685039370078741" top="0.98425196850393704" bottom="0.98425196850393704" header="0.51181102362204722" footer="0.51181102362204722"/>
  <pageSetup paperSize="9" scale="4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topLeftCell="A7" workbookViewId="0">
      <selection activeCell="A27" sqref="A27"/>
    </sheetView>
  </sheetViews>
  <sheetFormatPr defaultRowHeight="12.75" x14ac:dyDescent="0.2"/>
  <sheetData>
    <row r="1" spans="1:1" x14ac:dyDescent="0.2">
      <c r="A1" t="s">
        <v>2</v>
      </c>
    </row>
    <row r="2" spans="1:1" ht="318.75" x14ac:dyDescent="0.2">
      <c r="A2" s="836" t="s">
        <v>1161</v>
      </c>
    </row>
    <row r="3" spans="1:1" x14ac:dyDescent="0.2">
      <c r="A3" s="837" t="s">
        <v>1162</v>
      </c>
    </row>
    <row r="4" spans="1:1" x14ac:dyDescent="0.2">
      <c r="A4" s="837"/>
    </row>
    <row r="5" spans="1:1" x14ac:dyDescent="0.2">
      <c r="A5" t="s">
        <v>3</v>
      </c>
    </row>
    <row r="6" spans="1:1" x14ac:dyDescent="0.2">
      <c r="A6" t="s">
        <v>4</v>
      </c>
    </row>
    <row r="8" spans="1:1" x14ac:dyDescent="0.2">
      <c r="A8" t="s">
        <v>6</v>
      </c>
    </row>
    <row r="10" spans="1:1" x14ac:dyDescent="0.2">
      <c r="A10" t="s">
        <v>854</v>
      </c>
    </row>
    <row r="11" spans="1:1" x14ac:dyDescent="0.2">
      <c r="A11" t="s">
        <v>7</v>
      </c>
    </row>
    <row r="14" spans="1:1" x14ac:dyDescent="0.2">
      <c r="A14" t="s">
        <v>8</v>
      </c>
    </row>
    <row r="16" spans="1:1" x14ac:dyDescent="0.2">
      <c r="A16" t="s">
        <v>9</v>
      </c>
    </row>
    <row r="17" spans="1:1" x14ac:dyDescent="0.2">
      <c r="A17" t="s">
        <v>10</v>
      </c>
    </row>
    <row r="18" spans="1:1" x14ac:dyDescent="0.2">
      <c r="A18" t="s">
        <v>11</v>
      </c>
    </row>
    <row r="19" spans="1:1" x14ac:dyDescent="0.2">
      <c r="A19" t="s">
        <v>12</v>
      </c>
    </row>
    <row r="20" spans="1:1" x14ac:dyDescent="0.2">
      <c r="A20" t="s">
        <v>13</v>
      </c>
    </row>
    <row r="21" spans="1:1" x14ac:dyDescent="0.2">
      <c r="A21" t="s">
        <v>14</v>
      </c>
    </row>
    <row r="22" spans="1:1" x14ac:dyDescent="0.2">
      <c r="A22" t="s">
        <v>15</v>
      </c>
    </row>
    <row r="23" spans="1:1" x14ac:dyDescent="0.2">
      <c r="A23" t="s">
        <v>16</v>
      </c>
    </row>
    <row r="24" spans="1:1" x14ac:dyDescent="0.2">
      <c r="A24" t="s">
        <v>17</v>
      </c>
    </row>
    <row r="25" spans="1:1" x14ac:dyDescent="0.2">
      <c r="A25" t="s">
        <v>18</v>
      </c>
    </row>
    <row r="27" spans="1:1" x14ac:dyDescent="0.2">
      <c r="A27" t="s">
        <v>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48"/>
  <sheetViews>
    <sheetView view="pageBreakPreview" topLeftCell="A13" zoomScaleNormal="100" zoomScaleSheetLayoutView="100" workbookViewId="0">
      <selection activeCell="BB52" sqref="BB52"/>
    </sheetView>
  </sheetViews>
  <sheetFormatPr defaultColWidth="0.85546875" defaultRowHeight="15.75" x14ac:dyDescent="0.25"/>
  <cols>
    <col min="1" max="6" width="0.85546875" style="1"/>
    <col min="7" max="34" width="1.7109375" style="1" customWidth="1"/>
    <col min="35" max="51" width="0.85546875" style="1"/>
    <col min="52" max="104" width="1.140625" style="1" customWidth="1"/>
    <col min="105" max="105" width="2.42578125" style="1" customWidth="1"/>
    <col min="106" max="16384" width="0.85546875" style="1"/>
  </cols>
  <sheetData>
    <row r="1" spans="1:105" x14ac:dyDescent="0.25">
      <c r="A1" s="898" t="s">
        <v>214</v>
      </c>
      <c r="B1" s="898"/>
      <c r="C1" s="898"/>
      <c r="D1" s="898"/>
      <c r="E1" s="898"/>
      <c r="F1" s="898"/>
      <c r="G1" s="898"/>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898"/>
      <c r="CH1" s="898"/>
      <c r="CI1" s="898"/>
      <c r="CJ1" s="898"/>
      <c r="CK1" s="898"/>
      <c r="CL1" s="898"/>
      <c r="CM1" s="898"/>
      <c r="CN1" s="898"/>
      <c r="CO1" s="898"/>
      <c r="CP1" s="898"/>
      <c r="CQ1" s="898"/>
      <c r="CR1" s="898"/>
      <c r="CS1" s="898"/>
      <c r="CT1" s="898"/>
      <c r="CU1" s="898"/>
      <c r="CV1" s="898"/>
      <c r="CW1" s="898"/>
      <c r="CX1" s="898"/>
      <c r="CY1" s="898"/>
      <c r="CZ1" s="898"/>
      <c r="DA1" s="898"/>
    </row>
    <row r="2" spans="1:105" x14ac:dyDescent="0.25">
      <c r="A2" s="899"/>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c r="AH2" s="899"/>
      <c r="AI2" s="899"/>
      <c r="AJ2" s="899"/>
      <c r="AK2" s="899"/>
      <c r="AL2" s="899"/>
      <c r="AM2" s="899"/>
      <c r="AN2" s="899"/>
      <c r="AO2" s="899"/>
      <c r="AP2" s="899"/>
      <c r="AQ2" s="899"/>
      <c r="AR2" s="899"/>
      <c r="AS2" s="899"/>
      <c r="AT2" s="899"/>
      <c r="AU2" s="899"/>
      <c r="AV2" s="899"/>
      <c r="AW2" s="899"/>
      <c r="AX2" s="899"/>
      <c r="AY2" s="899"/>
      <c r="AZ2" s="899"/>
      <c r="BA2" s="899"/>
      <c r="BB2" s="899"/>
      <c r="BC2" s="899"/>
      <c r="BD2" s="899"/>
      <c r="BE2" s="899"/>
      <c r="BF2" s="899"/>
      <c r="BG2" s="899"/>
      <c r="BH2" s="899"/>
      <c r="BI2" s="899"/>
      <c r="BJ2" s="899"/>
      <c r="BK2" s="899"/>
      <c r="BL2" s="899"/>
      <c r="BM2" s="899"/>
      <c r="BN2" s="899"/>
      <c r="BO2" s="899"/>
      <c r="BP2" s="899"/>
      <c r="BQ2" s="899"/>
      <c r="BR2" s="899"/>
      <c r="BS2" s="899"/>
      <c r="BT2" s="899"/>
      <c r="BU2" s="899"/>
      <c r="BV2" s="899"/>
      <c r="BW2" s="899"/>
      <c r="BX2" s="899"/>
      <c r="BY2" s="899"/>
      <c r="BZ2" s="899"/>
      <c r="CA2" s="899"/>
      <c r="CB2" s="899"/>
      <c r="CC2" s="899"/>
      <c r="CD2" s="899"/>
      <c r="CE2" s="899"/>
      <c r="CF2" s="899"/>
      <c r="CG2" s="899"/>
      <c r="CH2" s="899"/>
      <c r="CI2" s="899"/>
      <c r="CJ2" s="899"/>
      <c r="CK2" s="899"/>
      <c r="CL2" s="899"/>
      <c r="CM2" s="899"/>
      <c r="CN2" s="899"/>
      <c r="CO2" s="899"/>
      <c r="CP2" s="899"/>
      <c r="CQ2" s="899"/>
      <c r="CR2" s="899"/>
      <c r="CS2" s="899"/>
      <c r="CT2" s="899"/>
      <c r="CU2" s="899"/>
      <c r="CV2" s="899"/>
      <c r="CW2" s="899"/>
      <c r="CX2" s="899"/>
      <c r="CY2" s="899"/>
      <c r="CZ2" s="899"/>
      <c r="DA2" s="899"/>
    </row>
    <row r="3" spans="1:105" s="2" customFormat="1" ht="69" customHeight="1" x14ac:dyDescent="0.2">
      <c r="A3" s="900" t="s">
        <v>0</v>
      </c>
      <c r="B3" s="900"/>
      <c r="C3" s="900"/>
      <c r="D3" s="900"/>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t="s">
        <v>1</v>
      </c>
      <c r="AK3" s="900"/>
      <c r="AL3" s="900"/>
      <c r="AM3" s="900"/>
      <c r="AN3" s="900"/>
      <c r="AO3" s="900"/>
      <c r="AP3" s="900"/>
      <c r="AQ3" s="900"/>
      <c r="AR3" s="900"/>
      <c r="AS3" s="900"/>
      <c r="AT3" s="900"/>
      <c r="AU3" s="900"/>
      <c r="AV3" s="900"/>
      <c r="AW3" s="900"/>
      <c r="AX3" s="900"/>
      <c r="AY3" s="900"/>
      <c r="AZ3" s="901" t="s">
        <v>938</v>
      </c>
      <c r="BA3" s="900"/>
      <c r="BB3" s="900"/>
      <c r="BC3" s="900"/>
      <c r="BD3" s="900"/>
      <c r="BE3" s="900"/>
      <c r="BF3" s="900"/>
      <c r="BG3" s="900"/>
      <c r="BH3" s="900"/>
      <c r="BI3" s="900"/>
      <c r="BJ3" s="900"/>
      <c r="BK3" s="900"/>
      <c r="BL3" s="900"/>
      <c r="BM3" s="900"/>
      <c r="BN3" s="900"/>
      <c r="BO3" s="900"/>
      <c r="BP3" s="900"/>
      <c r="BQ3" s="900"/>
      <c r="BR3" s="901" t="s">
        <v>941</v>
      </c>
      <c r="BS3" s="900"/>
      <c r="BT3" s="900"/>
      <c r="BU3" s="900"/>
      <c r="BV3" s="900"/>
      <c r="BW3" s="900"/>
      <c r="BX3" s="900"/>
      <c r="BY3" s="900"/>
      <c r="BZ3" s="900"/>
      <c r="CA3" s="900"/>
      <c r="CB3" s="900"/>
      <c r="CC3" s="900"/>
      <c r="CD3" s="900"/>
      <c r="CE3" s="900"/>
      <c r="CF3" s="900"/>
      <c r="CG3" s="900"/>
      <c r="CH3" s="900"/>
      <c r="CI3" s="900"/>
      <c r="CJ3" s="901" t="s">
        <v>940</v>
      </c>
      <c r="CK3" s="900"/>
      <c r="CL3" s="900"/>
      <c r="CM3" s="900"/>
      <c r="CN3" s="900"/>
      <c r="CO3" s="900"/>
      <c r="CP3" s="900"/>
      <c r="CQ3" s="900"/>
      <c r="CR3" s="900"/>
      <c r="CS3" s="900"/>
      <c r="CT3" s="900"/>
      <c r="CU3" s="900"/>
      <c r="CV3" s="900"/>
      <c r="CW3" s="900"/>
      <c r="CX3" s="900"/>
      <c r="CY3" s="900"/>
      <c r="CZ3" s="900"/>
      <c r="DA3" s="900"/>
    </row>
    <row r="4" spans="1:105" s="2" customFormat="1" ht="40.5" customHeight="1" x14ac:dyDescent="0.2">
      <c r="A4" s="900"/>
      <c r="B4" s="900"/>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900"/>
      <c r="AZ4" s="900" t="s">
        <v>93</v>
      </c>
      <c r="BA4" s="900"/>
      <c r="BB4" s="900"/>
      <c r="BC4" s="900"/>
      <c r="BD4" s="900"/>
      <c r="BE4" s="900"/>
      <c r="BF4" s="900"/>
      <c r="BG4" s="900"/>
      <c r="BH4" s="900"/>
      <c r="BI4" s="900" t="s">
        <v>94</v>
      </c>
      <c r="BJ4" s="900"/>
      <c r="BK4" s="900"/>
      <c r="BL4" s="900"/>
      <c r="BM4" s="900"/>
      <c r="BN4" s="900"/>
      <c r="BO4" s="900"/>
      <c r="BP4" s="900"/>
      <c r="BQ4" s="900"/>
      <c r="BR4" s="900" t="s">
        <v>93</v>
      </c>
      <c r="BS4" s="900"/>
      <c r="BT4" s="900"/>
      <c r="BU4" s="900"/>
      <c r="BV4" s="900"/>
      <c r="BW4" s="900"/>
      <c r="BX4" s="900"/>
      <c r="BY4" s="900"/>
      <c r="BZ4" s="900"/>
      <c r="CA4" s="900" t="s">
        <v>94</v>
      </c>
      <c r="CB4" s="900"/>
      <c r="CC4" s="900"/>
      <c r="CD4" s="900"/>
      <c r="CE4" s="900"/>
      <c r="CF4" s="900"/>
      <c r="CG4" s="900"/>
      <c r="CH4" s="900"/>
      <c r="CI4" s="900"/>
      <c r="CJ4" s="900" t="s">
        <v>93</v>
      </c>
      <c r="CK4" s="900"/>
      <c r="CL4" s="900"/>
      <c r="CM4" s="900"/>
      <c r="CN4" s="900"/>
      <c r="CO4" s="900"/>
      <c r="CP4" s="900"/>
      <c r="CQ4" s="900"/>
      <c r="CR4" s="900"/>
      <c r="CS4" s="900" t="s">
        <v>94</v>
      </c>
      <c r="CT4" s="900"/>
      <c r="CU4" s="900"/>
      <c r="CV4" s="900"/>
      <c r="CW4" s="900"/>
      <c r="CX4" s="900"/>
      <c r="CY4" s="900"/>
      <c r="CZ4" s="900"/>
      <c r="DA4" s="900"/>
    </row>
    <row r="5" spans="1:105" s="2" customFormat="1" ht="12.75" x14ac:dyDescent="0.2">
      <c r="A5" s="902" t="s">
        <v>22</v>
      </c>
      <c r="B5" s="902"/>
      <c r="C5" s="902"/>
      <c r="D5" s="902"/>
      <c r="E5" s="902"/>
      <c r="F5" s="902"/>
      <c r="G5" s="903" t="s">
        <v>215</v>
      </c>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0"/>
      <c r="AK5" s="900"/>
      <c r="AL5" s="900"/>
      <c r="AM5" s="900"/>
      <c r="AN5" s="900"/>
      <c r="AO5" s="900"/>
      <c r="AP5" s="900"/>
      <c r="AQ5" s="900"/>
      <c r="AR5" s="900"/>
      <c r="AS5" s="900"/>
      <c r="AT5" s="900"/>
      <c r="AU5" s="900"/>
      <c r="AV5" s="900"/>
      <c r="AW5" s="900"/>
      <c r="AX5" s="900"/>
      <c r="AY5" s="900"/>
      <c r="AZ5" s="900"/>
      <c r="BA5" s="900"/>
      <c r="BB5" s="900"/>
      <c r="BC5" s="900"/>
      <c r="BD5" s="900"/>
      <c r="BE5" s="900"/>
      <c r="BF5" s="900"/>
      <c r="BG5" s="900"/>
      <c r="BH5" s="900"/>
      <c r="BI5" s="900"/>
      <c r="BJ5" s="900"/>
      <c r="BK5" s="900"/>
      <c r="BL5" s="900"/>
      <c r="BM5" s="900"/>
      <c r="BN5" s="900"/>
      <c r="BO5" s="900"/>
      <c r="BP5" s="900"/>
      <c r="BQ5" s="900"/>
      <c r="BR5" s="900"/>
      <c r="BS5" s="900"/>
      <c r="BT5" s="900"/>
      <c r="BU5" s="900"/>
      <c r="BV5" s="900"/>
      <c r="BW5" s="900"/>
      <c r="BX5" s="900"/>
      <c r="BY5" s="900"/>
      <c r="BZ5" s="900"/>
      <c r="CA5" s="900"/>
      <c r="CB5" s="900"/>
      <c r="CC5" s="900"/>
      <c r="CD5" s="900"/>
      <c r="CE5" s="900"/>
      <c r="CF5" s="900"/>
      <c r="CG5" s="900"/>
      <c r="CH5" s="900"/>
      <c r="CI5" s="900"/>
      <c r="CJ5" s="900"/>
      <c r="CK5" s="900"/>
      <c r="CL5" s="900"/>
      <c r="CM5" s="900"/>
      <c r="CN5" s="900"/>
      <c r="CO5" s="900"/>
      <c r="CP5" s="900"/>
      <c r="CQ5" s="900"/>
      <c r="CR5" s="900"/>
      <c r="CS5" s="900"/>
      <c r="CT5" s="900"/>
      <c r="CU5" s="900"/>
      <c r="CV5" s="900"/>
      <c r="CW5" s="900"/>
      <c r="CX5" s="900"/>
      <c r="CY5" s="900"/>
      <c r="CZ5" s="900"/>
      <c r="DA5" s="900"/>
    </row>
    <row r="6" spans="1:105" s="2" customFormat="1" ht="12.75" x14ac:dyDescent="0.2">
      <c r="A6" s="902" t="s">
        <v>24</v>
      </c>
      <c r="B6" s="902"/>
      <c r="C6" s="902"/>
      <c r="D6" s="902"/>
      <c r="E6" s="902"/>
      <c r="F6" s="902"/>
      <c r="G6" s="903" t="s">
        <v>216</v>
      </c>
      <c r="H6" s="903"/>
      <c r="I6" s="903"/>
      <c r="J6" s="903"/>
      <c r="K6" s="903"/>
      <c r="L6" s="903"/>
      <c r="M6" s="903"/>
      <c r="N6" s="903"/>
      <c r="O6" s="903"/>
      <c r="P6" s="903"/>
      <c r="Q6" s="903"/>
      <c r="R6" s="903"/>
      <c r="S6" s="903"/>
      <c r="T6" s="903"/>
      <c r="U6" s="903"/>
      <c r="V6" s="903"/>
      <c r="W6" s="903"/>
      <c r="X6" s="903"/>
      <c r="Y6" s="903"/>
      <c r="Z6" s="903"/>
      <c r="AA6" s="903"/>
      <c r="AB6" s="903"/>
      <c r="AC6" s="903"/>
      <c r="AD6" s="903"/>
      <c r="AE6" s="903"/>
      <c r="AF6" s="903"/>
      <c r="AG6" s="903"/>
      <c r="AH6" s="903"/>
      <c r="AI6" s="903"/>
      <c r="AJ6" s="900"/>
      <c r="AK6" s="900"/>
      <c r="AL6" s="900"/>
      <c r="AM6" s="900"/>
      <c r="AN6" s="900"/>
      <c r="AO6" s="900"/>
      <c r="AP6" s="900"/>
      <c r="AQ6" s="900"/>
      <c r="AR6" s="900"/>
      <c r="AS6" s="900"/>
      <c r="AT6" s="900"/>
      <c r="AU6" s="900"/>
      <c r="AV6" s="900"/>
      <c r="AW6" s="900"/>
      <c r="AX6" s="900"/>
      <c r="AY6" s="900"/>
      <c r="AZ6" s="900"/>
      <c r="BA6" s="900"/>
      <c r="BB6" s="900"/>
      <c r="BC6" s="900"/>
      <c r="BD6" s="900"/>
      <c r="BE6" s="900"/>
      <c r="BF6" s="900"/>
      <c r="BG6" s="900"/>
      <c r="BH6" s="900"/>
      <c r="BI6" s="900"/>
      <c r="BJ6" s="900"/>
      <c r="BK6" s="900"/>
      <c r="BL6" s="900"/>
      <c r="BM6" s="900"/>
      <c r="BN6" s="900"/>
      <c r="BO6" s="900"/>
      <c r="BP6" s="900"/>
      <c r="BQ6" s="900"/>
      <c r="BR6" s="900"/>
      <c r="BS6" s="900"/>
      <c r="BT6" s="900"/>
      <c r="BU6" s="900"/>
      <c r="BV6" s="900"/>
      <c r="BW6" s="900"/>
      <c r="BX6" s="900"/>
      <c r="BY6" s="900"/>
      <c r="BZ6" s="900"/>
      <c r="CA6" s="900"/>
      <c r="CB6" s="900"/>
      <c r="CC6" s="900"/>
      <c r="CD6" s="900"/>
      <c r="CE6" s="900"/>
      <c r="CF6" s="900"/>
      <c r="CG6" s="900"/>
      <c r="CH6" s="900"/>
      <c r="CI6" s="900"/>
      <c r="CJ6" s="900"/>
      <c r="CK6" s="900"/>
      <c r="CL6" s="900"/>
      <c r="CM6" s="900"/>
      <c r="CN6" s="900"/>
      <c r="CO6" s="900"/>
      <c r="CP6" s="900"/>
      <c r="CQ6" s="900"/>
      <c r="CR6" s="900"/>
      <c r="CS6" s="900"/>
      <c r="CT6" s="900"/>
      <c r="CU6" s="900"/>
      <c r="CV6" s="900"/>
      <c r="CW6" s="900"/>
      <c r="CX6" s="900"/>
      <c r="CY6" s="900"/>
      <c r="CZ6" s="900"/>
      <c r="DA6" s="900"/>
    </row>
    <row r="7" spans="1:105" s="2" customFormat="1" ht="12.75" x14ac:dyDescent="0.2">
      <c r="A7" s="902"/>
      <c r="B7" s="902"/>
      <c r="C7" s="902"/>
      <c r="D7" s="902"/>
      <c r="E7" s="902"/>
      <c r="F7" s="902"/>
      <c r="G7" s="903" t="s">
        <v>218</v>
      </c>
      <c r="H7" s="903"/>
      <c r="I7" s="903"/>
      <c r="J7" s="903"/>
      <c r="K7" s="903"/>
      <c r="L7" s="903"/>
      <c r="M7" s="903"/>
      <c r="N7" s="903"/>
      <c r="O7" s="903"/>
      <c r="P7" s="903"/>
      <c r="Q7" s="903"/>
      <c r="R7" s="903"/>
      <c r="S7" s="903"/>
      <c r="T7" s="903"/>
      <c r="U7" s="903"/>
      <c r="V7" s="903"/>
      <c r="W7" s="903"/>
      <c r="X7" s="903"/>
      <c r="Y7" s="903"/>
      <c r="Z7" s="903"/>
      <c r="AA7" s="903"/>
      <c r="AB7" s="903"/>
      <c r="AC7" s="903"/>
      <c r="AD7" s="903"/>
      <c r="AE7" s="903"/>
      <c r="AF7" s="903"/>
      <c r="AG7" s="903"/>
      <c r="AH7" s="903"/>
      <c r="AI7" s="903"/>
      <c r="AJ7" s="900" t="s">
        <v>217</v>
      </c>
      <c r="AK7" s="900"/>
      <c r="AL7" s="900"/>
      <c r="AM7" s="900"/>
      <c r="AN7" s="900"/>
      <c r="AO7" s="900"/>
      <c r="AP7" s="900"/>
      <c r="AQ7" s="900"/>
      <c r="AR7" s="900"/>
      <c r="AS7" s="900"/>
      <c r="AT7" s="900"/>
      <c r="AU7" s="900"/>
      <c r="AV7" s="900"/>
      <c r="AW7" s="900"/>
      <c r="AX7" s="900"/>
      <c r="AY7" s="900"/>
      <c r="AZ7" s="900"/>
      <c r="BA7" s="900"/>
      <c r="BB7" s="900"/>
      <c r="BC7" s="900"/>
      <c r="BD7" s="900"/>
      <c r="BE7" s="900"/>
      <c r="BF7" s="900"/>
      <c r="BG7" s="900"/>
      <c r="BH7" s="900"/>
      <c r="BI7" s="900"/>
      <c r="BJ7" s="900"/>
      <c r="BK7" s="900"/>
      <c r="BL7" s="900"/>
      <c r="BM7" s="900"/>
      <c r="BN7" s="900"/>
      <c r="BO7" s="900"/>
      <c r="BP7" s="900"/>
      <c r="BQ7" s="900"/>
      <c r="BR7" s="900"/>
      <c r="BS7" s="900"/>
      <c r="BT7" s="900"/>
      <c r="BU7" s="900"/>
      <c r="BV7" s="900"/>
      <c r="BW7" s="900"/>
      <c r="BX7" s="900"/>
      <c r="BY7" s="900"/>
      <c r="BZ7" s="900"/>
      <c r="CA7" s="900" t="s">
        <v>937</v>
      </c>
      <c r="CB7" s="900"/>
      <c r="CC7" s="900"/>
      <c r="CD7" s="900"/>
      <c r="CE7" s="900"/>
      <c r="CF7" s="900"/>
      <c r="CG7" s="900"/>
      <c r="CH7" s="900"/>
      <c r="CI7" s="900"/>
      <c r="CJ7" s="900"/>
      <c r="CK7" s="900"/>
      <c r="CL7" s="900"/>
      <c r="CM7" s="900"/>
      <c r="CN7" s="900"/>
      <c r="CO7" s="900"/>
      <c r="CP7" s="900"/>
      <c r="CQ7" s="900"/>
      <c r="CR7" s="900"/>
      <c r="CS7" s="900"/>
      <c r="CT7" s="900"/>
      <c r="CU7" s="900"/>
      <c r="CV7" s="900"/>
      <c r="CW7" s="900"/>
      <c r="CX7" s="900"/>
      <c r="CY7" s="900"/>
      <c r="CZ7" s="900"/>
      <c r="DA7" s="900"/>
    </row>
    <row r="8" spans="1:105" s="2" customFormat="1" ht="12.75" x14ac:dyDescent="0.2">
      <c r="A8" s="902"/>
      <c r="B8" s="902"/>
      <c r="C8" s="902"/>
      <c r="D8" s="902"/>
      <c r="E8" s="902"/>
      <c r="F8" s="902"/>
      <c r="G8" s="903" t="s">
        <v>220</v>
      </c>
      <c r="H8" s="903"/>
      <c r="I8" s="903"/>
      <c r="J8" s="903"/>
      <c r="K8" s="903"/>
      <c r="L8" s="903"/>
      <c r="M8" s="903"/>
      <c r="N8" s="903"/>
      <c r="O8" s="903"/>
      <c r="P8" s="903"/>
      <c r="Q8" s="903"/>
      <c r="R8" s="903"/>
      <c r="S8" s="903"/>
      <c r="T8" s="903"/>
      <c r="U8" s="903"/>
      <c r="V8" s="903"/>
      <c r="W8" s="903"/>
      <c r="X8" s="903"/>
      <c r="Y8" s="903"/>
      <c r="Z8" s="903"/>
      <c r="AA8" s="903"/>
      <c r="AB8" s="903"/>
      <c r="AC8" s="903"/>
      <c r="AD8" s="903"/>
      <c r="AE8" s="903"/>
      <c r="AF8" s="903"/>
      <c r="AG8" s="903"/>
      <c r="AH8" s="903"/>
      <c r="AI8" s="903"/>
      <c r="AJ8" s="900" t="s">
        <v>219</v>
      </c>
      <c r="AK8" s="900"/>
      <c r="AL8" s="900"/>
      <c r="AM8" s="900"/>
      <c r="AN8" s="900"/>
      <c r="AO8" s="900"/>
      <c r="AP8" s="900"/>
      <c r="AQ8" s="900"/>
      <c r="AR8" s="900"/>
      <c r="AS8" s="900"/>
      <c r="AT8" s="900"/>
      <c r="AU8" s="900"/>
      <c r="AV8" s="900"/>
      <c r="AW8" s="900"/>
      <c r="AX8" s="900"/>
      <c r="AY8" s="900"/>
      <c r="AZ8" s="900"/>
      <c r="BA8" s="900"/>
      <c r="BB8" s="900"/>
      <c r="BC8" s="900"/>
      <c r="BD8" s="900"/>
      <c r="BE8" s="900"/>
      <c r="BF8" s="900"/>
      <c r="BG8" s="900"/>
      <c r="BH8" s="900"/>
      <c r="BI8" s="900"/>
      <c r="BJ8" s="900"/>
      <c r="BK8" s="900"/>
      <c r="BL8" s="900"/>
      <c r="BM8" s="900"/>
      <c r="BN8" s="900"/>
      <c r="BO8" s="900"/>
      <c r="BP8" s="900"/>
      <c r="BQ8" s="900"/>
      <c r="BR8" s="900"/>
      <c r="BS8" s="900"/>
      <c r="BT8" s="900"/>
      <c r="BU8" s="900"/>
      <c r="BV8" s="900"/>
      <c r="BW8" s="900"/>
      <c r="BX8" s="900"/>
      <c r="BY8" s="900"/>
      <c r="BZ8" s="900"/>
      <c r="CA8" s="900"/>
      <c r="CB8" s="900"/>
      <c r="CC8" s="900"/>
      <c r="CD8" s="900"/>
      <c r="CE8" s="900"/>
      <c r="CF8" s="900"/>
      <c r="CG8" s="900"/>
      <c r="CH8" s="900"/>
      <c r="CI8" s="900"/>
      <c r="CJ8" s="900"/>
      <c r="CK8" s="900"/>
      <c r="CL8" s="900"/>
      <c r="CM8" s="900"/>
      <c r="CN8" s="900"/>
      <c r="CO8" s="900"/>
      <c r="CP8" s="900"/>
      <c r="CQ8" s="900"/>
      <c r="CR8" s="900"/>
      <c r="CS8" s="900"/>
      <c r="CT8" s="900"/>
      <c r="CU8" s="900"/>
      <c r="CV8" s="900"/>
      <c r="CW8" s="900"/>
      <c r="CX8" s="900"/>
      <c r="CY8" s="900"/>
      <c r="CZ8" s="900"/>
      <c r="DA8" s="900"/>
    </row>
    <row r="9" spans="1:105" s="2" customFormat="1" ht="12.75" x14ac:dyDescent="0.2">
      <c r="A9" s="904" t="s">
        <v>27</v>
      </c>
      <c r="B9" s="904"/>
      <c r="C9" s="904"/>
      <c r="D9" s="904"/>
      <c r="E9" s="904"/>
      <c r="F9" s="904"/>
      <c r="G9" s="905" t="s">
        <v>221</v>
      </c>
      <c r="H9" s="905"/>
      <c r="I9" s="905"/>
      <c r="J9" s="905"/>
      <c r="K9" s="905"/>
      <c r="L9" s="905"/>
      <c r="M9" s="905"/>
      <c r="N9" s="905"/>
      <c r="O9" s="905"/>
      <c r="P9" s="905"/>
      <c r="Q9" s="905"/>
      <c r="R9" s="905"/>
      <c r="S9" s="905"/>
      <c r="T9" s="905"/>
      <c r="U9" s="905"/>
      <c r="V9" s="905"/>
      <c r="W9" s="905"/>
      <c r="X9" s="905"/>
      <c r="Y9" s="905"/>
      <c r="Z9" s="905"/>
      <c r="AA9" s="905"/>
      <c r="AB9" s="905"/>
      <c r="AC9" s="905"/>
      <c r="AD9" s="905"/>
      <c r="AE9" s="905"/>
      <c r="AF9" s="905"/>
      <c r="AG9" s="905"/>
      <c r="AH9" s="905"/>
      <c r="AI9" s="905"/>
      <c r="AJ9" s="864"/>
      <c r="AK9" s="864"/>
      <c r="AL9" s="864"/>
      <c r="AM9" s="864"/>
      <c r="AN9" s="864"/>
      <c r="AO9" s="864"/>
      <c r="AP9" s="864"/>
      <c r="AQ9" s="864"/>
      <c r="AR9" s="864"/>
      <c r="AS9" s="864"/>
      <c r="AT9" s="864"/>
      <c r="AU9" s="864"/>
      <c r="AV9" s="864"/>
      <c r="AW9" s="864"/>
      <c r="AX9" s="864"/>
      <c r="AY9" s="864"/>
      <c r="AZ9" s="864"/>
      <c r="BA9" s="864"/>
      <c r="BB9" s="864"/>
      <c r="BC9" s="864"/>
      <c r="BD9" s="864"/>
      <c r="BE9" s="864"/>
      <c r="BF9" s="864"/>
      <c r="BG9" s="864"/>
      <c r="BH9" s="864"/>
      <c r="BI9" s="864"/>
      <c r="BJ9" s="864"/>
      <c r="BK9" s="864"/>
      <c r="BL9" s="864"/>
      <c r="BM9" s="864"/>
      <c r="BN9" s="864"/>
      <c r="BO9" s="864"/>
      <c r="BP9" s="864"/>
      <c r="BQ9" s="864"/>
      <c r="BR9" s="864"/>
      <c r="BS9" s="864"/>
      <c r="BT9" s="864"/>
      <c r="BU9" s="864"/>
      <c r="BV9" s="864"/>
      <c r="BW9" s="864"/>
      <c r="BX9" s="864"/>
      <c r="BY9" s="864"/>
      <c r="BZ9" s="864"/>
      <c r="CA9" s="864"/>
      <c r="CB9" s="864"/>
      <c r="CC9" s="864"/>
      <c r="CD9" s="864"/>
      <c r="CE9" s="864"/>
      <c r="CF9" s="864"/>
      <c r="CG9" s="864"/>
      <c r="CH9" s="864"/>
      <c r="CI9" s="864"/>
      <c r="CJ9" s="864"/>
      <c r="CK9" s="864"/>
      <c r="CL9" s="864"/>
      <c r="CM9" s="864"/>
      <c r="CN9" s="864"/>
      <c r="CO9" s="864"/>
      <c r="CP9" s="864"/>
      <c r="CQ9" s="864"/>
      <c r="CR9" s="864"/>
      <c r="CS9" s="864"/>
      <c r="CT9" s="864"/>
      <c r="CU9" s="864"/>
      <c r="CV9" s="864"/>
      <c r="CW9" s="864"/>
      <c r="CX9" s="864"/>
      <c r="CY9" s="864"/>
      <c r="CZ9" s="864"/>
      <c r="DA9" s="864"/>
    </row>
    <row r="10" spans="1:105" s="2" customFormat="1" ht="12.75" x14ac:dyDescent="0.2">
      <c r="A10" s="904"/>
      <c r="B10" s="904"/>
      <c r="C10" s="904"/>
      <c r="D10" s="904"/>
      <c r="E10" s="904"/>
      <c r="F10" s="904"/>
      <c r="G10" s="905" t="s">
        <v>222</v>
      </c>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864"/>
      <c r="AK10" s="864"/>
      <c r="AL10" s="864"/>
      <c r="AM10" s="864"/>
      <c r="AN10" s="864"/>
      <c r="AO10" s="864"/>
      <c r="AP10" s="864"/>
      <c r="AQ10" s="864"/>
      <c r="AR10" s="864"/>
      <c r="AS10" s="864"/>
      <c r="AT10" s="864"/>
      <c r="AU10" s="864"/>
      <c r="AV10" s="864"/>
      <c r="AW10" s="864"/>
      <c r="AX10" s="864"/>
      <c r="AY10" s="864"/>
      <c r="AZ10" s="864"/>
      <c r="BA10" s="864"/>
      <c r="BB10" s="864"/>
      <c r="BC10" s="864"/>
      <c r="BD10" s="864"/>
      <c r="BE10" s="864"/>
      <c r="BF10" s="864"/>
      <c r="BG10" s="864"/>
      <c r="BH10" s="864"/>
      <c r="BI10" s="864"/>
      <c r="BJ10" s="864"/>
      <c r="BK10" s="864"/>
      <c r="BL10" s="864"/>
      <c r="BM10" s="864"/>
      <c r="BN10" s="864"/>
      <c r="BO10" s="864"/>
      <c r="BP10" s="864"/>
      <c r="BQ10" s="864"/>
      <c r="BR10" s="864"/>
      <c r="BS10" s="864"/>
      <c r="BT10" s="864"/>
      <c r="BU10" s="864"/>
      <c r="BV10" s="864"/>
      <c r="BW10" s="864"/>
      <c r="BX10" s="864"/>
      <c r="BY10" s="864"/>
      <c r="BZ10" s="864"/>
      <c r="CA10" s="864"/>
      <c r="CB10" s="864"/>
      <c r="CC10" s="864"/>
      <c r="CD10" s="864"/>
      <c r="CE10" s="864"/>
      <c r="CF10" s="864"/>
      <c r="CG10" s="864"/>
      <c r="CH10" s="864"/>
      <c r="CI10" s="864"/>
      <c r="CJ10" s="864"/>
      <c r="CK10" s="864"/>
      <c r="CL10" s="864"/>
      <c r="CM10" s="864"/>
      <c r="CN10" s="864"/>
      <c r="CO10" s="864"/>
      <c r="CP10" s="864"/>
      <c r="CQ10" s="864"/>
      <c r="CR10" s="864"/>
      <c r="CS10" s="864"/>
      <c r="CT10" s="864"/>
      <c r="CU10" s="864"/>
      <c r="CV10" s="864"/>
      <c r="CW10" s="864"/>
      <c r="CX10" s="864"/>
      <c r="CY10" s="864"/>
      <c r="CZ10" s="864"/>
      <c r="DA10" s="864"/>
    </row>
    <row r="11" spans="1:105" s="6" customFormat="1" ht="24.75" customHeight="1" x14ac:dyDescent="0.2">
      <c r="A11" s="878"/>
      <c r="B11" s="878"/>
      <c r="C11" s="878"/>
      <c r="D11" s="878"/>
      <c r="E11" s="878"/>
      <c r="F11" s="878"/>
      <c r="G11" s="879" t="s">
        <v>223</v>
      </c>
      <c r="H11" s="879"/>
      <c r="I11" s="879"/>
      <c r="J11" s="879"/>
      <c r="K11" s="879"/>
      <c r="L11" s="879"/>
      <c r="M11" s="879"/>
      <c r="N11" s="879"/>
      <c r="O11" s="879"/>
      <c r="P11" s="879"/>
      <c r="Q11" s="879"/>
      <c r="R11" s="879"/>
      <c r="S11" s="879"/>
      <c r="T11" s="879"/>
      <c r="U11" s="879"/>
      <c r="V11" s="879"/>
      <c r="W11" s="879"/>
      <c r="X11" s="879"/>
      <c r="Y11" s="879"/>
      <c r="Z11" s="879"/>
      <c r="AA11" s="879"/>
      <c r="AB11" s="879"/>
      <c r="AC11" s="879"/>
      <c r="AD11" s="879"/>
      <c r="AE11" s="879"/>
      <c r="AF11" s="879"/>
      <c r="AG11" s="879"/>
      <c r="AH11" s="879"/>
      <c r="AI11" s="879"/>
      <c r="AJ11" s="862" t="s">
        <v>217</v>
      </c>
      <c r="AK11" s="862"/>
      <c r="AL11" s="862"/>
      <c r="AM11" s="862"/>
      <c r="AN11" s="862"/>
      <c r="AO11" s="862"/>
      <c r="AP11" s="862"/>
      <c r="AQ11" s="862"/>
      <c r="AR11" s="862"/>
      <c r="AS11" s="862"/>
      <c r="AT11" s="862"/>
      <c r="AU11" s="862"/>
      <c r="AV11" s="862"/>
      <c r="AW11" s="862"/>
      <c r="AX11" s="862"/>
      <c r="AY11" s="862"/>
      <c r="AZ11" s="907">
        <v>1198467.6368324673</v>
      </c>
      <c r="BA11" s="908"/>
      <c r="BB11" s="908"/>
      <c r="BC11" s="908"/>
      <c r="BD11" s="908"/>
      <c r="BE11" s="908"/>
      <c r="BF11" s="908"/>
      <c r="BG11" s="908"/>
      <c r="BH11" s="908"/>
      <c r="BI11" s="907">
        <v>1193786.8202151728</v>
      </c>
      <c r="BJ11" s="908"/>
      <c r="BK11" s="908"/>
      <c r="BL11" s="908"/>
      <c r="BM11" s="908"/>
      <c r="BN11" s="908"/>
      <c r="BO11" s="908"/>
      <c r="BP11" s="908"/>
      <c r="BQ11" s="908"/>
      <c r="BR11" s="907" t="s">
        <v>281</v>
      </c>
      <c r="BS11" s="908"/>
      <c r="BT11" s="908"/>
      <c r="BU11" s="908"/>
      <c r="BV11" s="908"/>
      <c r="BW11" s="908"/>
      <c r="BX11" s="908"/>
      <c r="BY11" s="908"/>
      <c r="BZ11" s="908"/>
      <c r="CA11" s="907" t="s">
        <v>281</v>
      </c>
      <c r="CB11" s="908"/>
      <c r="CC11" s="908"/>
      <c r="CD11" s="908"/>
      <c r="CE11" s="908"/>
      <c r="CF11" s="908"/>
      <c r="CG11" s="908"/>
      <c r="CH11" s="908"/>
      <c r="CI11" s="908"/>
      <c r="CJ11" s="907">
        <v>1798459.1505757009</v>
      </c>
      <c r="CK11" s="908"/>
      <c r="CL11" s="908"/>
      <c r="CM11" s="908"/>
      <c r="CN11" s="908"/>
      <c r="CO11" s="908"/>
      <c r="CP11" s="908"/>
      <c r="CQ11" s="908"/>
      <c r="CR11" s="908"/>
      <c r="CS11" s="907">
        <v>1875880.5420579636</v>
      </c>
      <c r="CT11" s="908"/>
      <c r="CU11" s="908"/>
      <c r="CV11" s="908"/>
      <c r="CW11" s="908"/>
      <c r="CX11" s="908"/>
      <c r="CY11" s="908"/>
      <c r="CZ11" s="908"/>
      <c r="DA11" s="908"/>
    </row>
    <row r="12" spans="1:105" s="6" customFormat="1" ht="12.75" x14ac:dyDescent="0.2">
      <c r="A12" s="878"/>
      <c r="B12" s="878"/>
      <c r="C12" s="878"/>
      <c r="D12" s="878"/>
      <c r="E12" s="878"/>
      <c r="F12" s="878"/>
      <c r="G12" s="879" t="s">
        <v>224</v>
      </c>
      <c r="H12" s="879"/>
      <c r="I12" s="879"/>
      <c r="J12" s="879"/>
      <c r="K12" s="879"/>
      <c r="L12" s="879"/>
      <c r="M12" s="879"/>
      <c r="N12" s="879"/>
      <c r="O12" s="879"/>
      <c r="P12" s="879"/>
      <c r="Q12" s="879"/>
      <c r="R12" s="879"/>
      <c r="S12" s="879"/>
      <c r="T12" s="879"/>
      <c r="U12" s="879"/>
      <c r="V12" s="879"/>
      <c r="W12" s="879"/>
      <c r="X12" s="879"/>
      <c r="Y12" s="879"/>
      <c r="Z12" s="879"/>
      <c r="AA12" s="879"/>
      <c r="AB12" s="879"/>
      <c r="AC12" s="879"/>
      <c r="AD12" s="879"/>
      <c r="AE12" s="879"/>
      <c r="AF12" s="879"/>
      <c r="AG12" s="879"/>
      <c r="AH12" s="879"/>
      <c r="AI12" s="879"/>
      <c r="AJ12" s="862" t="s">
        <v>219</v>
      </c>
      <c r="AK12" s="862"/>
      <c r="AL12" s="862"/>
      <c r="AM12" s="862"/>
      <c r="AN12" s="862"/>
      <c r="AO12" s="862"/>
      <c r="AP12" s="862"/>
      <c r="AQ12" s="862"/>
      <c r="AR12" s="862"/>
      <c r="AS12" s="862"/>
      <c r="AT12" s="862"/>
      <c r="AU12" s="862"/>
      <c r="AV12" s="862"/>
      <c r="AW12" s="862"/>
      <c r="AX12" s="862"/>
      <c r="AY12" s="862"/>
      <c r="AZ12" s="907">
        <v>240.3909049558585</v>
      </c>
      <c r="BA12" s="908"/>
      <c r="BB12" s="908"/>
      <c r="BC12" s="908"/>
      <c r="BD12" s="908"/>
      <c r="BE12" s="908"/>
      <c r="BF12" s="908"/>
      <c r="BG12" s="908"/>
      <c r="BH12" s="908"/>
      <c r="BI12" s="907">
        <v>236.89713129369605</v>
      </c>
      <c r="BJ12" s="908"/>
      <c r="BK12" s="908"/>
      <c r="BL12" s="908"/>
      <c r="BM12" s="908"/>
      <c r="BN12" s="908"/>
      <c r="BO12" s="908"/>
      <c r="BP12" s="908"/>
      <c r="BQ12" s="908"/>
      <c r="BR12" s="907" t="s">
        <v>281</v>
      </c>
      <c r="BS12" s="908"/>
      <c r="BT12" s="908"/>
      <c r="BU12" s="908"/>
      <c r="BV12" s="908"/>
      <c r="BW12" s="908"/>
      <c r="BX12" s="908"/>
      <c r="BY12" s="908"/>
      <c r="BZ12" s="908"/>
      <c r="CA12" s="907" t="s">
        <v>281</v>
      </c>
      <c r="CB12" s="908"/>
      <c r="CC12" s="908"/>
      <c r="CD12" s="908"/>
      <c r="CE12" s="908"/>
      <c r="CF12" s="908"/>
      <c r="CG12" s="908"/>
      <c r="CH12" s="908"/>
      <c r="CI12" s="908"/>
      <c r="CJ12" s="907">
        <v>601.7083655863072</v>
      </c>
      <c r="CK12" s="908"/>
      <c r="CL12" s="908"/>
      <c r="CM12" s="908"/>
      <c r="CN12" s="908"/>
      <c r="CO12" s="908"/>
      <c r="CP12" s="908"/>
      <c r="CQ12" s="908"/>
      <c r="CR12" s="908"/>
      <c r="CS12" s="907">
        <v>540.61431314814786</v>
      </c>
      <c r="CT12" s="908"/>
      <c r="CU12" s="908"/>
      <c r="CV12" s="908"/>
      <c r="CW12" s="908"/>
      <c r="CX12" s="908"/>
      <c r="CY12" s="908"/>
      <c r="CZ12" s="908"/>
      <c r="DA12" s="908"/>
    </row>
    <row r="13" spans="1:105" s="6" customFormat="1" ht="12.75" x14ac:dyDescent="0.2">
      <c r="A13" s="878"/>
      <c r="B13" s="878"/>
      <c r="C13" s="878"/>
      <c r="D13" s="878"/>
      <c r="E13" s="878"/>
      <c r="F13" s="878"/>
      <c r="G13" s="879" t="s">
        <v>225</v>
      </c>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62" t="s">
        <v>219</v>
      </c>
      <c r="AK13" s="862"/>
      <c r="AL13" s="862"/>
      <c r="AM13" s="862"/>
      <c r="AN13" s="862"/>
      <c r="AO13" s="862"/>
      <c r="AP13" s="862"/>
      <c r="AQ13" s="862"/>
      <c r="AR13" s="862"/>
      <c r="AS13" s="862"/>
      <c r="AT13" s="862"/>
      <c r="AU13" s="862"/>
      <c r="AV13" s="862"/>
      <c r="AW13" s="862"/>
      <c r="AX13" s="862"/>
      <c r="AY13" s="862"/>
      <c r="AZ13" s="907">
        <v>2392.5223818797758</v>
      </c>
      <c r="BA13" s="907"/>
      <c r="BB13" s="907"/>
      <c r="BC13" s="907"/>
      <c r="BD13" s="907"/>
      <c r="BE13" s="907"/>
      <c r="BF13" s="907"/>
      <c r="BG13" s="907"/>
      <c r="BH13" s="907"/>
      <c r="BI13" s="907">
        <v>2422.1483747890775</v>
      </c>
      <c r="BJ13" s="907"/>
      <c r="BK13" s="907"/>
      <c r="BL13" s="907"/>
      <c r="BM13" s="907"/>
      <c r="BN13" s="907"/>
      <c r="BO13" s="907"/>
      <c r="BP13" s="907"/>
      <c r="BQ13" s="907"/>
      <c r="BR13" s="907" t="s">
        <v>281</v>
      </c>
      <c r="BS13" s="908"/>
      <c r="BT13" s="908"/>
      <c r="BU13" s="908"/>
      <c r="BV13" s="908"/>
      <c r="BW13" s="908"/>
      <c r="BX13" s="908"/>
      <c r="BY13" s="908"/>
      <c r="BZ13" s="908"/>
      <c r="CA13" s="907" t="s">
        <v>281</v>
      </c>
      <c r="CB13" s="908"/>
      <c r="CC13" s="908"/>
      <c r="CD13" s="908"/>
      <c r="CE13" s="908"/>
      <c r="CF13" s="908"/>
      <c r="CG13" s="908"/>
      <c r="CH13" s="908"/>
      <c r="CI13" s="908"/>
      <c r="CJ13" s="907">
        <v>3466.0032644421326</v>
      </c>
      <c r="CK13" s="908"/>
      <c r="CL13" s="908"/>
      <c r="CM13" s="908"/>
      <c r="CN13" s="908"/>
      <c r="CO13" s="908"/>
      <c r="CP13" s="908"/>
      <c r="CQ13" s="908"/>
      <c r="CR13" s="908"/>
      <c r="CS13" s="907">
        <v>3478.4060159881551</v>
      </c>
      <c r="CT13" s="908"/>
      <c r="CU13" s="908"/>
      <c r="CV13" s="908"/>
      <c r="CW13" s="908"/>
      <c r="CX13" s="908"/>
      <c r="CY13" s="908"/>
      <c r="CZ13" s="908"/>
      <c r="DA13" s="908"/>
    </row>
    <row r="14" spans="1:105" s="2" customFormat="1" ht="12.75" x14ac:dyDescent="0.2">
      <c r="A14" s="902" t="s">
        <v>33</v>
      </c>
      <c r="B14" s="902"/>
      <c r="C14" s="902"/>
      <c r="D14" s="902"/>
      <c r="E14" s="902"/>
      <c r="F14" s="902"/>
      <c r="G14" s="903" t="s">
        <v>264</v>
      </c>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909"/>
      <c r="AJ14" s="900" t="s">
        <v>219</v>
      </c>
      <c r="AK14" s="900"/>
      <c r="AL14" s="900"/>
      <c r="AM14" s="900"/>
      <c r="AN14" s="900"/>
      <c r="AO14" s="900"/>
      <c r="AP14" s="900"/>
      <c r="AQ14" s="900"/>
      <c r="AR14" s="900"/>
      <c r="AS14" s="900"/>
      <c r="AT14" s="900"/>
      <c r="AU14" s="900"/>
      <c r="AV14" s="900"/>
      <c r="AW14" s="900"/>
      <c r="AX14" s="900"/>
      <c r="AY14" s="900"/>
      <c r="AZ14" s="906"/>
      <c r="BA14" s="906"/>
      <c r="BB14" s="906"/>
      <c r="BC14" s="906"/>
      <c r="BD14" s="906"/>
      <c r="BE14" s="906"/>
      <c r="BF14" s="906"/>
      <c r="BG14" s="906"/>
      <c r="BH14" s="906"/>
      <c r="BI14" s="906"/>
      <c r="BJ14" s="906"/>
      <c r="BK14" s="906"/>
      <c r="BL14" s="906"/>
      <c r="BM14" s="906"/>
      <c r="BN14" s="906"/>
      <c r="BO14" s="906"/>
      <c r="BP14" s="906"/>
      <c r="BQ14" s="906"/>
      <c r="BR14" s="906"/>
      <c r="BS14" s="906"/>
      <c r="BT14" s="906"/>
      <c r="BU14" s="906"/>
      <c r="BV14" s="906"/>
      <c r="BW14" s="906"/>
      <c r="BX14" s="906"/>
      <c r="BY14" s="906"/>
      <c r="BZ14" s="906"/>
      <c r="CA14" s="906"/>
      <c r="CB14" s="906"/>
      <c r="CC14" s="906"/>
      <c r="CD14" s="906"/>
      <c r="CE14" s="906"/>
      <c r="CF14" s="906"/>
      <c r="CG14" s="906"/>
      <c r="CH14" s="906"/>
      <c r="CI14" s="906"/>
      <c r="CJ14" s="906"/>
      <c r="CK14" s="906"/>
      <c r="CL14" s="906"/>
      <c r="CM14" s="906"/>
      <c r="CN14" s="906"/>
      <c r="CO14" s="906"/>
      <c r="CP14" s="906"/>
      <c r="CQ14" s="906"/>
      <c r="CR14" s="906"/>
      <c r="CS14" s="906"/>
      <c r="CT14" s="906"/>
      <c r="CU14" s="906"/>
      <c r="CV14" s="906"/>
      <c r="CW14" s="906"/>
      <c r="CX14" s="906"/>
      <c r="CY14" s="906"/>
      <c r="CZ14" s="906"/>
      <c r="DA14" s="906"/>
    </row>
    <row r="15" spans="1:105" s="2" customFormat="1" ht="12.75" x14ac:dyDescent="0.2">
      <c r="A15" s="902" t="s">
        <v>38</v>
      </c>
      <c r="B15" s="902"/>
      <c r="C15" s="902"/>
      <c r="D15" s="902"/>
      <c r="E15" s="902"/>
      <c r="F15" s="902"/>
      <c r="G15" s="903" t="s">
        <v>226</v>
      </c>
      <c r="H15" s="903"/>
      <c r="I15" s="903"/>
      <c r="J15" s="903"/>
      <c r="K15" s="903"/>
      <c r="L15" s="903"/>
      <c r="M15" s="903"/>
      <c r="N15" s="903"/>
      <c r="O15" s="903"/>
      <c r="P15" s="903"/>
      <c r="Q15" s="903"/>
      <c r="R15" s="903"/>
      <c r="S15" s="903"/>
      <c r="T15" s="903"/>
      <c r="U15" s="903"/>
      <c r="V15" s="903"/>
      <c r="W15" s="903"/>
      <c r="X15" s="903"/>
      <c r="Y15" s="903"/>
      <c r="Z15" s="903"/>
      <c r="AA15" s="903"/>
      <c r="AB15" s="903"/>
      <c r="AC15" s="903"/>
      <c r="AD15" s="903"/>
      <c r="AE15" s="903"/>
      <c r="AF15" s="903"/>
      <c r="AG15" s="903"/>
      <c r="AH15" s="903"/>
      <c r="AI15" s="903"/>
      <c r="AJ15" s="900"/>
      <c r="AK15" s="900"/>
      <c r="AL15" s="900"/>
      <c r="AM15" s="900"/>
      <c r="AN15" s="900"/>
      <c r="AO15" s="900"/>
      <c r="AP15" s="900"/>
      <c r="AQ15" s="900"/>
      <c r="AR15" s="900"/>
      <c r="AS15" s="900"/>
      <c r="AT15" s="900"/>
      <c r="AU15" s="900"/>
      <c r="AV15" s="900"/>
      <c r="AW15" s="900"/>
      <c r="AX15" s="900"/>
      <c r="AY15" s="900"/>
      <c r="AZ15" s="906"/>
      <c r="BA15" s="906"/>
      <c r="BB15" s="906"/>
      <c r="BC15" s="906"/>
      <c r="BD15" s="906"/>
      <c r="BE15" s="906"/>
      <c r="BF15" s="906"/>
      <c r="BG15" s="906"/>
      <c r="BH15" s="906"/>
      <c r="BI15" s="906"/>
      <c r="BJ15" s="906"/>
      <c r="BK15" s="906"/>
      <c r="BL15" s="906"/>
      <c r="BM15" s="906"/>
      <c r="BN15" s="906"/>
      <c r="BO15" s="906"/>
      <c r="BP15" s="906"/>
      <c r="BQ15" s="906"/>
      <c r="BR15" s="906"/>
      <c r="BS15" s="906"/>
      <c r="BT15" s="906"/>
      <c r="BU15" s="906"/>
      <c r="BV15" s="906"/>
      <c r="BW15" s="906"/>
      <c r="BX15" s="906"/>
      <c r="BY15" s="906"/>
      <c r="BZ15" s="906"/>
      <c r="CA15" s="906"/>
      <c r="CB15" s="906"/>
      <c r="CC15" s="906"/>
      <c r="CD15" s="906"/>
      <c r="CE15" s="906"/>
      <c r="CF15" s="906"/>
      <c r="CG15" s="906"/>
      <c r="CH15" s="906"/>
      <c r="CI15" s="906"/>
      <c r="CJ15" s="906"/>
      <c r="CK15" s="906"/>
      <c r="CL15" s="906"/>
      <c r="CM15" s="906"/>
      <c r="CN15" s="906"/>
      <c r="CO15" s="906"/>
      <c r="CP15" s="906"/>
      <c r="CQ15" s="906"/>
      <c r="CR15" s="906"/>
      <c r="CS15" s="906"/>
      <c r="CT15" s="906"/>
      <c r="CU15" s="906"/>
      <c r="CV15" s="906"/>
      <c r="CW15" s="906"/>
      <c r="CX15" s="906"/>
      <c r="CY15" s="906"/>
      <c r="CZ15" s="906"/>
      <c r="DA15" s="906"/>
    </row>
    <row r="16" spans="1:105" s="2" customFormat="1" ht="12.75" x14ac:dyDescent="0.2">
      <c r="A16" s="902" t="s">
        <v>40</v>
      </c>
      <c r="B16" s="902"/>
      <c r="C16" s="902"/>
      <c r="D16" s="902"/>
      <c r="E16" s="902"/>
      <c r="F16" s="902"/>
      <c r="G16" s="903" t="s">
        <v>227</v>
      </c>
      <c r="H16" s="903"/>
      <c r="I16" s="903"/>
      <c r="J16" s="903"/>
      <c r="K16" s="903"/>
      <c r="L16" s="903"/>
      <c r="M16" s="903"/>
      <c r="N16" s="903"/>
      <c r="O16" s="903"/>
      <c r="P16" s="903"/>
      <c r="Q16" s="903"/>
      <c r="R16" s="903"/>
      <c r="S16" s="903"/>
      <c r="T16" s="903"/>
      <c r="U16" s="903"/>
      <c r="V16" s="903"/>
      <c r="W16" s="903"/>
      <c r="X16" s="903"/>
      <c r="Y16" s="903"/>
      <c r="Z16" s="903"/>
      <c r="AA16" s="903"/>
      <c r="AB16" s="903"/>
      <c r="AC16" s="903"/>
      <c r="AD16" s="903"/>
      <c r="AE16" s="903"/>
      <c r="AF16" s="903"/>
      <c r="AG16" s="903"/>
      <c r="AH16" s="903"/>
      <c r="AI16" s="903"/>
      <c r="AJ16" s="900" t="s">
        <v>219</v>
      </c>
      <c r="AK16" s="900"/>
      <c r="AL16" s="900"/>
      <c r="AM16" s="900"/>
      <c r="AN16" s="900"/>
      <c r="AO16" s="900"/>
      <c r="AP16" s="900"/>
      <c r="AQ16" s="900"/>
      <c r="AR16" s="900"/>
      <c r="AS16" s="900"/>
      <c r="AT16" s="900"/>
      <c r="AU16" s="900"/>
      <c r="AV16" s="900"/>
      <c r="AW16" s="900"/>
      <c r="AX16" s="900"/>
      <c r="AY16" s="900"/>
      <c r="AZ16" s="906"/>
      <c r="BA16" s="906"/>
      <c r="BB16" s="906"/>
      <c r="BC16" s="906"/>
      <c r="BD16" s="906"/>
      <c r="BE16" s="906"/>
      <c r="BF16" s="906"/>
      <c r="BG16" s="906"/>
      <c r="BH16" s="906"/>
      <c r="BI16" s="906"/>
      <c r="BJ16" s="906"/>
      <c r="BK16" s="906"/>
      <c r="BL16" s="906"/>
      <c r="BM16" s="906"/>
      <c r="BN16" s="906"/>
      <c r="BO16" s="906"/>
      <c r="BP16" s="906"/>
      <c r="BQ16" s="906"/>
      <c r="BR16" s="906"/>
      <c r="BS16" s="906"/>
      <c r="BT16" s="906"/>
      <c r="BU16" s="906"/>
      <c r="BV16" s="906"/>
      <c r="BW16" s="906"/>
      <c r="BX16" s="906"/>
      <c r="BY16" s="906"/>
      <c r="BZ16" s="906"/>
      <c r="CA16" s="906"/>
      <c r="CB16" s="906"/>
      <c r="CC16" s="906"/>
      <c r="CD16" s="906"/>
      <c r="CE16" s="906"/>
      <c r="CF16" s="906"/>
      <c r="CG16" s="906"/>
      <c r="CH16" s="906"/>
      <c r="CI16" s="906"/>
      <c r="CJ16" s="906"/>
      <c r="CK16" s="906"/>
      <c r="CL16" s="906"/>
      <c r="CM16" s="906"/>
      <c r="CN16" s="906"/>
      <c r="CO16" s="906"/>
      <c r="CP16" s="906"/>
      <c r="CQ16" s="906"/>
      <c r="CR16" s="906"/>
      <c r="CS16" s="906"/>
      <c r="CT16" s="906"/>
      <c r="CU16" s="906"/>
      <c r="CV16" s="906"/>
      <c r="CW16" s="906"/>
      <c r="CX16" s="906"/>
      <c r="CY16" s="906"/>
      <c r="CZ16" s="906"/>
      <c r="DA16" s="906"/>
    </row>
    <row r="17" spans="1:105" s="2" customFormat="1" ht="12.75" x14ac:dyDescent="0.2">
      <c r="A17" s="902" t="s">
        <v>42</v>
      </c>
      <c r="B17" s="902"/>
      <c r="C17" s="902"/>
      <c r="D17" s="902"/>
      <c r="E17" s="902"/>
      <c r="F17" s="902"/>
      <c r="G17" s="903" t="s">
        <v>228</v>
      </c>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c r="AE17" s="903"/>
      <c r="AF17" s="903"/>
      <c r="AG17" s="903"/>
      <c r="AH17" s="903"/>
      <c r="AI17" s="903"/>
      <c r="AJ17" s="900" t="s">
        <v>219</v>
      </c>
      <c r="AK17" s="900"/>
      <c r="AL17" s="900"/>
      <c r="AM17" s="900"/>
      <c r="AN17" s="900"/>
      <c r="AO17" s="900"/>
      <c r="AP17" s="900"/>
      <c r="AQ17" s="900"/>
      <c r="AR17" s="900"/>
      <c r="AS17" s="900"/>
      <c r="AT17" s="900"/>
      <c r="AU17" s="900"/>
      <c r="AV17" s="900"/>
      <c r="AW17" s="900"/>
      <c r="AX17" s="900"/>
      <c r="AY17" s="900"/>
      <c r="AZ17" s="906"/>
      <c r="BA17" s="906"/>
      <c r="BB17" s="906"/>
      <c r="BC17" s="906"/>
      <c r="BD17" s="906"/>
      <c r="BE17" s="906"/>
      <c r="BF17" s="906"/>
      <c r="BG17" s="906"/>
      <c r="BH17" s="906"/>
      <c r="BI17" s="906"/>
      <c r="BJ17" s="906"/>
      <c r="BK17" s="906"/>
      <c r="BL17" s="906"/>
      <c r="BM17" s="906"/>
      <c r="BN17" s="906"/>
      <c r="BO17" s="906"/>
      <c r="BP17" s="906"/>
      <c r="BQ17" s="906"/>
      <c r="BR17" s="906"/>
      <c r="BS17" s="906"/>
      <c r="BT17" s="906"/>
      <c r="BU17" s="906"/>
      <c r="BV17" s="906"/>
      <c r="BW17" s="906"/>
      <c r="BX17" s="906"/>
      <c r="BY17" s="906"/>
      <c r="BZ17" s="906"/>
      <c r="CA17" s="906"/>
      <c r="CB17" s="906"/>
      <c r="CC17" s="906"/>
      <c r="CD17" s="906"/>
      <c r="CE17" s="906"/>
      <c r="CF17" s="906"/>
      <c r="CG17" s="906"/>
      <c r="CH17" s="906"/>
      <c r="CI17" s="906"/>
      <c r="CJ17" s="906"/>
      <c r="CK17" s="906"/>
      <c r="CL17" s="906"/>
      <c r="CM17" s="906"/>
      <c r="CN17" s="906"/>
      <c r="CO17" s="906"/>
      <c r="CP17" s="906"/>
      <c r="CQ17" s="906"/>
      <c r="CR17" s="906"/>
      <c r="CS17" s="906"/>
      <c r="CT17" s="906"/>
      <c r="CU17" s="906"/>
      <c r="CV17" s="906"/>
      <c r="CW17" s="906"/>
      <c r="CX17" s="906"/>
      <c r="CY17" s="906"/>
      <c r="CZ17" s="906"/>
      <c r="DA17" s="906"/>
    </row>
    <row r="18" spans="1:105" s="2" customFormat="1" ht="12.75" x14ac:dyDescent="0.2">
      <c r="A18" s="902" t="s">
        <v>45</v>
      </c>
      <c r="B18" s="902"/>
      <c r="C18" s="902"/>
      <c r="D18" s="902"/>
      <c r="E18" s="902"/>
      <c r="F18" s="902"/>
      <c r="G18" s="903" t="s">
        <v>229</v>
      </c>
      <c r="H18" s="903"/>
      <c r="I18" s="903"/>
      <c r="J18" s="903"/>
      <c r="K18" s="903"/>
      <c r="L18" s="903"/>
      <c r="M18" s="903"/>
      <c r="N18" s="903"/>
      <c r="O18" s="903"/>
      <c r="P18" s="903"/>
      <c r="Q18" s="903"/>
      <c r="R18" s="903"/>
      <c r="S18" s="903"/>
      <c r="T18" s="903"/>
      <c r="U18" s="903"/>
      <c r="V18" s="903"/>
      <c r="W18" s="903"/>
      <c r="X18" s="903"/>
      <c r="Y18" s="903"/>
      <c r="Z18" s="903"/>
      <c r="AA18" s="903"/>
      <c r="AB18" s="903"/>
      <c r="AC18" s="903"/>
      <c r="AD18" s="903"/>
      <c r="AE18" s="903"/>
      <c r="AF18" s="903"/>
      <c r="AG18" s="903"/>
      <c r="AH18" s="903"/>
      <c r="AI18" s="903"/>
      <c r="AJ18" s="900" t="s">
        <v>219</v>
      </c>
      <c r="AK18" s="900"/>
      <c r="AL18" s="900"/>
      <c r="AM18" s="900"/>
      <c r="AN18" s="900"/>
      <c r="AO18" s="900"/>
      <c r="AP18" s="900"/>
      <c r="AQ18" s="900"/>
      <c r="AR18" s="900"/>
      <c r="AS18" s="900"/>
      <c r="AT18" s="900"/>
      <c r="AU18" s="900"/>
      <c r="AV18" s="900"/>
      <c r="AW18" s="900"/>
      <c r="AX18" s="900"/>
      <c r="AY18" s="900"/>
      <c r="AZ18" s="906"/>
      <c r="BA18" s="906"/>
      <c r="BB18" s="906"/>
      <c r="BC18" s="906"/>
      <c r="BD18" s="906"/>
      <c r="BE18" s="906"/>
      <c r="BF18" s="906"/>
      <c r="BG18" s="906"/>
      <c r="BH18" s="906"/>
      <c r="BI18" s="906"/>
      <c r="BJ18" s="906"/>
      <c r="BK18" s="906"/>
      <c r="BL18" s="906"/>
      <c r="BM18" s="906"/>
      <c r="BN18" s="906"/>
      <c r="BO18" s="906"/>
      <c r="BP18" s="906"/>
      <c r="BQ18" s="906"/>
      <c r="BR18" s="906"/>
      <c r="BS18" s="906"/>
      <c r="BT18" s="906"/>
      <c r="BU18" s="906"/>
      <c r="BV18" s="906"/>
      <c r="BW18" s="906"/>
      <c r="BX18" s="906"/>
      <c r="BY18" s="906"/>
      <c r="BZ18" s="906"/>
      <c r="CA18" s="906"/>
      <c r="CB18" s="906"/>
      <c r="CC18" s="906"/>
      <c r="CD18" s="906"/>
      <c r="CE18" s="906"/>
      <c r="CF18" s="906"/>
      <c r="CG18" s="906"/>
      <c r="CH18" s="906"/>
      <c r="CI18" s="906"/>
      <c r="CJ18" s="906"/>
      <c r="CK18" s="906"/>
      <c r="CL18" s="906"/>
      <c r="CM18" s="906"/>
      <c r="CN18" s="906"/>
      <c r="CO18" s="906"/>
      <c r="CP18" s="906"/>
      <c r="CQ18" s="906"/>
      <c r="CR18" s="906"/>
      <c r="CS18" s="906"/>
      <c r="CT18" s="906"/>
      <c r="CU18" s="906"/>
      <c r="CV18" s="906"/>
      <c r="CW18" s="906"/>
      <c r="CX18" s="906"/>
      <c r="CY18" s="906"/>
      <c r="CZ18" s="906"/>
      <c r="DA18" s="906"/>
    </row>
    <row r="19" spans="1:105" s="2" customFormat="1" ht="12.75" x14ac:dyDescent="0.2">
      <c r="A19" s="902"/>
      <c r="B19" s="902"/>
      <c r="C19" s="902"/>
      <c r="D19" s="902"/>
      <c r="E19" s="902"/>
      <c r="F19" s="902"/>
      <c r="G19" s="903" t="s">
        <v>121</v>
      </c>
      <c r="H19" s="903"/>
      <c r="I19" s="903"/>
      <c r="J19" s="903"/>
      <c r="K19" s="903"/>
      <c r="L19" s="903"/>
      <c r="M19" s="903"/>
      <c r="N19" s="903"/>
      <c r="O19" s="903"/>
      <c r="P19" s="903"/>
      <c r="Q19" s="903"/>
      <c r="R19" s="903"/>
      <c r="S19" s="903"/>
      <c r="T19" s="903"/>
      <c r="U19" s="903"/>
      <c r="V19" s="903"/>
      <c r="W19" s="903"/>
      <c r="X19" s="903"/>
      <c r="Y19" s="903"/>
      <c r="Z19" s="903"/>
      <c r="AA19" s="903"/>
      <c r="AB19" s="903"/>
      <c r="AC19" s="903"/>
      <c r="AD19" s="903"/>
      <c r="AE19" s="903"/>
      <c r="AF19" s="903"/>
      <c r="AG19" s="903"/>
      <c r="AH19" s="903"/>
      <c r="AI19" s="903"/>
      <c r="AJ19" s="900" t="s">
        <v>219</v>
      </c>
      <c r="AK19" s="900"/>
      <c r="AL19" s="900"/>
      <c r="AM19" s="900"/>
      <c r="AN19" s="900"/>
      <c r="AO19" s="900"/>
      <c r="AP19" s="900"/>
      <c r="AQ19" s="900"/>
      <c r="AR19" s="900"/>
      <c r="AS19" s="900"/>
      <c r="AT19" s="900"/>
      <c r="AU19" s="900"/>
      <c r="AV19" s="900"/>
      <c r="AW19" s="900"/>
      <c r="AX19" s="900"/>
      <c r="AY19" s="900"/>
      <c r="AZ19" s="906"/>
      <c r="BA19" s="906"/>
      <c r="BB19" s="906"/>
      <c r="BC19" s="906"/>
      <c r="BD19" s="906"/>
      <c r="BE19" s="906"/>
      <c r="BF19" s="906"/>
      <c r="BG19" s="906"/>
      <c r="BH19" s="906"/>
      <c r="BI19" s="906"/>
      <c r="BJ19" s="906"/>
      <c r="BK19" s="906"/>
      <c r="BL19" s="906"/>
      <c r="BM19" s="906"/>
      <c r="BN19" s="906"/>
      <c r="BO19" s="906"/>
      <c r="BP19" s="906"/>
      <c r="BQ19" s="906"/>
      <c r="BR19" s="906"/>
      <c r="BS19" s="906"/>
      <c r="BT19" s="906"/>
      <c r="BU19" s="906"/>
      <c r="BV19" s="906"/>
      <c r="BW19" s="906"/>
      <c r="BX19" s="906"/>
      <c r="BY19" s="906"/>
      <c r="BZ19" s="906"/>
      <c r="CA19" s="906"/>
      <c r="CB19" s="906"/>
      <c r="CC19" s="906"/>
      <c r="CD19" s="906"/>
      <c r="CE19" s="906"/>
      <c r="CF19" s="906"/>
      <c r="CG19" s="906"/>
      <c r="CH19" s="906"/>
      <c r="CI19" s="906"/>
      <c r="CJ19" s="906"/>
      <c r="CK19" s="906"/>
      <c r="CL19" s="906"/>
      <c r="CM19" s="906"/>
      <c r="CN19" s="906"/>
      <c r="CO19" s="906"/>
      <c r="CP19" s="906"/>
      <c r="CQ19" s="906"/>
      <c r="CR19" s="906"/>
      <c r="CS19" s="906"/>
      <c r="CT19" s="906"/>
      <c r="CU19" s="906"/>
      <c r="CV19" s="906"/>
      <c r="CW19" s="906"/>
      <c r="CX19" s="906"/>
      <c r="CY19" s="906"/>
      <c r="CZ19" s="906"/>
      <c r="DA19" s="906"/>
    </row>
    <row r="20" spans="1:105" s="2" customFormat="1" ht="12.75" x14ac:dyDescent="0.2">
      <c r="A20" s="902"/>
      <c r="B20" s="902"/>
      <c r="C20" s="902"/>
      <c r="D20" s="902"/>
      <c r="E20" s="902"/>
      <c r="F20" s="902"/>
      <c r="G20" s="903" t="s">
        <v>122</v>
      </c>
      <c r="H20" s="903"/>
      <c r="I20" s="903"/>
      <c r="J20" s="903"/>
      <c r="K20" s="903"/>
      <c r="L20" s="903"/>
      <c r="M20" s="903"/>
      <c r="N20" s="903"/>
      <c r="O20" s="903"/>
      <c r="P20" s="903"/>
      <c r="Q20" s="903"/>
      <c r="R20" s="903"/>
      <c r="S20" s="903"/>
      <c r="T20" s="903"/>
      <c r="U20" s="903"/>
      <c r="V20" s="903"/>
      <c r="W20" s="903"/>
      <c r="X20" s="903"/>
      <c r="Y20" s="903"/>
      <c r="Z20" s="903"/>
      <c r="AA20" s="903"/>
      <c r="AB20" s="903"/>
      <c r="AC20" s="903"/>
      <c r="AD20" s="903"/>
      <c r="AE20" s="903"/>
      <c r="AF20" s="903"/>
      <c r="AG20" s="903"/>
      <c r="AH20" s="903"/>
      <c r="AI20" s="903"/>
      <c r="AJ20" s="900" t="s">
        <v>219</v>
      </c>
      <c r="AK20" s="900"/>
      <c r="AL20" s="900"/>
      <c r="AM20" s="900"/>
      <c r="AN20" s="900"/>
      <c r="AO20" s="900"/>
      <c r="AP20" s="900"/>
      <c r="AQ20" s="900"/>
      <c r="AR20" s="900"/>
      <c r="AS20" s="900"/>
      <c r="AT20" s="900"/>
      <c r="AU20" s="900"/>
      <c r="AV20" s="900"/>
      <c r="AW20" s="900"/>
      <c r="AX20" s="900"/>
      <c r="AY20" s="900"/>
      <c r="AZ20" s="906"/>
      <c r="BA20" s="906"/>
      <c r="BB20" s="906"/>
      <c r="BC20" s="906"/>
      <c r="BD20" s="906"/>
      <c r="BE20" s="906"/>
      <c r="BF20" s="906"/>
      <c r="BG20" s="906"/>
      <c r="BH20" s="906"/>
      <c r="BI20" s="906"/>
      <c r="BJ20" s="906"/>
      <c r="BK20" s="906"/>
      <c r="BL20" s="906"/>
      <c r="BM20" s="906"/>
      <c r="BN20" s="906"/>
      <c r="BO20" s="906"/>
      <c r="BP20" s="906"/>
      <c r="BQ20" s="906"/>
      <c r="BR20" s="906"/>
      <c r="BS20" s="906"/>
      <c r="BT20" s="906"/>
      <c r="BU20" s="906"/>
      <c r="BV20" s="906"/>
      <c r="BW20" s="906"/>
      <c r="BX20" s="906"/>
      <c r="BY20" s="906"/>
      <c r="BZ20" s="906"/>
      <c r="CA20" s="906"/>
      <c r="CB20" s="906"/>
      <c r="CC20" s="906"/>
      <c r="CD20" s="906"/>
      <c r="CE20" s="906"/>
      <c r="CF20" s="906"/>
      <c r="CG20" s="906"/>
      <c r="CH20" s="906"/>
      <c r="CI20" s="906"/>
      <c r="CJ20" s="906"/>
      <c r="CK20" s="906"/>
      <c r="CL20" s="906"/>
      <c r="CM20" s="906"/>
      <c r="CN20" s="906"/>
      <c r="CO20" s="906"/>
      <c r="CP20" s="906"/>
      <c r="CQ20" s="906"/>
      <c r="CR20" s="906"/>
      <c r="CS20" s="906"/>
      <c r="CT20" s="906"/>
      <c r="CU20" s="906"/>
      <c r="CV20" s="906"/>
      <c r="CW20" s="906"/>
      <c r="CX20" s="906"/>
      <c r="CY20" s="906"/>
      <c r="CZ20" s="906"/>
      <c r="DA20" s="906"/>
    </row>
    <row r="21" spans="1:105" s="2" customFormat="1" ht="12.75" x14ac:dyDescent="0.2">
      <c r="A21" s="902"/>
      <c r="B21" s="902"/>
      <c r="C21" s="902"/>
      <c r="D21" s="902"/>
      <c r="E21" s="902"/>
      <c r="F21" s="902"/>
      <c r="G21" s="903" t="s">
        <v>123</v>
      </c>
      <c r="H21" s="903"/>
      <c r="I21" s="903"/>
      <c r="J21" s="903"/>
      <c r="K21" s="903"/>
      <c r="L21" s="903"/>
      <c r="M21" s="903"/>
      <c r="N21" s="903"/>
      <c r="O21" s="903"/>
      <c r="P21" s="903"/>
      <c r="Q21" s="903"/>
      <c r="R21" s="903"/>
      <c r="S21" s="903"/>
      <c r="T21" s="903"/>
      <c r="U21" s="903"/>
      <c r="V21" s="903"/>
      <c r="W21" s="903"/>
      <c r="X21" s="903"/>
      <c r="Y21" s="903"/>
      <c r="Z21" s="903"/>
      <c r="AA21" s="903"/>
      <c r="AB21" s="903"/>
      <c r="AC21" s="903"/>
      <c r="AD21" s="903"/>
      <c r="AE21" s="903"/>
      <c r="AF21" s="903"/>
      <c r="AG21" s="903"/>
      <c r="AH21" s="903"/>
      <c r="AI21" s="903"/>
      <c r="AJ21" s="900" t="s">
        <v>219</v>
      </c>
      <c r="AK21" s="900"/>
      <c r="AL21" s="900"/>
      <c r="AM21" s="900"/>
      <c r="AN21" s="900"/>
      <c r="AO21" s="900"/>
      <c r="AP21" s="900"/>
      <c r="AQ21" s="900"/>
      <c r="AR21" s="900"/>
      <c r="AS21" s="900"/>
      <c r="AT21" s="900"/>
      <c r="AU21" s="900"/>
      <c r="AV21" s="900"/>
      <c r="AW21" s="900"/>
      <c r="AX21" s="900"/>
      <c r="AY21" s="900"/>
      <c r="AZ21" s="906"/>
      <c r="BA21" s="906"/>
      <c r="BB21" s="906"/>
      <c r="BC21" s="906"/>
      <c r="BD21" s="906"/>
      <c r="BE21" s="906"/>
      <c r="BF21" s="906"/>
      <c r="BG21" s="906"/>
      <c r="BH21" s="906"/>
      <c r="BI21" s="906"/>
      <c r="BJ21" s="906"/>
      <c r="BK21" s="906"/>
      <c r="BL21" s="906"/>
      <c r="BM21" s="906"/>
      <c r="BN21" s="906"/>
      <c r="BO21" s="906"/>
      <c r="BP21" s="906"/>
      <c r="BQ21" s="906"/>
      <c r="BR21" s="906"/>
      <c r="BS21" s="906"/>
      <c r="BT21" s="906"/>
      <c r="BU21" s="906"/>
      <c r="BV21" s="906"/>
      <c r="BW21" s="906"/>
      <c r="BX21" s="906"/>
      <c r="BY21" s="906"/>
      <c r="BZ21" s="906"/>
      <c r="CA21" s="906"/>
      <c r="CB21" s="906"/>
      <c r="CC21" s="906"/>
      <c r="CD21" s="906"/>
      <c r="CE21" s="906"/>
      <c r="CF21" s="906"/>
      <c r="CG21" s="906"/>
      <c r="CH21" s="906"/>
      <c r="CI21" s="906"/>
      <c r="CJ21" s="906"/>
      <c r="CK21" s="906"/>
      <c r="CL21" s="906"/>
      <c r="CM21" s="906"/>
      <c r="CN21" s="906"/>
      <c r="CO21" s="906"/>
      <c r="CP21" s="906"/>
      <c r="CQ21" s="906"/>
      <c r="CR21" s="906"/>
      <c r="CS21" s="906"/>
      <c r="CT21" s="906"/>
      <c r="CU21" s="906"/>
      <c r="CV21" s="906"/>
      <c r="CW21" s="906"/>
      <c r="CX21" s="906"/>
      <c r="CY21" s="906"/>
      <c r="CZ21" s="906"/>
      <c r="DA21" s="906"/>
    </row>
    <row r="22" spans="1:105" s="2" customFormat="1" ht="12.75" x14ac:dyDescent="0.2">
      <c r="A22" s="902" t="s">
        <v>56</v>
      </c>
      <c r="B22" s="902"/>
      <c r="C22" s="902"/>
      <c r="D22" s="902"/>
      <c r="E22" s="902"/>
      <c r="F22" s="902"/>
      <c r="G22" s="903" t="s">
        <v>230</v>
      </c>
      <c r="H22" s="903"/>
      <c r="I22" s="903"/>
      <c r="J22" s="903"/>
      <c r="K22" s="903"/>
      <c r="L22" s="903"/>
      <c r="M22" s="903"/>
      <c r="N22" s="903"/>
      <c r="O22" s="903"/>
      <c r="P22" s="903"/>
      <c r="Q22" s="903"/>
      <c r="R22" s="903"/>
      <c r="S22" s="903"/>
      <c r="T22" s="903"/>
      <c r="U22" s="903"/>
      <c r="V22" s="903"/>
      <c r="W22" s="903"/>
      <c r="X22" s="903"/>
      <c r="Y22" s="903"/>
      <c r="Z22" s="903"/>
      <c r="AA22" s="903"/>
      <c r="AB22" s="903"/>
      <c r="AC22" s="903"/>
      <c r="AD22" s="903"/>
      <c r="AE22" s="903"/>
      <c r="AF22" s="903"/>
      <c r="AG22" s="903"/>
      <c r="AH22" s="903"/>
      <c r="AI22" s="903"/>
      <c r="AJ22" s="900"/>
      <c r="AK22" s="900"/>
      <c r="AL22" s="900"/>
      <c r="AM22" s="900"/>
      <c r="AN22" s="900"/>
      <c r="AO22" s="900"/>
      <c r="AP22" s="900"/>
      <c r="AQ22" s="900"/>
      <c r="AR22" s="900"/>
      <c r="AS22" s="900"/>
      <c r="AT22" s="900"/>
      <c r="AU22" s="900"/>
      <c r="AV22" s="900"/>
      <c r="AW22" s="900"/>
      <c r="AX22" s="900"/>
      <c r="AY22" s="900"/>
      <c r="AZ22" s="906"/>
      <c r="BA22" s="906"/>
      <c r="BB22" s="906"/>
      <c r="BC22" s="906"/>
      <c r="BD22" s="906"/>
      <c r="BE22" s="906"/>
      <c r="BF22" s="906"/>
      <c r="BG22" s="906"/>
      <c r="BH22" s="906"/>
      <c r="BI22" s="906"/>
      <c r="BJ22" s="906"/>
      <c r="BK22" s="906"/>
      <c r="BL22" s="906"/>
      <c r="BM22" s="906"/>
      <c r="BN22" s="906"/>
      <c r="BO22" s="906"/>
      <c r="BP22" s="906"/>
      <c r="BQ22" s="906"/>
      <c r="BR22" s="906"/>
      <c r="BS22" s="906"/>
      <c r="BT22" s="906"/>
      <c r="BU22" s="906"/>
      <c r="BV22" s="906"/>
      <c r="BW22" s="906"/>
      <c r="BX22" s="906"/>
      <c r="BY22" s="906"/>
      <c r="BZ22" s="906"/>
      <c r="CA22" s="906"/>
      <c r="CB22" s="906"/>
      <c r="CC22" s="906"/>
      <c r="CD22" s="906"/>
      <c r="CE22" s="906"/>
      <c r="CF22" s="906"/>
      <c r="CG22" s="906"/>
      <c r="CH22" s="906"/>
      <c r="CI22" s="906"/>
      <c r="CJ22" s="906"/>
      <c r="CK22" s="906"/>
      <c r="CL22" s="906"/>
      <c r="CM22" s="906"/>
      <c r="CN22" s="906"/>
      <c r="CO22" s="906"/>
      <c r="CP22" s="906"/>
      <c r="CQ22" s="906"/>
      <c r="CR22" s="906"/>
      <c r="CS22" s="906"/>
      <c r="CT22" s="906"/>
      <c r="CU22" s="906"/>
      <c r="CV22" s="906"/>
      <c r="CW22" s="906"/>
      <c r="CX22" s="906"/>
      <c r="CY22" s="906"/>
      <c r="CZ22" s="906"/>
      <c r="DA22" s="906"/>
    </row>
    <row r="23" spans="1:105" s="6" customFormat="1" ht="26.25" customHeight="1" x14ac:dyDescent="0.2">
      <c r="A23" s="910" t="s">
        <v>58</v>
      </c>
      <c r="B23" s="910"/>
      <c r="C23" s="910"/>
      <c r="D23" s="910"/>
      <c r="E23" s="910"/>
      <c r="F23" s="910"/>
      <c r="G23" s="911" t="s">
        <v>231</v>
      </c>
      <c r="H23" s="911"/>
      <c r="I23" s="911"/>
      <c r="J23" s="911"/>
      <c r="K23" s="911"/>
      <c r="L23" s="911"/>
      <c r="M23" s="911"/>
      <c r="N23" s="911"/>
      <c r="O23" s="911"/>
      <c r="P23" s="911"/>
      <c r="Q23" s="911"/>
      <c r="R23" s="911"/>
      <c r="S23" s="911"/>
      <c r="T23" s="911"/>
      <c r="U23" s="911"/>
      <c r="V23" s="911"/>
      <c r="W23" s="911"/>
      <c r="X23" s="911"/>
      <c r="Y23" s="911"/>
      <c r="Z23" s="911"/>
      <c r="AA23" s="911"/>
      <c r="AB23" s="911"/>
      <c r="AC23" s="911"/>
      <c r="AD23" s="911"/>
      <c r="AE23" s="911"/>
      <c r="AF23" s="911"/>
      <c r="AG23" s="911"/>
      <c r="AH23" s="911"/>
      <c r="AI23" s="911"/>
      <c r="AJ23" s="912" t="s">
        <v>263</v>
      </c>
      <c r="AK23" s="912"/>
      <c r="AL23" s="912"/>
      <c r="AM23" s="912"/>
      <c r="AN23" s="912"/>
      <c r="AO23" s="912"/>
      <c r="AP23" s="912"/>
      <c r="AQ23" s="912"/>
      <c r="AR23" s="912"/>
      <c r="AS23" s="912"/>
      <c r="AT23" s="912"/>
      <c r="AU23" s="912"/>
      <c r="AV23" s="912"/>
      <c r="AW23" s="912"/>
      <c r="AX23" s="912"/>
      <c r="AY23" s="912"/>
      <c r="AZ23" s="913">
        <v>3.524E-2</v>
      </c>
      <c r="BA23" s="913"/>
      <c r="BB23" s="913"/>
      <c r="BC23" s="913"/>
      <c r="BD23" s="913"/>
      <c r="BE23" s="913"/>
      <c r="BF23" s="913"/>
      <c r="BG23" s="913"/>
      <c r="BH23" s="913"/>
      <c r="BI23" s="913">
        <v>2.6429999999999999E-2</v>
      </c>
      <c r="BJ23" s="913"/>
      <c r="BK23" s="913"/>
      <c r="BL23" s="913"/>
      <c r="BM23" s="913"/>
      <c r="BN23" s="913"/>
      <c r="BO23" s="913"/>
      <c r="BP23" s="913"/>
      <c r="BQ23" s="913"/>
      <c r="BR23" s="914">
        <v>3.5569999999999997E-2</v>
      </c>
      <c r="BS23" s="914"/>
      <c r="BT23" s="914"/>
      <c r="BU23" s="914"/>
      <c r="BV23" s="914"/>
      <c r="BW23" s="914"/>
      <c r="BX23" s="914"/>
      <c r="BY23" s="914"/>
      <c r="BZ23" s="914"/>
      <c r="CA23" s="914">
        <v>4.7719999999999999E-2</v>
      </c>
      <c r="CB23" s="914"/>
      <c r="CC23" s="914"/>
      <c r="CD23" s="914"/>
      <c r="CE23" s="914"/>
      <c r="CF23" s="914"/>
      <c r="CG23" s="914"/>
      <c r="CH23" s="914"/>
      <c r="CI23" s="914"/>
      <c r="CJ23" s="915">
        <v>5.0130000000000001E-2</v>
      </c>
      <c r="CK23" s="915"/>
      <c r="CL23" s="915"/>
      <c r="CM23" s="915"/>
      <c r="CN23" s="915"/>
      <c r="CO23" s="915"/>
      <c r="CP23" s="915"/>
      <c r="CQ23" s="915"/>
      <c r="CR23" s="915"/>
      <c r="CS23" s="915">
        <v>4.308E-2</v>
      </c>
      <c r="CT23" s="915"/>
      <c r="CU23" s="915"/>
      <c r="CV23" s="915"/>
      <c r="CW23" s="915"/>
      <c r="CX23" s="915"/>
      <c r="CY23" s="915"/>
      <c r="CZ23" s="915"/>
      <c r="DA23" s="915"/>
    </row>
    <row r="24" spans="1:105" s="6" customFormat="1" ht="27.75" customHeight="1" x14ac:dyDescent="0.2">
      <c r="A24" s="910"/>
      <c r="B24" s="910"/>
      <c r="C24" s="910"/>
      <c r="D24" s="910"/>
      <c r="E24" s="910"/>
      <c r="F24" s="910"/>
      <c r="G24" s="911" t="s">
        <v>232</v>
      </c>
      <c r="H24" s="911"/>
      <c r="I24" s="911"/>
      <c r="J24" s="911"/>
      <c r="K24" s="911"/>
      <c r="L24" s="911"/>
      <c r="M24" s="911"/>
      <c r="N24" s="911"/>
      <c r="O24" s="911"/>
      <c r="P24" s="911"/>
      <c r="Q24" s="911"/>
      <c r="R24" s="911"/>
      <c r="S24" s="911"/>
      <c r="T24" s="911"/>
      <c r="U24" s="911"/>
      <c r="V24" s="911"/>
      <c r="W24" s="911"/>
      <c r="X24" s="911"/>
      <c r="Y24" s="911"/>
      <c r="Z24" s="911"/>
      <c r="AA24" s="911"/>
      <c r="AB24" s="911"/>
      <c r="AC24" s="911"/>
      <c r="AD24" s="911"/>
      <c r="AE24" s="911"/>
      <c r="AF24" s="911"/>
      <c r="AG24" s="911"/>
      <c r="AH24" s="911"/>
      <c r="AI24" s="911"/>
      <c r="AJ24" s="912" t="s">
        <v>263</v>
      </c>
      <c r="AK24" s="912"/>
      <c r="AL24" s="912"/>
      <c r="AM24" s="912"/>
      <c r="AN24" s="912"/>
      <c r="AO24" s="912"/>
      <c r="AP24" s="912"/>
      <c r="AQ24" s="912"/>
      <c r="AR24" s="912"/>
      <c r="AS24" s="912"/>
      <c r="AT24" s="912"/>
      <c r="AU24" s="912"/>
      <c r="AV24" s="912"/>
      <c r="AW24" s="912"/>
      <c r="AX24" s="912"/>
      <c r="AY24" s="912"/>
      <c r="AZ24" s="917" t="s">
        <v>276</v>
      </c>
      <c r="BA24" s="917"/>
      <c r="BB24" s="917"/>
      <c r="BC24" s="917"/>
      <c r="BD24" s="917"/>
      <c r="BE24" s="917"/>
      <c r="BF24" s="917"/>
      <c r="BG24" s="917"/>
      <c r="BH24" s="917"/>
      <c r="BI24" s="917" t="s">
        <v>276</v>
      </c>
      <c r="BJ24" s="917"/>
      <c r="BK24" s="917"/>
      <c r="BL24" s="917"/>
      <c r="BM24" s="917"/>
      <c r="BN24" s="917"/>
      <c r="BO24" s="917"/>
      <c r="BP24" s="917"/>
      <c r="BQ24" s="917"/>
      <c r="BR24" s="914" t="s">
        <v>276</v>
      </c>
      <c r="BS24" s="914"/>
      <c r="BT24" s="914"/>
      <c r="BU24" s="914"/>
      <c r="BV24" s="914"/>
      <c r="BW24" s="914"/>
      <c r="BX24" s="914"/>
      <c r="BY24" s="914"/>
      <c r="BZ24" s="914"/>
      <c r="CA24" s="914" t="s">
        <v>276</v>
      </c>
      <c r="CB24" s="914"/>
      <c r="CC24" s="914"/>
      <c r="CD24" s="914"/>
      <c r="CE24" s="914"/>
      <c r="CF24" s="914"/>
      <c r="CG24" s="914"/>
      <c r="CH24" s="914"/>
      <c r="CI24" s="914"/>
      <c r="CJ24" s="914" t="s">
        <v>276</v>
      </c>
      <c r="CK24" s="914"/>
      <c r="CL24" s="914"/>
      <c r="CM24" s="914"/>
      <c r="CN24" s="914"/>
      <c r="CO24" s="914"/>
      <c r="CP24" s="914"/>
      <c r="CQ24" s="914"/>
      <c r="CR24" s="914"/>
      <c r="CS24" s="914" t="s">
        <v>276</v>
      </c>
      <c r="CT24" s="914"/>
      <c r="CU24" s="914"/>
      <c r="CV24" s="914"/>
      <c r="CW24" s="914"/>
      <c r="CX24" s="914"/>
      <c r="CY24" s="914"/>
      <c r="CZ24" s="914"/>
      <c r="DA24" s="914"/>
    </row>
    <row r="25" spans="1:105" s="6" customFormat="1" ht="27" customHeight="1" x14ac:dyDescent="0.2">
      <c r="A25" s="910" t="s">
        <v>61</v>
      </c>
      <c r="B25" s="910"/>
      <c r="C25" s="910"/>
      <c r="D25" s="910"/>
      <c r="E25" s="910"/>
      <c r="F25" s="910"/>
      <c r="G25" s="911" t="s">
        <v>233</v>
      </c>
      <c r="H25" s="911"/>
      <c r="I25" s="911"/>
      <c r="J25" s="911"/>
      <c r="K25" s="911"/>
      <c r="L25" s="911"/>
      <c r="M25" s="911"/>
      <c r="N25" s="911"/>
      <c r="O25" s="911"/>
      <c r="P25" s="911"/>
      <c r="Q25" s="911"/>
      <c r="R25" s="911"/>
      <c r="S25" s="911"/>
      <c r="T25" s="911"/>
      <c r="U25" s="911"/>
      <c r="V25" s="911"/>
      <c r="W25" s="911"/>
      <c r="X25" s="911"/>
      <c r="Y25" s="911"/>
      <c r="Z25" s="911"/>
      <c r="AA25" s="911"/>
      <c r="AB25" s="911"/>
      <c r="AC25" s="911"/>
      <c r="AD25" s="911"/>
      <c r="AE25" s="911"/>
      <c r="AF25" s="911"/>
      <c r="AG25" s="911"/>
      <c r="AH25" s="911"/>
      <c r="AI25" s="911"/>
      <c r="AJ25" s="912" t="s">
        <v>217</v>
      </c>
      <c r="AK25" s="912"/>
      <c r="AL25" s="912"/>
      <c r="AM25" s="912"/>
      <c r="AN25" s="912"/>
      <c r="AO25" s="912"/>
      <c r="AP25" s="912"/>
      <c r="AQ25" s="912"/>
      <c r="AR25" s="912"/>
      <c r="AS25" s="912"/>
      <c r="AT25" s="912"/>
      <c r="AU25" s="912"/>
      <c r="AV25" s="912"/>
      <c r="AW25" s="912"/>
      <c r="AX25" s="912"/>
      <c r="AY25" s="912"/>
      <c r="AZ25" s="916">
        <v>1895.3748153364634</v>
      </c>
      <c r="BA25" s="916"/>
      <c r="BB25" s="916"/>
      <c r="BC25" s="916"/>
      <c r="BD25" s="916"/>
      <c r="BE25" s="916"/>
      <c r="BF25" s="916"/>
      <c r="BG25" s="916"/>
      <c r="BH25" s="916"/>
      <c r="BI25" s="916">
        <v>4911.5363380281678</v>
      </c>
      <c r="BJ25" s="916"/>
      <c r="BK25" s="916"/>
      <c r="BL25" s="916"/>
      <c r="BM25" s="916"/>
      <c r="BN25" s="916"/>
      <c r="BO25" s="916"/>
      <c r="BP25" s="916"/>
      <c r="BQ25" s="916"/>
      <c r="BR25" s="916">
        <v>1977.6228368714512</v>
      </c>
      <c r="BS25" s="916"/>
      <c r="BT25" s="916"/>
      <c r="BU25" s="916"/>
      <c r="BV25" s="916"/>
      <c r="BW25" s="916"/>
      <c r="BX25" s="916"/>
      <c r="BY25" s="916"/>
      <c r="BZ25" s="916"/>
      <c r="CA25" s="916">
        <v>3373.518</v>
      </c>
      <c r="CB25" s="916"/>
      <c r="CC25" s="916"/>
      <c r="CD25" s="916"/>
      <c r="CE25" s="916"/>
      <c r="CF25" s="916"/>
      <c r="CG25" s="916"/>
      <c r="CH25" s="916"/>
      <c r="CI25" s="916"/>
      <c r="CJ25" s="907">
        <v>3373.518</v>
      </c>
      <c r="CK25" s="907"/>
      <c r="CL25" s="907"/>
      <c r="CM25" s="907"/>
      <c r="CN25" s="907"/>
      <c r="CO25" s="907"/>
      <c r="CP25" s="907"/>
      <c r="CQ25" s="907"/>
      <c r="CR25" s="907"/>
      <c r="CS25" s="907">
        <v>1968.2195971230803</v>
      </c>
      <c r="CT25" s="907"/>
      <c r="CU25" s="907"/>
      <c r="CV25" s="907"/>
      <c r="CW25" s="907"/>
      <c r="CX25" s="907"/>
      <c r="CY25" s="907"/>
      <c r="CZ25" s="907"/>
      <c r="DA25" s="907"/>
    </row>
    <row r="26" spans="1:105" s="2" customFormat="1" ht="12.75" x14ac:dyDescent="0.2">
      <c r="A26" s="902" t="s">
        <v>62</v>
      </c>
      <c r="B26" s="902"/>
      <c r="C26" s="902"/>
      <c r="D26" s="902"/>
      <c r="E26" s="902"/>
      <c r="F26" s="902"/>
      <c r="G26" s="903" t="s">
        <v>235</v>
      </c>
      <c r="H26" s="903"/>
      <c r="I26" s="903"/>
      <c r="J26" s="903"/>
      <c r="K26" s="903"/>
      <c r="L26" s="903"/>
      <c r="M26" s="903"/>
      <c r="N26" s="903"/>
      <c r="O26" s="903"/>
      <c r="P26" s="903"/>
      <c r="Q26" s="903"/>
      <c r="R26" s="903"/>
      <c r="S26" s="903"/>
      <c r="T26" s="903"/>
      <c r="U26" s="903"/>
      <c r="V26" s="903"/>
      <c r="W26" s="903"/>
      <c r="X26" s="903"/>
      <c r="Y26" s="903"/>
      <c r="Z26" s="903"/>
      <c r="AA26" s="903"/>
      <c r="AB26" s="903"/>
      <c r="AC26" s="903"/>
      <c r="AD26" s="903"/>
      <c r="AE26" s="903"/>
      <c r="AF26" s="903"/>
      <c r="AG26" s="903"/>
      <c r="AH26" s="903"/>
      <c r="AI26" s="903"/>
      <c r="AJ26" s="900" t="s">
        <v>234</v>
      </c>
      <c r="AK26" s="900"/>
      <c r="AL26" s="900"/>
      <c r="AM26" s="900"/>
      <c r="AN26" s="900"/>
      <c r="AO26" s="900"/>
      <c r="AP26" s="900"/>
      <c r="AQ26" s="900"/>
      <c r="AR26" s="900"/>
      <c r="AS26" s="900"/>
      <c r="AT26" s="900"/>
      <c r="AU26" s="900"/>
      <c r="AV26" s="900"/>
      <c r="AW26" s="900"/>
      <c r="AX26" s="900"/>
      <c r="AY26" s="900"/>
      <c r="AZ26" s="900"/>
      <c r="BA26" s="900"/>
      <c r="BB26" s="900"/>
      <c r="BC26" s="900"/>
      <c r="BD26" s="900"/>
      <c r="BE26" s="900"/>
      <c r="BF26" s="900"/>
      <c r="BG26" s="900"/>
      <c r="BH26" s="900"/>
      <c r="BI26" s="900"/>
      <c r="BJ26" s="900"/>
      <c r="BK26" s="900"/>
      <c r="BL26" s="900"/>
      <c r="BM26" s="900"/>
      <c r="BN26" s="900"/>
      <c r="BO26" s="900"/>
      <c r="BP26" s="900"/>
      <c r="BQ26" s="900"/>
      <c r="BR26" s="900"/>
      <c r="BS26" s="900"/>
      <c r="BT26" s="900"/>
      <c r="BU26" s="900"/>
      <c r="BV26" s="900"/>
      <c r="BW26" s="900"/>
      <c r="BX26" s="900"/>
      <c r="BY26" s="900"/>
      <c r="BZ26" s="900"/>
      <c r="CA26" s="900"/>
      <c r="CB26" s="900"/>
      <c r="CC26" s="900"/>
      <c r="CD26" s="900"/>
      <c r="CE26" s="900"/>
      <c r="CF26" s="900"/>
      <c r="CG26" s="900"/>
      <c r="CH26" s="900"/>
      <c r="CI26" s="900"/>
      <c r="CJ26" s="900"/>
      <c r="CK26" s="900"/>
      <c r="CL26" s="900"/>
      <c r="CM26" s="900"/>
      <c r="CN26" s="900"/>
      <c r="CO26" s="900"/>
      <c r="CP26" s="900"/>
      <c r="CQ26" s="900"/>
      <c r="CR26" s="900"/>
      <c r="CS26" s="900"/>
      <c r="CT26" s="900"/>
      <c r="CU26" s="900"/>
      <c r="CV26" s="900"/>
      <c r="CW26" s="900"/>
      <c r="CX26" s="900"/>
      <c r="CY26" s="900"/>
      <c r="CZ26" s="900"/>
      <c r="DA26" s="900"/>
    </row>
    <row r="27" spans="1:105" s="2" customFormat="1" ht="12.75" x14ac:dyDescent="0.2">
      <c r="A27" s="902" t="s">
        <v>236</v>
      </c>
      <c r="B27" s="902"/>
      <c r="C27" s="902"/>
      <c r="D27" s="902"/>
      <c r="E27" s="902"/>
      <c r="F27" s="902"/>
      <c r="G27" s="903" t="s">
        <v>237</v>
      </c>
      <c r="H27" s="903"/>
      <c r="I27" s="903"/>
      <c r="J27" s="903"/>
      <c r="K27" s="903"/>
      <c r="L27" s="903"/>
      <c r="M27" s="903"/>
      <c r="N27" s="903"/>
      <c r="O27" s="903"/>
      <c r="P27" s="903"/>
      <c r="Q27" s="903"/>
      <c r="R27" s="903"/>
      <c r="S27" s="903"/>
      <c r="T27" s="903"/>
      <c r="U27" s="903"/>
      <c r="V27" s="903"/>
      <c r="W27" s="903"/>
      <c r="X27" s="903"/>
      <c r="Y27" s="903"/>
      <c r="Z27" s="903"/>
      <c r="AA27" s="903"/>
      <c r="AB27" s="903"/>
      <c r="AC27" s="903"/>
      <c r="AD27" s="903"/>
      <c r="AE27" s="903"/>
      <c r="AF27" s="903"/>
      <c r="AG27" s="903"/>
      <c r="AH27" s="903"/>
      <c r="AI27" s="903"/>
      <c r="AJ27" s="900" t="s">
        <v>234</v>
      </c>
      <c r="AK27" s="900"/>
      <c r="AL27" s="900"/>
      <c r="AM27" s="900"/>
      <c r="AN27" s="900"/>
      <c r="AO27" s="900"/>
      <c r="AP27" s="900"/>
      <c r="AQ27" s="900"/>
      <c r="AR27" s="900"/>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c r="BP27" s="900"/>
      <c r="BQ27" s="900"/>
      <c r="BR27" s="900"/>
      <c r="BS27" s="900"/>
      <c r="BT27" s="900"/>
      <c r="BU27" s="900"/>
      <c r="BV27" s="900"/>
      <c r="BW27" s="900"/>
      <c r="BX27" s="900"/>
      <c r="BY27" s="900"/>
      <c r="BZ27" s="900"/>
      <c r="CA27" s="900"/>
      <c r="CB27" s="900"/>
      <c r="CC27" s="900"/>
      <c r="CD27" s="900"/>
      <c r="CE27" s="900"/>
      <c r="CF27" s="900"/>
      <c r="CG27" s="900"/>
      <c r="CH27" s="900"/>
      <c r="CI27" s="900"/>
      <c r="CJ27" s="900"/>
      <c r="CK27" s="900"/>
      <c r="CL27" s="900"/>
      <c r="CM27" s="900"/>
      <c r="CN27" s="900"/>
      <c r="CO27" s="900"/>
      <c r="CP27" s="900"/>
      <c r="CQ27" s="900"/>
      <c r="CR27" s="900"/>
      <c r="CS27" s="900"/>
      <c r="CT27" s="900"/>
      <c r="CU27" s="900"/>
      <c r="CV27" s="900"/>
      <c r="CW27" s="900"/>
      <c r="CX27" s="900"/>
      <c r="CY27" s="900"/>
      <c r="CZ27" s="900"/>
      <c r="DA27" s="900"/>
    </row>
    <row r="28" spans="1:105" s="2" customFormat="1" ht="12.75" x14ac:dyDescent="0.2">
      <c r="A28" s="902" t="s">
        <v>238</v>
      </c>
      <c r="B28" s="902"/>
      <c r="C28" s="902"/>
      <c r="D28" s="902"/>
      <c r="E28" s="902"/>
      <c r="F28" s="902"/>
      <c r="G28" s="903" t="s">
        <v>239</v>
      </c>
      <c r="H28" s="903"/>
      <c r="I28" s="903"/>
      <c r="J28" s="903"/>
      <c r="K28" s="903"/>
      <c r="L28" s="903"/>
      <c r="M28" s="903"/>
      <c r="N28" s="903"/>
      <c r="O28" s="903"/>
      <c r="P28" s="903"/>
      <c r="Q28" s="903"/>
      <c r="R28" s="903"/>
      <c r="S28" s="903"/>
      <c r="T28" s="903"/>
      <c r="U28" s="903"/>
      <c r="V28" s="903"/>
      <c r="W28" s="903"/>
      <c r="X28" s="903"/>
      <c r="Y28" s="903"/>
      <c r="Z28" s="903"/>
      <c r="AA28" s="903"/>
      <c r="AB28" s="903"/>
      <c r="AC28" s="903"/>
      <c r="AD28" s="903"/>
      <c r="AE28" s="903"/>
      <c r="AF28" s="903"/>
      <c r="AG28" s="903"/>
      <c r="AH28" s="903"/>
      <c r="AI28" s="903"/>
      <c r="AJ28" s="900" t="s">
        <v>234</v>
      </c>
      <c r="AK28" s="900"/>
      <c r="AL28" s="900"/>
      <c r="AM28" s="900"/>
      <c r="AN28" s="900"/>
      <c r="AO28" s="900"/>
      <c r="AP28" s="900"/>
      <c r="AQ28" s="900"/>
      <c r="AR28" s="900"/>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c r="BP28" s="900"/>
      <c r="BQ28" s="900"/>
      <c r="BR28" s="900"/>
      <c r="BS28" s="900"/>
      <c r="BT28" s="900"/>
      <c r="BU28" s="900"/>
      <c r="BV28" s="900"/>
      <c r="BW28" s="900"/>
      <c r="BX28" s="900"/>
      <c r="BY28" s="900"/>
      <c r="BZ28" s="900"/>
      <c r="CA28" s="900"/>
      <c r="CB28" s="900"/>
      <c r="CC28" s="900"/>
      <c r="CD28" s="900"/>
      <c r="CE28" s="900"/>
      <c r="CF28" s="900"/>
      <c r="CG28" s="900"/>
      <c r="CH28" s="900"/>
      <c r="CI28" s="900"/>
      <c r="CJ28" s="900"/>
      <c r="CK28" s="900"/>
      <c r="CL28" s="900"/>
      <c r="CM28" s="900"/>
      <c r="CN28" s="900"/>
      <c r="CO28" s="900"/>
      <c r="CP28" s="900"/>
      <c r="CQ28" s="900"/>
      <c r="CR28" s="900"/>
      <c r="CS28" s="900"/>
      <c r="CT28" s="900"/>
      <c r="CU28" s="900"/>
      <c r="CV28" s="900"/>
      <c r="CW28" s="900"/>
      <c r="CX28" s="900"/>
      <c r="CY28" s="900"/>
      <c r="CZ28" s="900"/>
      <c r="DA28" s="900"/>
    </row>
    <row r="29" spans="1:105" s="2" customFormat="1" x14ac:dyDescent="0.2">
      <c r="A29" s="902"/>
      <c r="B29" s="902"/>
      <c r="C29" s="902"/>
      <c r="D29" s="902"/>
      <c r="E29" s="902"/>
      <c r="F29" s="902"/>
      <c r="G29" s="909" t="s">
        <v>240</v>
      </c>
      <c r="H29" s="909"/>
      <c r="I29" s="909"/>
      <c r="J29" s="909"/>
      <c r="K29" s="909"/>
      <c r="L29" s="909"/>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0" t="s">
        <v>234</v>
      </c>
      <c r="AK29" s="900"/>
      <c r="AL29" s="900"/>
      <c r="AM29" s="900"/>
      <c r="AN29" s="900"/>
      <c r="AO29" s="900"/>
      <c r="AP29" s="900"/>
      <c r="AQ29" s="900"/>
      <c r="AR29" s="900"/>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c r="BP29" s="900"/>
      <c r="BQ29" s="900"/>
      <c r="BR29" s="900"/>
      <c r="BS29" s="900"/>
      <c r="BT29" s="900"/>
      <c r="BU29" s="900"/>
      <c r="BV29" s="900"/>
      <c r="BW29" s="900"/>
      <c r="BX29" s="900"/>
      <c r="BY29" s="900"/>
      <c r="BZ29" s="900"/>
      <c r="CA29" s="900"/>
      <c r="CB29" s="900"/>
      <c r="CC29" s="900"/>
      <c r="CD29" s="900"/>
      <c r="CE29" s="900"/>
      <c r="CF29" s="900"/>
      <c r="CG29" s="900"/>
      <c r="CH29" s="900"/>
      <c r="CI29" s="900"/>
      <c r="CJ29" s="900"/>
      <c r="CK29" s="900"/>
      <c r="CL29" s="900"/>
      <c r="CM29" s="900"/>
      <c r="CN29" s="900"/>
      <c r="CO29" s="900"/>
      <c r="CP29" s="900"/>
      <c r="CQ29" s="900"/>
      <c r="CR29" s="900"/>
      <c r="CS29" s="900"/>
      <c r="CT29" s="900"/>
      <c r="CU29" s="900"/>
      <c r="CV29" s="900"/>
      <c r="CW29" s="900"/>
      <c r="CX29" s="900"/>
      <c r="CY29" s="900"/>
      <c r="CZ29" s="900"/>
      <c r="DA29" s="900"/>
    </row>
    <row r="30" spans="1:105" s="2" customFormat="1" x14ac:dyDescent="0.2">
      <c r="A30" s="902"/>
      <c r="B30" s="902"/>
      <c r="C30" s="902"/>
      <c r="D30" s="902"/>
      <c r="E30" s="902"/>
      <c r="F30" s="902"/>
      <c r="G30" s="909" t="s">
        <v>241</v>
      </c>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909"/>
      <c r="AJ30" s="900" t="s">
        <v>234</v>
      </c>
      <c r="AK30" s="900"/>
      <c r="AL30" s="900"/>
      <c r="AM30" s="900"/>
      <c r="AN30" s="900"/>
      <c r="AO30" s="900"/>
      <c r="AP30" s="900"/>
      <c r="AQ30" s="900"/>
      <c r="AR30" s="900"/>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c r="BP30" s="900"/>
      <c r="BQ30" s="900"/>
      <c r="BR30" s="900"/>
      <c r="BS30" s="900"/>
      <c r="BT30" s="900"/>
      <c r="BU30" s="900"/>
      <c r="BV30" s="900"/>
      <c r="BW30" s="900"/>
      <c r="BX30" s="900"/>
      <c r="BY30" s="900"/>
      <c r="BZ30" s="900"/>
      <c r="CA30" s="900"/>
      <c r="CB30" s="900"/>
      <c r="CC30" s="900"/>
      <c r="CD30" s="900"/>
      <c r="CE30" s="900"/>
      <c r="CF30" s="900"/>
      <c r="CG30" s="900"/>
      <c r="CH30" s="900"/>
      <c r="CI30" s="900"/>
      <c r="CJ30" s="900"/>
      <c r="CK30" s="900"/>
      <c r="CL30" s="900"/>
      <c r="CM30" s="900"/>
      <c r="CN30" s="900"/>
      <c r="CO30" s="900"/>
      <c r="CP30" s="900"/>
      <c r="CQ30" s="900"/>
      <c r="CR30" s="900"/>
      <c r="CS30" s="900"/>
      <c r="CT30" s="900"/>
      <c r="CU30" s="900"/>
      <c r="CV30" s="900"/>
      <c r="CW30" s="900"/>
      <c r="CX30" s="900"/>
      <c r="CY30" s="900"/>
      <c r="CZ30" s="900"/>
      <c r="DA30" s="900"/>
    </row>
    <row r="31" spans="1:105" s="2" customFormat="1" x14ac:dyDescent="0.2">
      <c r="A31" s="902"/>
      <c r="B31" s="902"/>
      <c r="C31" s="902"/>
      <c r="D31" s="902"/>
      <c r="E31" s="902"/>
      <c r="F31" s="902"/>
      <c r="G31" s="909" t="s">
        <v>242</v>
      </c>
      <c r="H31" s="909"/>
      <c r="I31" s="909"/>
      <c r="J31" s="909"/>
      <c r="K31" s="909"/>
      <c r="L31" s="909"/>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0" t="s">
        <v>234</v>
      </c>
      <c r="AK31" s="900"/>
      <c r="AL31" s="900"/>
      <c r="AM31" s="900"/>
      <c r="AN31" s="900"/>
      <c r="AO31" s="900"/>
      <c r="AP31" s="900"/>
      <c r="AQ31" s="900"/>
      <c r="AR31" s="900"/>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c r="BP31" s="900"/>
      <c r="BQ31" s="900"/>
      <c r="BR31" s="900"/>
      <c r="BS31" s="900"/>
      <c r="BT31" s="900"/>
      <c r="BU31" s="900"/>
      <c r="BV31" s="900"/>
      <c r="BW31" s="900"/>
      <c r="BX31" s="900"/>
      <c r="BY31" s="900"/>
      <c r="BZ31" s="900"/>
      <c r="CA31" s="900"/>
      <c r="CB31" s="900"/>
      <c r="CC31" s="900"/>
      <c r="CD31" s="900"/>
      <c r="CE31" s="900"/>
      <c r="CF31" s="900"/>
      <c r="CG31" s="900"/>
      <c r="CH31" s="900"/>
      <c r="CI31" s="900"/>
      <c r="CJ31" s="900"/>
      <c r="CK31" s="900"/>
      <c r="CL31" s="900"/>
      <c r="CM31" s="900"/>
      <c r="CN31" s="900"/>
      <c r="CO31" s="900"/>
      <c r="CP31" s="900"/>
      <c r="CQ31" s="900"/>
      <c r="CR31" s="900"/>
      <c r="CS31" s="900"/>
      <c r="CT31" s="900"/>
      <c r="CU31" s="900"/>
      <c r="CV31" s="900"/>
      <c r="CW31" s="900"/>
      <c r="CX31" s="900"/>
      <c r="CY31" s="900"/>
      <c r="CZ31" s="900"/>
      <c r="DA31" s="900"/>
    </row>
    <row r="32" spans="1:105" s="2" customFormat="1" x14ac:dyDescent="0.2">
      <c r="A32" s="902"/>
      <c r="B32" s="902"/>
      <c r="C32" s="902"/>
      <c r="D32" s="902"/>
      <c r="E32" s="902"/>
      <c r="F32" s="902"/>
      <c r="G32" s="909" t="s">
        <v>243</v>
      </c>
      <c r="H32" s="909"/>
      <c r="I32" s="909"/>
      <c r="J32" s="909"/>
      <c r="K32" s="909"/>
      <c r="L32" s="909"/>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0" t="s">
        <v>234</v>
      </c>
      <c r="AK32" s="900"/>
      <c r="AL32" s="900"/>
      <c r="AM32" s="900"/>
      <c r="AN32" s="900"/>
      <c r="AO32" s="900"/>
      <c r="AP32" s="900"/>
      <c r="AQ32" s="900"/>
      <c r="AR32" s="900"/>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c r="BP32" s="900"/>
      <c r="BQ32" s="900"/>
      <c r="BR32" s="900"/>
      <c r="BS32" s="900"/>
      <c r="BT32" s="900"/>
      <c r="BU32" s="900"/>
      <c r="BV32" s="900"/>
      <c r="BW32" s="900"/>
      <c r="BX32" s="900"/>
      <c r="BY32" s="900"/>
      <c r="BZ32" s="900"/>
      <c r="CA32" s="900"/>
      <c r="CB32" s="900"/>
      <c r="CC32" s="900"/>
      <c r="CD32" s="900"/>
      <c r="CE32" s="900"/>
      <c r="CF32" s="900"/>
      <c r="CG32" s="900"/>
      <c r="CH32" s="900"/>
      <c r="CI32" s="900"/>
      <c r="CJ32" s="900"/>
      <c r="CK32" s="900"/>
      <c r="CL32" s="900"/>
      <c r="CM32" s="900"/>
      <c r="CN32" s="900"/>
      <c r="CO32" s="900"/>
      <c r="CP32" s="900"/>
      <c r="CQ32" s="900"/>
      <c r="CR32" s="900"/>
      <c r="CS32" s="900"/>
      <c r="CT32" s="900"/>
      <c r="CU32" s="900"/>
      <c r="CV32" s="900"/>
      <c r="CW32" s="900"/>
      <c r="CX32" s="900"/>
      <c r="CY32" s="900"/>
      <c r="CZ32" s="900"/>
      <c r="DA32" s="900"/>
    </row>
    <row r="33" spans="1:105" s="2" customFormat="1" ht="12.75" x14ac:dyDescent="0.2">
      <c r="A33" s="902" t="s">
        <v>244</v>
      </c>
      <c r="B33" s="902"/>
      <c r="C33" s="902"/>
      <c r="D33" s="902"/>
      <c r="E33" s="902"/>
      <c r="F33" s="902"/>
      <c r="G33" s="903" t="s">
        <v>245</v>
      </c>
      <c r="H33" s="903"/>
      <c r="I33" s="903"/>
      <c r="J33" s="903"/>
      <c r="K33" s="903"/>
      <c r="L33" s="903"/>
      <c r="M33" s="903"/>
      <c r="N33" s="903"/>
      <c r="O33" s="903"/>
      <c r="P33" s="903"/>
      <c r="Q33" s="903"/>
      <c r="R33" s="903"/>
      <c r="S33" s="903"/>
      <c r="T33" s="903"/>
      <c r="U33" s="903"/>
      <c r="V33" s="903"/>
      <c r="W33" s="903"/>
      <c r="X33" s="903"/>
      <c r="Y33" s="903"/>
      <c r="Z33" s="903"/>
      <c r="AA33" s="903"/>
      <c r="AB33" s="903"/>
      <c r="AC33" s="903"/>
      <c r="AD33" s="903"/>
      <c r="AE33" s="903"/>
      <c r="AF33" s="903"/>
      <c r="AG33" s="903"/>
      <c r="AH33" s="903"/>
      <c r="AI33" s="903"/>
      <c r="AJ33" s="900" t="s">
        <v>234</v>
      </c>
      <c r="AK33" s="900"/>
      <c r="AL33" s="900"/>
      <c r="AM33" s="900"/>
      <c r="AN33" s="900"/>
      <c r="AO33" s="900"/>
      <c r="AP33" s="900"/>
      <c r="AQ33" s="900"/>
      <c r="AR33" s="900"/>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c r="BP33" s="900"/>
      <c r="BQ33" s="900"/>
      <c r="BR33" s="900"/>
      <c r="BS33" s="900"/>
      <c r="BT33" s="900"/>
      <c r="BU33" s="900"/>
      <c r="BV33" s="900"/>
      <c r="BW33" s="900"/>
      <c r="BX33" s="900"/>
      <c r="BY33" s="900"/>
      <c r="BZ33" s="900"/>
      <c r="CA33" s="900"/>
      <c r="CB33" s="900"/>
      <c r="CC33" s="900"/>
      <c r="CD33" s="900"/>
      <c r="CE33" s="900"/>
      <c r="CF33" s="900"/>
      <c r="CG33" s="900"/>
      <c r="CH33" s="900"/>
      <c r="CI33" s="900"/>
      <c r="CJ33" s="900"/>
      <c r="CK33" s="900"/>
      <c r="CL33" s="900"/>
      <c r="CM33" s="900"/>
      <c r="CN33" s="900"/>
      <c r="CO33" s="900"/>
      <c r="CP33" s="900"/>
      <c r="CQ33" s="900"/>
      <c r="CR33" s="900"/>
      <c r="CS33" s="900"/>
      <c r="CT33" s="900"/>
      <c r="CU33" s="900"/>
      <c r="CV33" s="900"/>
      <c r="CW33" s="900"/>
      <c r="CX33" s="900"/>
      <c r="CY33" s="900"/>
      <c r="CZ33" s="900"/>
      <c r="DA33" s="900"/>
    </row>
    <row r="34" spans="1:105" s="2" customFormat="1" ht="12.75" x14ac:dyDescent="0.2">
      <c r="A34" s="902" t="s">
        <v>64</v>
      </c>
      <c r="B34" s="902"/>
      <c r="C34" s="902"/>
      <c r="D34" s="902"/>
      <c r="E34" s="902"/>
      <c r="F34" s="902"/>
      <c r="G34" s="903" t="s">
        <v>246</v>
      </c>
      <c r="H34" s="903"/>
      <c r="I34" s="903"/>
      <c r="J34" s="903"/>
      <c r="K34" s="903"/>
      <c r="L34" s="903"/>
      <c r="M34" s="903"/>
      <c r="N34" s="903"/>
      <c r="O34" s="903"/>
      <c r="P34" s="903"/>
      <c r="Q34" s="903"/>
      <c r="R34" s="903"/>
      <c r="S34" s="903"/>
      <c r="T34" s="903"/>
      <c r="U34" s="903"/>
      <c r="V34" s="903"/>
      <c r="W34" s="903"/>
      <c r="X34" s="903"/>
      <c r="Y34" s="903"/>
      <c r="Z34" s="903"/>
      <c r="AA34" s="903"/>
      <c r="AB34" s="903"/>
      <c r="AC34" s="903"/>
      <c r="AD34" s="903"/>
      <c r="AE34" s="903"/>
      <c r="AF34" s="903"/>
      <c r="AG34" s="903"/>
      <c r="AH34" s="903"/>
      <c r="AI34" s="903"/>
      <c r="AJ34" s="900"/>
      <c r="AK34" s="900"/>
      <c r="AL34" s="900"/>
      <c r="AM34" s="900"/>
      <c r="AN34" s="900"/>
      <c r="AO34" s="900"/>
      <c r="AP34" s="900"/>
      <c r="AQ34" s="900"/>
      <c r="AR34" s="900"/>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c r="BP34" s="900"/>
      <c r="BQ34" s="900"/>
      <c r="BR34" s="900"/>
      <c r="BS34" s="900"/>
      <c r="BT34" s="900"/>
      <c r="BU34" s="900"/>
      <c r="BV34" s="900"/>
      <c r="BW34" s="900"/>
      <c r="BX34" s="900"/>
      <c r="BY34" s="900"/>
      <c r="BZ34" s="900"/>
      <c r="CA34" s="900"/>
      <c r="CB34" s="900"/>
      <c r="CC34" s="900"/>
      <c r="CD34" s="900"/>
      <c r="CE34" s="900"/>
      <c r="CF34" s="900"/>
      <c r="CG34" s="900"/>
      <c r="CH34" s="900"/>
      <c r="CI34" s="900"/>
      <c r="CJ34" s="900"/>
      <c r="CK34" s="900"/>
      <c r="CL34" s="900"/>
      <c r="CM34" s="900"/>
      <c r="CN34" s="900"/>
      <c r="CO34" s="900"/>
      <c r="CP34" s="900"/>
      <c r="CQ34" s="900"/>
      <c r="CR34" s="900"/>
      <c r="CS34" s="900"/>
      <c r="CT34" s="900"/>
      <c r="CU34" s="900"/>
      <c r="CV34" s="900"/>
      <c r="CW34" s="900"/>
      <c r="CX34" s="900"/>
      <c r="CY34" s="900"/>
      <c r="CZ34" s="900"/>
      <c r="DA34" s="900"/>
    </row>
    <row r="35" spans="1:105" s="2" customFormat="1" ht="12.75" x14ac:dyDescent="0.2">
      <c r="A35" s="902" t="s">
        <v>66</v>
      </c>
      <c r="B35" s="902"/>
      <c r="C35" s="902"/>
      <c r="D35" s="902"/>
      <c r="E35" s="902"/>
      <c r="F35" s="902"/>
      <c r="G35" s="903" t="s">
        <v>248</v>
      </c>
      <c r="H35" s="903"/>
      <c r="I35" s="903"/>
      <c r="J35" s="903"/>
      <c r="K35" s="903"/>
      <c r="L35" s="903"/>
      <c r="M35" s="903"/>
      <c r="N35" s="903"/>
      <c r="O35" s="903"/>
      <c r="P35" s="903"/>
      <c r="Q35" s="903"/>
      <c r="R35" s="903"/>
      <c r="S35" s="903"/>
      <c r="T35" s="903"/>
      <c r="U35" s="903"/>
      <c r="V35" s="903"/>
      <c r="W35" s="903"/>
      <c r="X35" s="903"/>
      <c r="Y35" s="903"/>
      <c r="Z35" s="903"/>
      <c r="AA35" s="903"/>
      <c r="AB35" s="903"/>
      <c r="AC35" s="903"/>
      <c r="AD35" s="903"/>
      <c r="AE35" s="903"/>
      <c r="AF35" s="903"/>
      <c r="AG35" s="903"/>
      <c r="AH35" s="903"/>
      <c r="AI35" s="903"/>
      <c r="AJ35" s="900" t="s">
        <v>247</v>
      </c>
      <c r="AK35" s="900"/>
      <c r="AL35" s="900"/>
      <c r="AM35" s="900"/>
      <c r="AN35" s="900"/>
      <c r="AO35" s="900"/>
      <c r="AP35" s="900"/>
      <c r="AQ35" s="900"/>
      <c r="AR35" s="90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c r="BP35" s="900"/>
      <c r="BQ35" s="900"/>
      <c r="BR35" s="900"/>
      <c r="BS35" s="900"/>
      <c r="BT35" s="900"/>
      <c r="BU35" s="900"/>
      <c r="BV35" s="900"/>
      <c r="BW35" s="900"/>
      <c r="BX35" s="900"/>
      <c r="BY35" s="900"/>
      <c r="BZ35" s="900"/>
      <c r="CA35" s="900"/>
      <c r="CB35" s="900"/>
      <c r="CC35" s="900"/>
      <c r="CD35" s="900"/>
      <c r="CE35" s="900"/>
      <c r="CF35" s="900"/>
      <c r="CG35" s="900"/>
      <c r="CH35" s="900"/>
      <c r="CI35" s="900"/>
      <c r="CJ35" s="900"/>
      <c r="CK35" s="900"/>
      <c r="CL35" s="900"/>
      <c r="CM35" s="900"/>
      <c r="CN35" s="900"/>
      <c r="CO35" s="900"/>
      <c r="CP35" s="900"/>
      <c r="CQ35" s="900"/>
      <c r="CR35" s="900"/>
      <c r="CS35" s="900"/>
      <c r="CT35" s="900"/>
      <c r="CU35" s="900"/>
      <c r="CV35" s="900"/>
      <c r="CW35" s="900"/>
      <c r="CX35" s="900"/>
      <c r="CY35" s="900"/>
      <c r="CZ35" s="900"/>
      <c r="DA35" s="900"/>
    </row>
    <row r="36" spans="1:105" s="2" customFormat="1" ht="12.75" x14ac:dyDescent="0.2">
      <c r="A36" s="902" t="s">
        <v>249</v>
      </c>
      <c r="B36" s="902"/>
      <c r="C36" s="902"/>
      <c r="D36" s="902"/>
      <c r="E36" s="902"/>
      <c r="F36" s="902"/>
      <c r="G36" s="903" t="s">
        <v>250</v>
      </c>
      <c r="H36" s="903"/>
      <c r="I36" s="903"/>
      <c r="J36" s="903"/>
      <c r="K36" s="903"/>
      <c r="L36" s="903"/>
      <c r="M36" s="903"/>
      <c r="N36" s="903"/>
      <c r="O36" s="903"/>
      <c r="P36" s="903"/>
      <c r="Q36" s="903"/>
      <c r="R36" s="903"/>
      <c r="S36" s="903"/>
      <c r="T36" s="903"/>
      <c r="U36" s="903"/>
      <c r="V36" s="903"/>
      <c r="W36" s="903"/>
      <c r="X36" s="903"/>
      <c r="Y36" s="903"/>
      <c r="Z36" s="903"/>
      <c r="AA36" s="903"/>
      <c r="AB36" s="903"/>
      <c r="AC36" s="903"/>
      <c r="AD36" s="903"/>
      <c r="AE36" s="903"/>
      <c r="AF36" s="903"/>
      <c r="AG36" s="903"/>
      <c r="AH36" s="903"/>
      <c r="AI36" s="903"/>
      <c r="AJ36" s="900" t="s">
        <v>234</v>
      </c>
      <c r="AK36" s="900"/>
      <c r="AL36" s="900"/>
      <c r="AM36" s="900"/>
      <c r="AN36" s="900"/>
      <c r="AO36" s="900"/>
      <c r="AP36" s="900"/>
      <c r="AQ36" s="900"/>
      <c r="AR36" s="900"/>
      <c r="AS36" s="900"/>
      <c r="AT36" s="900"/>
      <c r="AU36" s="900"/>
      <c r="AV36" s="900"/>
      <c r="AW36" s="900"/>
      <c r="AX36" s="900"/>
      <c r="AY36" s="900"/>
      <c r="AZ36" s="900"/>
      <c r="BA36" s="900"/>
      <c r="BB36" s="900"/>
      <c r="BC36" s="900"/>
      <c r="BD36" s="900"/>
      <c r="BE36" s="900"/>
      <c r="BF36" s="900"/>
      <c r="BG36" s="900"/>
      <c r="BH36" s="900"/>
      <c r="BI36" s="900"/>
      <c r="BJ36" s="900"/>
      <c r="BK36" s="900"/>
      <c r="BL36" s="900"/>
      <c r="BM36" s="900"/>
      <c r="BN36" s="900"/>
      <c r="BO36" s="900"/>
      <c r="BP36" s="900"/>
      <c r="BQ36" s="900"/>
      <c r="BR36" s="900"/>
      <c r="BS36" s="900"/>
      <c r="BT36" s="900"/>
      <c r="BU36" s="900"/>
      <c r="BV36" s="900"/>
      <c r="BW36" s="900"/>
      <c r="BX36" s="900"/>
      <c r="BY36" s="900"/>
      <c r="BZ36" s="900"/>
      <c r="CA36" s="900"/>
      <c r="CB36" s="900"/>
      <c r="CC36" s="900"/>
      <c r="CD36" s="900"/>
      <c r="CE36" s="900"/>
      <c r="CF36" s="900"/>
      <c r="CG36" s="900"/>
      <c r="CH36" s="900"/>
      <c r="CI36" s="900"/>
      <c r="CJ36" s="900"/>
      <c r="CK36" s="900"/>
      <c r="CL36" s="900"/>
      <c r="CM36" s="900"/>
      <c r="CN36" s="900"/>
      <c r="CO36" s="900"/>
      <c r="CP36" s="900"/>
      <c r="CQ36" s="900"/>
      <c r="CR36" s="900"/>
      <c r="CS36" s="900"/>
      <c r="CT36" s="900"/>
      <c r="CU36" s="900"/>
      <c r="CV36" s="900"/>
      <c r="CW36" s="900"/>
      <c r="CX36" s="900"/>
      <c r="CY36" s="900"/>
      <c r="CZ36" s="900"/>
      <c r="DA36" s="900"/>
    </row>
    <row r="37" spans="1:105" s="2" customFormat="1" ht="12.75" x14ac:dyDescent="0.2">
      <c r="A37" s="902" t="s">
        <v>68</v>
      </c>
      <c r="B37" s="902"/>
      <c r="C37" s="902"/>
      <c r="D37" s="902"/>
      <c r="E37" s="902"/>
      <c r="F37" s="902"/>
      <c r="G37" s="903" t="s">
        <v>251</v>
      </c>
      <c r="H37" s="903"/>
      <c r="I37" s="903"/>
      <c r="J37" s="903"/>
      <c r="K37" s="903"/>
      <c r="L37" s="903"/>
      <c r="M37" s="903"/>
      <c r="N37" s="903"/>
      <c r="O37" s="903"/>
      <c r="P37" s="903"/>
      <c r="Q37" s="903"/>
      <c r="R37" s="903"/>
      <c r="S37" s="903"/>
      <c r="T37" s="903"/>
      <c r="U37" s="903"/>
      <c r="V37" s="903"/>
      <c r="W37" s="903"/>
      <c r="X37" s="903"/>
      <c r="Y37" s="903"/>
      <c r="Z37" s="903"/>
      <c r="AA37" s="903"/>
      <c r="AB37" s="903"/>
      <c r="AC37" s="903"/>
      <c r="AD37" s="903"/>
      <c r="AE37" s="903"/>
      <c r="AF37" s="903"/>
      <c r="AG37" s="903"/>
      <c r="AH37" s="903"/>
      <c r="AI37" s="903"/>
      <c r="AJ37" s="900" t="s">
        <v>262</v>
      </c>
      <c r="AK37" s="900"/>
      <c r="AL37" s="900"/>
      <c r="AM37" s="900"/>
      <c r="AN37" s="900"/>
      <c r="AO37" s="900"/>
      <c r="AP37" s="900"/>
      <c r="AQ37" s="900"/>
      <c r="AR37" s="900"/>
      <c r="AS37" s="900"/>
      <c r="AT37" s="900"/>
      <c r="AU37" s="900"/>
      <c r="AV37" s="900"/>
      <c r="AW37" s="900"/>
      <c r="AX37" s="900"/>
      <c r="AY37" s="900"/>
      <c r="AZ37" s="900"/>
      <c r="BA37" s="900"/>
      <c r="BB37" s="900"/>
      <c r="BC37" s="900"/>
      <c r="BD37" s="900"/>
      <c r="BE37" s="900"/>
      <c r="BF37" s="900"/>
      <c r="BG37" s="900"/>
      <c r="BH37" s="900"/>
      <c r="BI37" s="900"/>
      <c r="BJ37" s="900"/>
      <c r="BK37" s="900"/>
      <c r="BL37" s="900"/>
      <c r="BM37" s="900"/>
      <c r="BN37" s="900"/>
      <c r="BO37" s="900"/>
      <c r="BP37" s="900"/>
      <c r="BQ37" s="900"/>
      <c r="BR37" s="900"/>
      <c r="BS37" s="900"/>
      <c r="BT37" s="900"/>
      <c r="BU37" s="900"/>
      <c r="BV37" s="900"/>
      <c r="BW37" s="900"/>
      <c r="BX37" s="900"/>
      <c r="BY37" s="900"/>
      <c r="BZ37" s="900"/>
      <c r="CA37" s="900"/>
      <c r="CB37" s="900"/>
      <c r="CC37" s="900"/>
      <c r="CD37" s="900"/>
      <c r="CE37" s="900"/>
      <c r="CF37" s="900"/>
      <c r="CG37" s="900"/>
      <c r="CH37" s="900"/>
      <c r="CI37" s="900"/>
      <c r="CJ37" s="900"/>
      <c r="CK37" s="900"/>
      <c r="CL37" s="900"/>
      <c r="CM37" s="900"/>
      <c r="CN37" s="900"/>
      <c r="CO37" s="900"/>
      <c r="CP37" s="900"/>
      <c r="CQ37" s="900"/>
      <c r="CR37" s="900"/>
      <c r="CS37" s="900"/>
      <c r="CT37" s="900"/>
      <c r="CU37" s="900"/>
      <c r="CV37" s="900"/>
      <c r="CW37" s="900"/>
      <c r="CX37" s="900"/>
      <c r="CY37" s="900"/>
      <c r="CZ37" s="900"/>
      <c r="DA37" s="900"/>
    </row>
    <row r="38" spans="1:105" s="2" customFormat="1" ht="12.75" x14ac:dyDescent="0.2">
      <c r="A38" s="902"/>
      <c r="B38" s="902"/>
      <c r="C38" s="902"/>
      <c r="D38" s="902"/>
      <c r="E38" s="902"/>
      <c r="F38" s="902"/>
      <c r="G38" s="918" t="s">
        <v>252</v>
      </c>
      <c r="H38" s="918"/>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c r="AF38" s="918"/>
      <c r="AG38" s="918"/>
      <c r="AH38" s="918"/>
      <c r="AI38" s="918"/>
      <c r="AJ38" s="900" t="s">
        <v>262</v>
      </c>
      <c r="AK38" s="900"/>
      <c r="AL38" s="900"/>
      <c r="AM38" s="900"/>
      <c r="AN38" s="900"/>
      <c r="AO38" s="900"/>
      <c r="AP38" s="900"/>
      <c r="AQ38" s="900"/>
      <c r="AR38" s="900"/>
      <c r="AS38" s="900"/>
      <c r="AT38" s="900"/>
      <c r="AU38" s="900"/>
      <c r="AV38" s="900"/>
      <c r="AW38" s="900"/>
      <c r="AX38" s="900"/>
      <c r="AY38" s="900"/>
      <c r="AZ38" s="900"/>
      <c r="BA38" s="900"/>
      <c r="BB38" s="900"/>
      <c r="BC38" s="900"/>
      <c r="BD38" s="900"/>
      <c r="BE38" s="900"/>
      <c r="BF38" s="900"/>
      <c r="BG38" s="900"/>
      <c r="BH38" s="900"/>
      <c r="BI38" s="900"/>
      <c r="BJ38" s="900"/>
      <c r="BK38" s="900"/>
      <c r="BL38" s="900"/>
      <c r="BM38" s="900"/>
      <c r="BN38" s="900"/>
      <c r="BO38" s="900"/>
      <c r="BP38" s="900"/>
      <c r="BQ38" s="900"/>
      <c r="BR38" s="900"/>
      <c r="BS38" s="900"/>
      <c r="BT38" s="900"/>
      <c r="BU38" s="900"/>
      <c r="BV38" s="900"/>
      <c r="BW38" s="900"/>
      <c r="BX38" s="900"/>
      <c r="BY38" s="900"/>
      <c r="BZ38" s="900"/>
      <c r="CA38" s="900"/>
      <c r="CB38" s="900"/>
      <c r="CC38" s="900"/>
      <c r="CD38" s="900"/>
      <c r="CE38" s="900"/>
      <c r="CF38" s="900"/>
      <c r="CG38" s="900"/>
      <c r="CH38" s="900"/>
      <c r="CI38" s="900"/>
      <c r="CJ38" s="900"/>
      <c r="CK38" s="900"/>
      <c r="CL38" s="900"/>
      <c r="CM38" s="900"/>
      <c r="CN38" s="900"/>
      <c r="CO38" s="900"/>
      <c r="CP38" s="900"/>
      <c r="CQ38" s="900"/>
      <c r="CR38" s="900"/>
      <c r="CS38" s="900"/>
      <c r="CT38" s="900"/>
      <c r="CU38" s="900"/>
      <c r="CV38" s="900"/>
      <c r="CW38" s="900"/>
      <c r="CX38" s="900"/>
      <c r="CY38" s="900"/>
      <c r="CZ38" s="900"/>
      <c r="DA38" s="900"/>
    </row>
    <row r="39" spans="1:105" s="2" customFormat="1" ht="12.75" x14ac:dyDescent="0.2">
      <c r="A39" s="902"/>
      <c r="B39" s="902"/>
      <c r="C39" s="902"/>
      <c r="D39" s="902"/>
      <c r="E39" s="902"/>
      <c r="F39" s="902"/>
      <c r="G39" s="918" t="s">
        <v>253</v>
      </c>
      <c r="H39" s="918"/>
      <c r="I39" s="918"/>
      <c r="J39" s="918"/>
      <c r="K39" s="918"/>
      <c r="L39" s="918"/>
      <c r="M39" s="918"/>
      <c r="N39" s="918"/>
      <c r="O39" s="918"/>
      <c r="P39" s="918"/>
      <c r="Q39" s="918"/>
      <c r="R39" s="918"/>
      <c r="S39" s="918"/>
      <c r="T39" s="918"/>
      <c r="U39" s="918"/>
      <c r="V39" s="918"/>
      <c r="W39" s="918"/>
      <c r="X39" s="918"/>
      <c r="Y39" s="918"/>
      <c r="Z39" s="918"/>
      <c r="AA39" s="918"/>
      <c r="AB39" s="918"/>
      <c r="AC39" s="918"/>
      <c r="AD39" s="918"/>
      <c r="AE39" s="918"/>
      <c r="AF39" s="918"/>
      <c r="AG39" s="918"/>
      <c r="AH39" s="918"/>
      <c r="AI39" s="918"/>
      <c r="AJ39" s="900" t="s">
        <v>262</v>
      </c>
      <c r="AK39" s="900"/>
      <c r="AL39" s="900"/>
      <c r="AM39" s="900"/>
      <c r="AN39" s="900"/>
      <c r="AO39" s="900"/>
      <c r="AP39" s="900"/>
      <c r="AQ39" s="900"/>
      <c r="AR39" s="900"/>
      <c r="AS39" s="900"/>
      <c r="AT39" s="900"/>
      <c r="AU39" s="900"/>
      <c r="AV39" s="900"/>
      <c r="AW39" s="900"/>
      <c r="AX39" s="900"/>
      <c r="AY39" s="900"/>
      <c r="AZ39" s="900"/>
      <c r="BA39" s="900"/>
      <c r="BB39" s="900"/>
      <c r="BC39" s="900"/>
      <c r="BD39" s="900"/>
      <c r="BE39" s="900"/>
      <c r="BF39" s="900"/>
      <c r="BG39" s="900"/>
      <c r="BH39" s="900"/>
      <c r="BI39" s="900"/>
      <c r="BJ39" s="900"/>
      <c r="BK39" s="900"/>
      <c r="BL39" s="900"/>
      <c r="BM39" s="900"/>
      <c r="BN39" s="900"/>
      <c r="BO39" s="900"/>
      <c r="BP39" s="900"/>
      <c r="BQ39" s="900"/>
      <c r="BR39" s="900"/>
      <c r="BS39" s="900"/>
      <c r="BT39" s="900"/>
      <c r="BU39" s="900"/>
      <c r="BV39" s="900"/>
      <c r="BW39" s="900"/>
      <c r="BX39" s="900"/>
      <c r="BY39" s="900"/>
      <c r="BZ39" s="900"/>
      <c r="CA39" s="900"/>
      <c r="CB39" s="900"/>
      <c r="CC39" s="900"/>
      <c r="CD39" s="900"/>
      <c r="CE39" s="900"/>
      <c r="CF39" s="900"/>
      <c r="CG39" s="900"/>
      <c r="CH39" s="900"/>
      <c r="CI39" s="900"/>
      <c r="CJ39" s="900"/>
      <c r="CK39" s="900"/>
      <c r="CL39" s="900"/>
      <c r="CM39" s="900"/>
      <c r="CN39" s="900"/>
      <c r="CO39" s="900"/>
      <c r="CP39" s="900"/>
      <c r="CQ39" s="900"/>
      <c r="CR39" s="900"/>
      <c r="CS39" s="900"/>
      <c r="CT39" s="900"/>
      <c r="CU39" s="900"/>
      <c r="CV39" s="900"/>
      <c r="CW39" s="900"/>
      <c r="CX39" s="900"/>
      <c r="CY39" s="900"/>
      <c r="CZ39" s="900"/>
      <c r="DA39" s="900"/>
    </row>
    <row r="40" spans="1:105" ht="10.5" customHeight="1" x14ac:dyDescent="0.25">
      <c r="A40" s="897"/>
      <c r="B40" s="897"/>
      <c r="C40" s="897"/>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7"/>
      <c r="AJ40" s="897"/>
      <c r="AK40" s="897"/>
      <c r="AL40" s="897"/>
      <c r="AM40" s="897"/>
      <c r="AN40" s="897"/>
      <c r="AO40" s="897"/>
      <c r="AP40" s="897"/>
      <c r="AQ40" s="897"/>
      <c r="AR40" s="897"/>
      <c r="AS40" s="897"/>
      <c r="AT40" s="897"/>
      <c r="AU40" s="897"/>
      <c r="AV40" s="897"/>
      <c r="AW40" s="897"/>
      <c r="AX40" s="897"/>
      <c r="AY40" s="897"/>
      <c r="AZ40" s="897"/>
      <c r="BA40" s="897"/>
      <c r="BB40" s="897"/>
      <c r="BC40" s="897"/>
      <c r="BD40" s="897"/>
      <c r="BE40" s="897"/>
      <c r="BF40" s="897"/>
      <c r="BG40" s="897"/>
      <c r="BH40" s="897"/>
      <c r="BI40" s="897"/>
      <c r="BJ40" s="897"/>
      <c r="BK40" s="897"/>
      <c r="BL40" s="897"/>
      <c r="BM40" s="897"/>
      <c r="BN40" s="897"/>
      <c r="BO40" s="897"/>
      <c r="BP40" s="897"/>
      <c r="BQ40" s="897"/>
      <c r="BR40" s="897"/>
      <c r="BS40" s="897"/>
      <c r="BT40" s="897"/>
      <c r="BU40" s="897"/>
      <c r="BV40" s="897"/>
      <c r="BW40" s="897"/>
      <c r="BX40" s="897"/>
      <c r="BY40" s="897"/>
      <c r="BZ40" s="897"/>
      <c r="CA40" s="897"/>
      <c r="CB40" s="897"/>
      <c r="CC40" s="897"/>
      <c r="CD40" s="897"/>
      <c r="CE40" s="897"/>
      <c r="CF40" s="897"/>
      <c r="CG40" s="897"/>
      <c r="CH40" s="897"/>
      <c r="CI40" s="897"/>
      <c r="CJ40" s="897"/>
      <c r="CK40" s="897"/>
      <c r="CL40" s="897"/>
      <c r="CM40" s="897"/>
      <c r="CN40" s="897"/>
      <c r="CO40" s="897"/>
      <c r="CP40" s="897"/>
      <c r="CQ40" s="897"/>
      <c r="CR40" s="897"/>
      <c r="CS40" s="897"/>
      <c r="CT40" s="897"/>
      <c r="CU40" s="897"/>
      <c r="CV40" s="897"/>
      <c r="CW40" s="897"/>
      <c r="CX40" s="897"/>
      <c r="CY40" s="897"/>
      <c r="CZ40" s="897"/>
      <c r="DA40" s="897"/>
    </row>
    <row r="41" spans="1:105" s="3" customFormat="1" ht="11.25" hidden="1" x14ac:dyDescent="0.2">
      <c r="A41" s="4" t="s">
        <v>254</v>
      </c>
    </row>
    <row r="42" spans="1:105" s="3" customFormat="1" ht="11.25" hidden="1" x14ac:dyDescent="0.2">
      <c r="A42" s="4" t="s">
        <v>255</v>
      </c>
    </row>
    <row r="43" spans="1:105" s="3" customFormat="1" ht="11.25" hidden="1" x14ac:dyDescent="0.2">
      <c r="A43" s="4" t="s">
        <v>256</v>
      </c>
    </row>
    <row r="44" spans="1:105" s="3" customFormat="1" ht="11.25" hidden="1" x14ac:dyDescent="0.2">
      <c r="A44" s="4" t="s">
        <v>257</v>
      </c>
    </row>
    <row r="45" spans="1:105" x14ac:dyDescent="0.25">
      <c r="A45" s="896" t="s">
        <v>1166</v>
      </c>
      <c r="B45" s="896"/>
      <c r="C45" s="896"/>
      <c r="D45" s="896"/>
      <c r="E45" s="896"/>
      <c r="F45" s="896"/>
      <c r="G45" s="896"/>
      <c r="H45" s="896"/>
      <c r="I45" s="896"/>
      <c r="J45" s="896"/>
      <c r="K45" s="896"/>
      <c r="L45" s="896"/>
      <c r="M45" s="896"/>
      <c r="N45" s="896"/>
      <c r="O45" s="896"/>
      <c r="P45" s="896"/>
      <c r="Q45" s="896"/>
      <c r="R45" s="896"/>
      <c r="S45" s="896"/>
      <c r="T45" s="896"/>
      <c r="U45" s="896"/>
      <c r="V45" s="896"/>
      <c r="W45" s="896"/>
      <c r="X45" s="896"/>
      <c r="Y45" s="896"/>
      <c r="Z45" s="896"/>
      <c r="AA45" s="896"/>
      <c r="AB45" s="896"/>
      <c r="AC45" s="896"/>
      <c r="AD45" s="896"/>
      <c r="AE45" s="896"/>
      <c r="AF45" s="896"/>
      <c r="AG45" s="896"/>
      <c r="AH45" s="896"/>
      <c r="AI45" s="896"/>
      <c r="AJ45" s="896"/>
      <c r="AK45" s="896"/>
      <c r="AL45" s="896"/>
      <c r="AM45" s="896"/>
      <c r="AN45" s="896"/>
      <c r="AO45" s="896"/>
      <c r="AP45" s="896"/>
      <c r="AQ45" s="896"/>
      <c r="AR45" s="896"/>
      <c r="AS45" s="896"/>
      <c r="AT45" s="896"/>
      <c r="AU45" s="896"/>
      <c r="AV45" s="896"/>
      <c r="AW45" s="896"/>
      <c r="AX45" s="896"/>
      <c r="AY45" s="896"/>
      <c r="AZ45" s="896"/>
      <c r="BA45" s="896"/>
      <c r="BB45" s="896"/>
      <c r="BC45" s="896"/>
      <c r="BD45" s="896"/>
      <c r="BE45" s="896"/>
      <c r="BF45" s="896"/>
      <c r="BG45" s="896"/>
      <c r="BH45" s="896"/>
      <c r="BI45" s="896"/>
      <c r="BJ45" s="896"/>
      <c r="BK45" s="896"/>
      <c r="BL45" s="896"/>
      <c r="BM45" s="896"/>
      <c r="BN45" s="896"/>
      <c r="BO45" s="896"/>
      <c r="BP45" s="896"/>
      <c r="BQ45" s="896"/>
      <c r="BR45" s="896"/>
      <c r="BS45" s="896"/>
      <c r="BT45" s="896"/>
      <c r="BU45" s="896"/>
      <c r="BV45" s="896"/>
      <c r="BW45" s="896"/>
      <c r="BX45" s="896"/>
      <c r="BY45" s="896"/>
      <c r="BZ45" s="896"/>
      <c r="CA45" s="896"/>
      <c r="CB45" s="896"/>
      <c r="CC45" s="896"/>
      <c r="CD45" s="896"/>
      <c r="CE45" s="896"/>
      <c r="CF45" s="896"/>
      <c r="CG45" s="896"/>
      <c r="CH45" s="896"/>
      <c r="CI45" s="896"/>
      <c r="CJ45" s="896"/>
      <c r="CK45" s="896"/>
      <c r="CL45" s="896"/>
      <c r="CM45" s="896"/>
      <c r="CN45" s="896"/>
      <c r="CO45" s="896"/>
      <c r="CP45" s="896"/>
      <c r="CQ45" s="896"/>
      <c r="CR45" s="896"/>
      <c r="CS45" s="896"/>
      <c r="CT45" s="896"/>
      <c r="CU45" s="896"/>
      <c r="CV45" s="896"/>
      <c r="CW45" s="896"/>
      <c r="CX45" s="896"/>
      <c r="CY45" s="896"/>
      <c r="CZ45" s="896"/>
      <c r="DA45" s="896"/>
    </row>
    <row r="46" spans="1:105" s="5" customFormat="1" ht="45" hidden="1" customHeight="1" x14ac:dyDescent="0.2">
      <c r="F46" s="5" t="s">
        <v>258</v>
      </c>
      <c r="V46" s="919" t="s">
        <v>259</v>
      </c>
      <c r="W46" s="919"/>
      <c r="X46" s="919"/>
      <c r="Y46" s="919"/>
      <c r="Z46" s="919"/>
      <c r="AA46" s="919"/>
      <c r="AB46" s="919"/>
      <c r="AC46" s="919"/>
      <c r="AD46" s="919"/>
      <c r="AE46" s="919"/>
      <c r="AF46" s="919"/>
      <c r="AG46" s="919"/>
      <c r="AH46" s="919"/>
      <c r="AI46" s="919"/>
      <c r="AJ46" s="919"/>
      <c r="AK46" s="919"/>
      <c r="AL46" s="919"/>
      <c r="AM46" s="919"/>
      <c r="AN46" s="919"/>
      <c r="AO46" s="919"/>
      <c r="AP46" s="919"/>
      <c r="AQ46" s="919"/>
      <c r="AR46" s="919"/>
      <c r="AS46" s="919"/>
      <c r="AT46" s="919"/>
      <c r="AU46" s="919"/>
      <c r="AV46" s="919"/>
      <c r="AW46" s="919"/>
      <c r="AX46" s="919"/>
      <c r="AY46" s="919"/>
      <c r="AZ46" s="919"/>
      <c r="BA46" s="919"/>
      <c r="BB46" s="919"/>
      <c r="BC46" s="919"/>
      <c r="BD46" s="919"/>
      <c r="BE46" s="919"/>
      <c r="BF46" s="919"/>
      <c r="BG46" s="919"/>
      <c r="BH46" s="919"/>
      <c r="BI46" s="919"/>
      <c r="BJ46" s="919"/>
      <c r="BK46" s="919"/>
      <c r="BL46" s="919"/>
      <c r="BM46" s="919"/>
      <c r="BN46" s="919"/>
      <c r="BO46" s="919"/>
      <c r="BP46" s="919"/>
      <c r="BQ46" s="919"/>
      <c r="BR46" s="919"/>
      <c r="BS46" s="919"/>
      <c r="BT46" s="919"/>
      <c r="BU46" s="919"/>
      <c r="BV46" s="919"/>
      <c r="BW46" s="919"/>
      <c r="BX46" s="919"/>
      <c r="BY46" s="919"/>
      <c r="BZ46" s="919"/>
      <c r="CA46" s="919"/>
      <c r="CB46" s="919"/>
      <c r="CC46" s="919"/>
      <c r="CD46" s="919"/>
      <c r="CE46" s="919"/>
      <c r="CF46" s="919"/>
      <c r="CG46" s="919"/>
      <c r="CH46" s="919"/>
      <c r="CI46" s="919"/>
      <c r="CJ46" s="919"/>
      <c r="CK46" s="919"/>
      <c r="CL46" s="919"/>
      <c r="CM46" s="919"/>
      <c r="CN46" s="919"/>
      <c r="CO46" s="919"/>
      <c r="CP46" s="919"/>
      <c r="CQ46" s="919"/>
      <c r="CR46" s="919"/>
      <c r="CS46" s="919"/>
      <c r="CT46" s="919"/>
      <c r="CU46" s="919"/>
      <c r="CV46" s="919"/>
      <c r="CW46" s="919"/>
      <c r="CX46" s="919"/>
      <c r="CY46" s="919"/>
      <c r="CZ46" s="919"/>
      <c r="DA46" s="919"/>
    </row>
    <row r="47" spans="1:105" ht="60" hidden="1" customHeight="1" x14ac:dyDescent="0.25">
      <c r="V47" s="919" t="s">
        <v>260</v>
      </c>
      <c r="W47" s="919"/>
      <c r="X47" s="919"/>
      <c r="Y47" s="919"/>
      <c r="Z47" s="919"/>
      <c r="AA47" s="919"/>
      <c r="AB47" s="919"/>
      <c r="AC47" s="919"/>
      <c r="AD47" s="919"/>
      <c r="AE47" s="919"/>
      <c r="AF47" s="919"/>
      <c r="AG47" s="919"/>
      <c r="AH47" s="919"/>
      <c r="AI47" s="919"/>
      <c r="AJ47" s="919"/>
      <c r="AK47" s="919"/>
      <c r="AL47" s="919"/>
      <c r="AM47" s="919"/>
      <c r="AN47" s="919"/>
      <c r="AO47" s="919"/>
      <c r="AP47" s="919"/>
      <c r="AQ47" s="919"/>
      <c r="AR47" s="919"/>
      <c r="AS47" s="919"/>
      <c r="AT47" s="919"/>
      <c r="AU47" s="919"/>
      <c r="AV47" s="919"/>
      <c r="AW47" s="919"/>
      <c r="AX47" s="919"/>
      <c r="AY47" s="919"/>
      <c r="AZ47" s="919"/>
      <c r="BA47" s="919"/>
      <c r="BB47" s="919"/>
      <c r="BC47" s="919"/>
      <c r="BD47" s="919"/>
      <c r="BE47" s="919"/>
      <c r="BF47" s="919"/>
      <c r="BG47" s="919"/>
      <c r="BH47" s="919"/>
      <c r="BI47" s="919"/>
      <c r="BJ47" s="919"/>
      <c r="BK47" s="919"/>
      <c r="BL47" s="919"/>
      <c r="BM47" s="919"/>
      <c r="BN47" s="919"/>
      <c r="BO47" s="919"/>
      <c r="BP47" s="919"/>
      <c r="BQ47" s="919"/>
      <c r="BR47" s="919"/>
      <c r="BS47" s="919"/>
      <c r="BT47" s="919"/>
      <c r="BU47" s="919"/>
      <c r="BV47" s="919"/>
      <c r="BW47" s="919"/>
      <c r="BX47" s="919"/>
      <c r="BY47" s="919"/>
      <c r="BZ47" s="919"/>
      <c r="CA47" s="919"/>
      <c r="CB47" s="919"/>
      <c r="CC47" s="919"/>
      <c r="CD47" s="919"/>
      <c r="CE47" s="919"/>
      <c r="CF47" s="919"/>
      <c r="CG47" s="919"/>
      <c r="CH47" s="919"/>
      <c r="CI47" s="919"/>
      <c r="CJ47" s="919"/>
      <c r="CK47" s="919"/>
      <c r="CL47" s="919"/>
      <c r="CM47" s="919"/>
      <c r="CN47" s="919"/>
      <c r="CO47" s="919"/>
      <c r="CP47" s="919"/>
      <c r="CQ47" s="919"/>
      <c r="CR47" s="919"/>
      <c r="CS47" s="919"/>
      <c r="CT47" s="919"/>
      <c r="CU47" s="919"/>
      <c r="CV47" s="919"/>
      <c r="CW47" s="919"/>
      <c r="CX47" s="919"/>
      <c r="CY47" s="919"/>
      <c r="CZ47" s="919"/>
      <c r="DA47" s="919"/>
    </row>
    <row r="48" spans="1:105" ht="3" hidden="1" customHeight="1" x14ac:dyDescent="0.25"/>
  </sheetData>
  <mergeCells count="332">
    <mergeCell ref="V46:DA46"/>
    <mergeCell ref="V47:DA47"/>
    <mergeCell ref="BI39:BQ39"/>
    <mergeCell ref="BR39:BZ39"/>
    <mergeCell ref="CA39:CI39"/>
    <mergeCell ref="CJ39:CR39"/>
    <mergeCell ref="BI12:BQ12"/>
    <mergeCell ref="BI13:BQ13"/>
    <mergeCell ref="CJ11:CR11"/>
    <mergeCell ref="CS11:DA11"/>
    <mergeCell ref="CJ12:CR12"/>
    <mergeCell ref="CS12:DA12"/>
    <mergeCell ref="CJ13:CR13"/>
    <mergeCell ref="CS13:DA13"/>
    <mergeCell ref="BR38:BZ38"/>
    <mergeCell ref="CA38:CI38"/>
    <mergeCell ref="CJ38:CR38"/>
    <mergeCell ref="CS38:DA38"/>
    <mergeCell ref="BI37:BQ37"/>
    <mergeCell ref="BR37:BZ37"/>
    <mergeCell ref="CA37:CI37"/>
    <mergeCell ref="CJ37:CR37"/>
    <mergeCell ref="BR36:BZ36"/>
    <mergeCell ref="CA36:CI36"/>
    <mergeCell ref="A39:F39"/>
    <mergeCell ref="G39:AI39"/>
    <mergeCell ref="AJ39:AY39"/>
    <mergeCell ref="AZ39:BH39"/>
    <mergeCell ref="CS37:DA37"/>
    <mergeCell ref="A38:F38"/>
    <mergeCell ref="G38:AI38"/>
    <mergeCell ref="AJ38:AY38"/>
    <mergeCell ref="AZ38:BH38"/>
    <mergeCell ref="BI38:BQ38"/>
    <mergeCell ref="CS39:DA39"/>
    <mergeCell ref="CJ36:CR36"/>
    <mergeCell ref="CS36:DA36"/>
    <mergeCell ref="BI35:BQ35"/>
    <mergeCell ref="BR35:BZ35"/>
    <mergeCell ref="CA35:CI35"/>
    <mergeCell ref="CJ35:CR35"/>
    <mergeCell ref="A37:F37"/>
    <mergeCell ref="G37:AI37"/>
    <mergeCell ref="AJ37:AY37"/>
    <mergeCell ref="AZ37:BH37"/>
    <mergeCell ref="CS35:DA35"/>
    <mergeCell ref="A36:F36"/>
    <mergeCell ref="G36:AI36"/>
    <mergeCell ref="AJ36:AY36"/>
    <mergeCell ref="AZ36:BH36"/>
    <mergeCell ref="BI36:BQ36"/>
    <mergeCell ref="BR34:BZ34"/>
    <mergeCell ref="CA34:CI34"/>
    <mergeCell ref="CJ34:CR34"/>
    <mergeCell ref="CS34:DA34"/>
    <mergeCell ref="BI33:BQ33"/>
    <mergeCell ref="BR33:BZ33"/>
    <mergeCell ref="CA33:CI33"/>
    <mergeCell ref="CJ33:CR33"/>
    <mergeCell ref="A35:F35"/>
    <mergeCell ref="G35:AI35"/>
    <mergeCell ref="AJ35:AY35"/>
    <mergeCell ref="AZ35:BH35"/>
    <mergeCell ref="CS33:DA33"/>
    <mergeCell ref="A34:F34"/>
    <mergeCell ref="G34:AI34"/>
    <mergeCell ref="AJ34:AY34"/>
    <mergeCell ref="AZ34:BH34"/>
    <mergeCell ref="BI34:BQ34"/>
    <mergeCell ref="BR32:BZ32"/>
    <mergeCell ref="CA32:CI32"/>
    <mergeCell ref="CJ32:CR32"/>
    <mergeCell ref="CS32:DA32"/>
    <mergeCell ref="BI31:BQ31"/>
    <mergeCell ref="BR31:BZ31"/>
    <mergeCell ref="CA31:CI31"/>
    <mergeCell ref="CJ31:CR31"/>
    <mergeCell ref="A33:F33"/>
    <mergeCell ref="G33:AI33"/>
    <mergeCell ref="AJ33:AY33"/>
    <mergeCell ref="AZ33:BH33"/>
    <mergeCell ref="CS31:DA31"/>
    <mergeCell ref="A32:F32"/>
    <mergeCell ref="G32:AI32"/>
    <mergeCell ref="AJ32:AY32"/>
    <mergeCell ref="AZ32:BH32"/>
    <mergeCell ref="BI32:BQ32"/>
    <mergeCell ref="BR30:BZ30"/>
    <mergeCell ref="CA30:CI30"/>
    <mergeCell ref="CJ30:CR30"/>
    <mergeCell ref="CS30:DA30"/>
    <mergeCell ref="BI29:BQ29"/>
    <mergeCell ref="BR29:BZ29"/>
    <mergeCell ref="CA29:CI29"/>
    <mergeCell ref="CJ29:CR29"/>
    <mergeCell ref="A31:F31"/>
    <mergeCell ref="G31:AI31"/>
    <mergeCell ref="AJ31:AY31"/>
    <mergeCell ref="AZ31:BH31"/>
    <mergeCell ref="CS29:DA29"/>
    <mergeCell ref="A30:F30"/>
    <mergeCell ref="G30:AI30"/>
    <mergeCell ref="AJ30:AY30"/>
    <mergeCell ref="AZ30:BH30"/>
    <mergeCell ref="BI30:BQ30"/>
    <mergeCell ref="BR28:BZ28"/>
    <mergeCell ref="CA28:CI28"/>
    <mergeCell ref="CJ28:CR28"/>
    <mergeCell ref="CS28:DA28"/>
    <mergeCell ref="BI27:BQ27"/>
    <mergeCell ref="BR27:BZ27"/>
    <mergeCell ref="CA27:CI27"/>
    <mergeCell ref="CJ27:CR27"/>
    <mergeCell ref="A29:F29"/>
    <mergeCell ref="G29:AI29"/>
    <mergeCell ref="AJ29:AY29"/>
    <mergeCell ref="AZ29:BH29"/>
    <mergeCell ref="CS27:DA27"/>
    <mergeCell ref="A28:F28"/>
    <mergeCell ref="G28:AI28"/>
    <mergeCell ref="AJ28:AY28"/>
    <mergeCell ref="AZ28:BH28"/>
    <mergeCell ref="BI28:BQ28"/>
    <mergeCell ref="BR26:BZ26"/>
    <mergeCell ref="CA26:CI26"/>
    <mergeCell ref="CJ26:CR26"/>
    <mergeCell ref="CS26:DA26"/>
    <mergeCell ref="BI25:BQ25"/>
    <mergeCell ref="CJ25:CR25"/>
    <mergeCell ref="A27:F27"/>
    <mergeCell ref="G27:AI27"/>
    <mergeCell ref="AJ27:AY27"/>
    <mergeCell ref="AZ27:BH27"/>
    <mergeCell ref="CS25:DA25"/>
    <mergeCell ref="A26:F26"/>
    <mergeCell ref="G26:AI26"/>
    <mergeCell ref="AJ26:AY26"/>
    <mergeCell ref="AZ26:BH26"/>
    <mergeCell ref="BI26:BQ26"/>
    <mergeCell ref="CJ24:CR24"/>
    <mergeCell ref="CS24:DA24"/>
    <mergeCell ref="BI23:BQ23"/>
    <mergeCell ref="CJ23:CR23"/>
    <mergeCell ref="A25:F25"/>
    <mergeCell ref="G25:AI25"/>
    <mergeCell ref="AJ25:AY25"/>
    <mergeCell ref="AZ25:BH25"/>
    <mergeCell ref="CS23:DA23"/>
    <mergeCell ref="A24:F24"/>
    <mergeCell ref="G24:AI24"/>
    <mergeCell ref="AJ24:AY24"/>
    <mergeCell ref="AZ24:BH24"/>
    <mergeCell ref="BI24:BQ24"/>
    <mergeCell ref="BR25:BZ25"/>
    <mergeCell ref="CA25:CI25"/>
    <mergeCell ref="BR24:BZ24"/>
    <mergeCell ref="CA24:CI24"/>
    <mergeCell ref="BR22:BZ22"/>
    <mergeCell ref="CA22:CI22"/>
    <mergeCell ref="CJ22:CR22"/>
    <mergeCell ref="CS22:DA22"/>
    <mergeCell ref="BI21:BQ21"/>
    <mergeCell ref="BR21:BZ21"/>
    <mergeCell ref="CA21:CI21"/>
    <mergeCell ref="CJ21:CR21"/>
    <mergeCell ref="A23:F23"/>
    <mergeCell ref="G23:AI23"/>
    <mergeCell ref="AJ23:AY23"/>
    <mergeCell ref="AZ23:BH23"/>
    <mergeCell ref="CS21:DA21"/>
    <mergeCell ref="A22:F22"/>
    <mergeCell ref="G22:AI22"/>
    <mergeCell ref="AJ22:AY22"/>
    <mergeCell ref="AZ22:BH22"/>
    <mergeCell ref="BI22:BQ22"/>
    <mergeCell ref="BR23:BZ23"/>
    <mergeCell ref="CA23:CI23"/>
    <mergeCell ref="BR20:BZ20"/>
    <mergeCell ref="CA20:CI20"/>
    <mergeCell ref="CJ20:CR20"/>
    <mergeCell ref="CS20:DA20"/>
    <mergeCell ref="BI19:BQ19"/>
    <mergeCell ref="BR19:BZ19"/>
    <mergeCell ref="CA19:CI19"/>
    <mergeCell ref="CJ19:CR19"/>
    <mergeCell ref="A21:F21"/>
    <mergeCell ref="G21:AI21"/>
    <mergeCell ref="AJ21:AY21"/>
    <mergeCell ref="AZ21:BH21"/>
    <mergeCell ref="CS19:DA19"/>
    <mergeCell ref="A20:F20"/>
    <mergeCell ref="G20:AI20"/>
    <mergeCell ref="AJ20:AY20"/>
    <mergeCell ref="AZ20:BH20"/>
    <mergeCell ref="BI20:BQ20"/>
    <mergeCell ref="BR18:BZ18"/>
    <mergeCell ref="CA18:CI18"/>
    <mergeCell ref="CJ18:CR18"/>
    <mergeCell ref="CS18:DA18"/>
    <mergeCell ref="BI17:BQ17"/>
    <mergeCell ref="BR17:BZ17"/>
    <mergeCell ref="CA17:CI17"/>
    <mergeCell ref="CJ17:CR17"/>
    <mergeCell ref="A19:F19"/>
    <mergeCell ref="G19:AI19"/>
    <mergeCell ref="AJ19:AY19"/>
    <mergeCell ref="AZ19:BH19"/>
    <mergeCell ref="CS17:DA17"/>
    <mergeCell ref="A18:F18"/>
    <mergeCell ref="G18:AI18"/>
    <mergeCell ref="AJ18:AY18"/>
    <mergeCell ref="AZ18:BH18"/>
    <mergeCell ref="BI18:BQ18"/>
    <mergeCell ref="BR16:BZ16"/>
    <mergeCell ref="CA16:CI16"/>
    <mergeCell ref="CJ16:CR16"/>
    <mergeCell ref="CS16:DA16"/>
    <mergeCell ref="BI15:BQ15"/>
    <mergeCell ref="BR15:BZ15"/>
    <mergeCell ref="CA15:CI15"/>
    <mergeCell ref="CJ15:CR15"/>
    <mergeCell ref="A17:F17"/>
    <mergeCell ref="G17:AI17"/>
    <mergeCell ref="AJ17:AY17"/>
    <mergeCell ref="AZ17:BH17"/>
    <mergeCell ref="CS15:DA15"/>
    <mergeCell ref="A16:F16"/>
    <mergeCell ref="G16:AI16"/>
    <mergeCell ref="AJ16:AY16"/>
    <mergeCell ref="AZ16:BH16"/>
    <mergeCell ref="BI16:BQ16"/>
    <mergeCell ref="CJ14:CR14"/>
    <mergeCell ref="CS14:DA14"/>
    <mergeCell ref="BR13:BZ13"/>
    <mergeCell ref="CA13:CI13"/>
    <mergeCell ref="A15:F15"/>
    <mergeCell ref="G15:AI15"/>
    <mergeCell ref="AJ15:AY15"/>
    <mergeCell ref="AZ15:BH15"/>
    <mergeCell ref="A14:F14"/>
    <mergeCell ref="G14:AI14"/>
    <mergeCell ref="AJ14:AY14"/>
    <mergeCell ref="AZ14:BH14"/>
    <mergeCell ref="AZ13:BH13"/>
    <mergeCell ref="A13:F13"/>
    <mergeCell ref="G13:AI13"/>
    <mergeCell ref="AJ13:AY13"/>
    <mergeCell ref="A12:F12"/>
    <mergeCell ref="G12:AI12"/>
    <mergeCell ref="AJ12:AY12"/>
    <mergeCell ref="BI14:BQ14"/>
    <mergeCell ref="BR14:BZ14"/>
    <mergeCell ref="CA12:CI12"/>
    <mergeCell ref="CA11:CI11"/>
    <mergeCell ref="A11:F11"/>
    <mergeCell ref="G11:AI11"/>
    <mergeCell ref="AJ11:AY11"/>
    <mergeCell ref="BR12:BZ12"/>
    <mergeCell ref="BR11:BZ11"/>
    <mergeCell ref="AZ11:BH11"/>
    <mergeCell ref="AZ12:BH12"/>
    <mergeCell ref="BI11:BQ11"/>
    <mergeCell ref="CA14:CI14"/>
    <mergeCell ref="A10:F10"/>
    <mergeCell ref="G10:AI10"/>
    <mergeCell ref="AJ10:AY10"/>
    <mergeCell ref="AZ10:BH10"/>
    <mergeCell ref="BI10:BQ10"/>
    <mergeCell ref="BR10:BZ10"/>
    <mergeCell ref="CA10:CI10"/>
    <mergeCell ref="CJ10:CR10"/>
    <mergeCell ref="CS10:DA10"/>
    <mergeCell ref="CJ8:CR8"/>
    <mergeCell ref="CS8:DA8"/>
    <mergeCell ref="BI9:BQ9"/>
    <mergeCell ref="BR9:BZ9"/>
    <mergeCell ref="CA9:CI9"/>
    <mergeCell ref="CJ9:CR9"/>
    <mergeCell ref="A9:F9"/>
    <mergeCell ref="G9:AI9"/>
    <mergeCell ref="AJ9:AY9"/>
    <mergeCell ref="AZ9:BH9"/>
    <mergeCell ref="CS9:DA9"/>
    <mergeCell ref="A6:F6"/>
    <mergeCell ref="G6:AI6"/>
    <mergeCell ref="A8:F8"/>
    <mergeCell ref="G8:AI8"/>
    <mergeCell ref="AJ8:AY8"/>
    <mergeCell ref="AZ8:BH8"/>
    <mergeCell ref="BI8:BQ8"/>
    <mergeCell ref="BR8:BZ8"/>
    <mergeCell ref="CA8:CI8"/>
    <mergeCell ref="A7:F7"/>
    <mergeCell ref="G7:AI7"/>
    <mergeCell ref="AJ7:AY7"/>
    <mergeCell ref="AZ7:BH7"/>
    <mergeCell ref="BI7:BQ7"/>
    <mergeCell ref="BR7:BZ7"/>
    <mergeCell ref="AJ6:AY6"/>
    <mergeCell ref="CJ4:CR4"/>
    <mergeCell ref="CS4:DA4"/>
    <mergeCell ref="A5:F5"/>
    <mergeCell ref="G5:AI5"/>
    <mergeCell ref="CJ3:DA3"/>
    <mergeCell ref="A3:AI4"/>
    <mergeCell ref="AJ3:AY4"/>
    <mergeCell ref="AZ4:BH4"/>
    <mergeCell ref="BI4:BQ4"/>
    <mergeCell ref="A45:DA45"/>
    <mergeCell ref="A40:DA40"/>
    <mergeCell ref="A1:DA1"/>
    <mergeCell ref="A2:DA2"/>
    <mergeCell ref="CS7:DA7"/>
    <mergeCell ref="CS6:DA6"/>
    <mergeCell ref="AJ5:AY5"/>
    <mergeCell ref="AZ5:BH5"/>
    <mergeCell ref="BI5:BQ5"/>
    <mergeCell ref="BR5:BZ5"/>
    <mergeCell ref="CA5:CI5"/>
    <mergeCell ref="CJ5:CR5"/>
    <mergeCell ref="CS5:DA5"/>
    <mergeCell ref="CA7:CI7"/>
    <mergeCell ref="CJ7:CR7"/>
    <mergeCell ref="AZ6:BH6"/>
    <mergeCell ref="BI6:BQ6"/>
    <mergeCell ref="BR6:BZ6"/>
    <mergeCell ref="CA6:CI6"/>
    <mergeCell ref="CJ6:CR6"/>
    <mergeCell ref="AZ3:BQ3"/>
    <mergeCell ref="BR3:CI3"/>
    <mergeCell ref="BR4:BZ4"/>
    <mergeCell ref="CA4:CI4"/>
  </mergeCells>
  <phoneticPr fontId="0" type="noConversion"/>
  <printOptions horizontalCentered="1"/>
  <pageMargins left="0.98425196850393704" right="0.11811023622047245" top="0.59055118110236227" bottom="0.39370078740157483" header="0.19685039370078741" footer="0.19685039370078741"/>
  <pageSetup paperSize="9" scale="67"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zoomScale="60" zoomScaleNormal="60" workbookViewId="0">
      <selection activeCell="G8" sqref="G8"/>
    </sheetView>
  </sheetViews>
  <sheetFormatPr defaultColWidth="8.85546875" defaultRowHeight="12.75" x14ac:dyDescent="0.2"/>
  <cols>
    <col min="1" max="1" width="6.85546875" style="61" customWidth="1"/>
    <col min="2" max="2" width="45.28515625" style="32" customWidth="1"/>
    <col min="3" max="3" width="18.85546875" style="61" customWidth="1"/>
    <col min="4" max="18" width="15.7109375" style="32" customWidth="1"/>
    <col min="19" max="16384" width="8.85546875" style="32"/>
  </cols>
  <sheetData>
    <row r="1" spans="1:18" s="17" customFormat="1" ht="15.75" x14ac:dyDescent="0.25">
      <c r="A1" s="16"/>
      <c r="C1" s="16"/>
    </row>
    <row r="2" spans="1:18" s="17" customFormat="1" ht="18.75" x14ac:dyDescent="0.3">
      <c r="A2" s="920" t="s">
        <v>283</v>
      </c>
      <c r="B2" s="920"/>
      <c r="C2" s="920"/>
      <c r="D2" s="920"/>
      <c r="E2" s="920"/>
      <c r="F2" s="920"/>
      <c r="G2" s="920"/>
      <c r="H2" s="920"/>
      <c r="I2" s="920"/>
      <c r="J2" s="920"/>
      <c r="K2" s="920"/>
      <c r="L2" s="920"/>
    </row>
    <row r="3" spans="1:18" s="17" customFormat="1" ht="19.5" thickBot="1" x14ac:dyDescent="0.35">
      <c r="A3" s="921" t="s">
        <v>284</v>
      </c>
      <c r="B3" s="921"/>
      <c r="C3" s="921"/>
      <c r="D3" s="921"/>
      <c r="E3" s="921"/>
      <c r="F3" s="921"/>
      <c r="G3" s="921"/>
      <c r="H3" s="921"/>
      <c r="I3" s="921"/>
      <c r="J3" s="921"/>
      <c r="K3" s="921"/>
      <c r="L3" s="921"/>
      <c r="P3" s="188">
        <f>P6/D6</f>
        <v>1.649554077975474</v>
      </c>
      <c r="Q3" s="188">
        <f>Q6/E6</f>
        <v>1.4110274133710086</v>
      </c>
    </row>
    <row r="4" spans="1:18" s="22" customFormat="1" ht="31.5" x14ac:dyDescent="0.2">
      <c r="A4" s="19" t="s">
        <v>285</v>
      </c>
      <c r="B4" s="20"/>
      <c r="C4" s="20" t="s">
        <v>286</v>
      </c>
      <c r="D4" s="20" t="s">
        <v>288</v>
      </c>
      <c r="E4" s="20" t="s">
        <v>289</v>
      </c>
      <c r="F4" s="20" t="s">
        <v>364</v>
      </c>
      <c r="G4" s="20" t="s">
        <v>332</v>
      </c>
      <c r="H4" s="20" t="s">
        <v>365</v>
      </c>
      <c r="I4" s="20" t="s">
        <v>366</v>
      </c>
      <c r="J4" s="20" t="s">
        <v>367</v>
      </c>
      <c r="K4" s="20" t="s">
        <v>368</v>
      </c>
      <c r="L4" s="20" t="s">
        <v>369</v>
      </c>
      <c r="M4" s="20" t="s">
        <v>367</v>
      </c>
      <c r="N4" s="20" t="s">
        <v>368</v>
      </c>
      <c r="O4" s="20" t="s">
        <v>369</v>
      </c>
      <c r="P4" s="20" t="s">
        <v>367</v>
      </c>
      <c r="Q4" s="20" t="s">
        <v>368</v>
      </c>
      <c r="R4" s="20" t="s">
        <v>369</v>
      </c>
    </row>
    <row r="5" spans="1:18" s="27" customFormat="1" ht="15.75" x14ac:dyDescent="0.25">
      <c r="A5" s="23" t="s">
        <v>293</v>
      </c>
      <c r="B5" s="24" t="s">
        <v>294</v>
      </c>
      <c r="C5" s="24" t="s">
        <v>295</v>
      </c>
      <c r="D5" s="24" t="s">
        <v>296</v>
      </c>
      <c r="E5" s="24" t="s">
        <v>296</v>
      </c>
      <c r="F5" s="24" t="s">
        <v>296</v>
      </c>
      <c r="G5" s="24" t="s">
        <v>297</v>
      </c>
      <c r="H5" s="24" t="s">
        <v>297</v>
      </c>
      <c r="I5" s="24" t="s">
        <v>297</v>
      </c>
      <c r="J5" s="24"/>
      <c r="K5" s="24" t="s">
        <v>298</v>
      </c>
      <c r="L5" s="24" t="s">
        <v>298</v>
      </c>
      <c r="M5" s="24"/>
      <c r="N5" s="24" t="s">
        <v>298</v>
      </c>
      <c r="O5" s="24" t="s">
        <v>298</v>
      </c>
      <c r="P5" s="24"/>
      <c r="Q5" s="24" t="s">
        <v>298</v>
      </c>
      <c r="R5" s="24" t="s">
        <v>298</v>
      </c>
    </row>
    <row r="6" spans="1:18" s="33" customFormat="1" ht="27.75" customHeight="1" x14ac:dyDescent="0.2">
      <c r="A6" s="28" t="s">
        <v>22</v>
      </c>
      <c r="B6" s="29" t="s">
        <v>301</v>
      </c>
      <c r="C6" s="30" t="s">
        <v>302</v>
      </c>
      <c r="D6" s="31">
        <f>'[268]ст-ть потерь'!$Z$9</f>
        <v>2069.753302171378</v>
      </c>
      <c r="E6" s="31">
        <f>'[268]ст-ть потерь'!$AA$9</f>
        <v>2506.3297611994235</v>
      </c>
      <c r="F6" s="31">
        <f>'[268]ст-ть потерь'!$Y$9</f>
        <v>2294.000346063558</v>
      </c>
      <c r="G6" s="31">
        <f>'[269]Тарифная модель'!$K$211</f>
        <v>2418.3000000000006</v>
      </c>
      <c r="H6" s="31">
        <f>'[269]Тарифная модель'!$L$211</f>
        <v>2292.0000000000005</v>
      </c>
      <c r="I6" s="31">
        <f>'[269]Тарифная модель'!$M$211</f>
        <v>2353.34</v>
      </c>
      <c r="J6" s="31">
        <f>'[269]Тарифная модель'!$N$211</f>
        <v>3414.17</v>
      </c>
      <c r="K6" s="31">
        <f>'[269]Тарифная модель'!$O$211</f>
        <v>3536.5</v>
      </c>
      <c r="L6" s="31">
        <f>'[269]Тарифная модель'!$P$211</f>
        <v>3476.3570516760633</v>
      </c>
      <c r="M6" s="31">
        <f>'[269]Тарифная модель'!$N$211</f>
        <v>3414.17</v>
      </c>
      <c r="N6" s="31">
        <f>'[269]Тарифная модель'!$O$211</f>
        <v>3536.5</v>
      </c>
      <c r="O6" s="31">
        <f>'[269]Тарифная модель'!$P$211</f>
        <v>3476.3570516760633</v>
      </c>
      <c r="P6" s="31">
        <f>'[269]Тарифная модель'!$N$211</f>
        <v>3414.17</v>
      </c>
      <c r="Q6" s="31">
        <f>'[269]Тарифная модель'!$O$211</f>
        <v>3536.5</v>
      </c>
      <c r="R6" s="31">
        <f>'[269]Тарифная модель'!$P$211</f>
        <v>3476.3570516760633</v>
      </c>
    </row>
    <row r="7" spans="1:18" s="33" customFormat="1" ht="49.5" customHeight="1" x14ac:dyDescent="0.2">
      <c r="A7" s="34" t="s">
        <v>33</v>
      </c>
      <c r="B7" s="35" t="s">
        <v>303</v>
      </c>
      <c r="C7" s="36" t="s">
        <v>304</v>
      </c>
      <c r="D7" s="37"/>
      <c r="E7" s="37"/>
      <c r="F7" s="37"/>
      <c r="G7" s="37">
        <v>2177.1129999999998</v>
      </c>
      <c r="H7" s="37">
        <v>2083.404</v>
      </c>
      <c r="I7" s="37">
        <f>'[270]1.4'!$W$8</f>
        <v>4163.893</v>
      </c>
      <c r="J7" s="37">
        <v>2177.1129999999998</v>
      </c>
      <c r="K7" s="37">
        <v>2083.404</v>
      </c>
      <c r="L7" s="37">
        <f>'[270]1.4'!$AB$8</f>
        <v>4224.1509999999998</v>
      </c>
      <c r="M7" s="37"/>
      <c r="N7" s="37"/>
      <c r="O7" s="37"/>
      <c r="P7" s="37"/>
      <c r="Q7" s="37"/>
      <c r="R7" s="37"/>
    </row>
    <row r="8" spans="1:18" s="183" customFormat="1" ht="21.75" customHeight="1" x14ac:dyDescent="0.2">
      <c r="A8" s="179" t="s">
        <v>35</v>
      </c>
      <c r="B8" s="180" t="s">
        <v>305</v>
      </c>
      <c r="C8" s="181"/>
      <c r="D8" s="182"/>
      <c r="E8" s="182"/>
      <c r="F8" s="182"/>
      <c r="G8" s="182">
        <v>2159.7233999999999</v>
      </c>
      <c r="H8" s="182">
        <v>2066.7629000000002</v>
      </c>
      <c r="I8" s="182">
        <f>'[270]1.4'!$X$8</f>
        <v>4130.634</v>
      </c>
      <c r="J8" s="182">
        <v>2141.9546999999998</v>
      </c>
      <c r="K8" s="182">
        <v>2049.759</v>
      </c>
      <c r="L8" s="182">
        <f>'[270]1.4'!$AC$8</f>
        <v>4155.9350000000004</v>
      </c>
      <c r="M8" s="182"/>
      <c r="N8" s="182"/>
      <c r="O8" s="182"/>
      <c r="P8" s="182"/>
      <c r="Q8" s="182"/>
      <c r="R8" s="182"/>
    </row>
    <row r="9" spans="1:18" s="183" customFormat="1" ht="15.75" x14ac:dyDescent="0.2">
      <c r="A9" s="179" t="s">
        <v>130</v>
      </c>
      <c r="B9" s="180" t="s">
        <v>306</v>
      </c>
      <c r="C9" s="184"/>
      <c r="D9" s="182"/>
      <c r="E9" s="182"/>
      <c r="F9" s="182"/>
      <c r="G9" s="182">
        <f t="shared" ref="G9:L9" si="0">G11</f>
        <v>1449.7509</v>
      </c>
      <c r="H9" s="182">
        <f t="shared" si="0"/>
        <v>1387.3496</v>
      </c>
      <c r="I9" s="182">
        <f t="shared" si="0"/>
        <v>2772.7579999999998</v>
      </c>
      <c r="J9" s="182">
        <f t="shared" si="0"/>
        <v>1452.4779000000001</v>
      </c>
      <c r="K9" s="182">
        <f t="shared" si="0"/>
        <v>1389.9592</v>
      </c>
      <c r="L9" s="182">
        <f t="shared" si="0"/>
        <v>2818.1752000000006</v>
      </c>
      <c r="M9" s="182"/>
      <c r="N9" s="182"/>
      <c r="O9" s="182"/>
      <c r="P9" s="182"/>
      <c r="Q9" s="182"/>
      <c r="R9" s="182"/>
    </row>
    <row r="10" spans="1:18" s="183" customFormat="1" ht="15.75" x14ac:dyDescent="0.2">
      <c r="A10" s="179"/>
      <c r="B10" s="180" t="s">
        <v>307</v>
      </c>
      <c r="C10" s="184"/>
      <c r="D10" s="41"/>
      <c r="E10" s="41"/>
      <c r="F10" s="41"/>
      <c r="G10" s="41" t="s">
        <v>308</v>
      </c>
      <c r="H10" s="41" t="s">
        <v>308</v>
      </c>
      <c r="I10" s="41" t="s">
        <v>308</v>
      </c>
      <c r="J10" s="41" t="s">
        <v>308</v>
      </c>
      <c r="K10" s="41" t="s">
        <v>308</v>
      </c>
      <c r="L10" s="41" t="s">
        <v>308</v>
      </c>
      <c r="M10" s="41"/>
      <c r="N10" s="41"/>
      <c r="O10" s="41"/>
      <c r="P10" s="41"/>
      <c r="Q10" s="41"/>
      <c r="R10" s="41"/>
    </row>
    <row r="11" spans="1:18" s="183" customFormat="1" ht="15.75" x14ac:dyDescent="0.2">
      <c r="A11" s="179"/>
      <c r="B11" s="180" t="s">
        <v>309</v>
      </c>
      <c r="C11" s="184"/>
      <c r="D11" s="182"/>
      <c r="E11" s="182"/>
      <c r="F11" s="182"/>
      <c r="G11" s="182">
        <f>ROUND(G$8/I$8*I11,4)</f>
        <v>1449.7509</v>
      </c>
      <c r="H11" s="182">
        <f>ROUND(H$8/I$8*I11,4)</f>
        <v>1387.3496</v>
      </c>
      <c r="I11" s="182">
        <f>'[270]1.4'!$Z$8</f>
        <v>2772.7579999999998</v>
      </c>
      <c r="J11" s="182">
        <f>ROUND(J$8/L$8*L11,4)</f>
        <v>1452.4779000000001</v>
      </c>
      <c r="K11" s="182">
        <f>ROUND(K$8/L$8*L11,4)</f>
        <v>1389.9592</v>
      </c>
      <c r="L11" s="182">
        <f>'[270]1.4'!$AE$8</f>
        <v>2818.1752000000006</v>
      </c>
      <c r="M11" s="182"/>
      <c r="N11" s="182"/>
      <c r="O11" s="182"/>
      <c r="P11" s="182"/>
      <c r="Q11" s="182"/>
      <c r="R11" s="182"/>
    </row>
    <row r="12" spans="1:18" s="183" customFormat="1" ht="15.75" x14ac:dyDescent="0.2">
      <c r="A12" s="179" t="s">
        <v>132</v>
      </c>
      <c r="B12" s="180" t="s">
        <v>310</v>
      </c>
      <c r="C12" s="184"/>
      <c r="D12" s="182"/>
      <c r="E12" s="182"/>
      <c r="F12" s="182"/>
      <c r="G12" s="182">
        <f>ROUND(G$8/I$8*I12,4)</f>
        <v>786.63040000000001</v>
      </c>
      <c r="H12" s="182">
        <f>ROUND(H$8/I$8*I12,4)</f>
        <v>752.77160000000003</v>
      </c>
      <c r="I12" s="182">
        <f>'[270]1.4'!$AA$8</f>
        <v>1504.49</v>
      </c>
      <c r="J12" s="182">
        <f>ROUND(J$8/L$8*L12,4)</f>
        <v>788.33140000000003</v>
      </c>
      <c r="K12" s="182">
        <f>ROUND(K$8/L$8*L12,4)</f>
        <v>754.39940000000001</v>
      </c>
      <c r="L12" s="182">
        <f>'[270]1.4'!$AF$8</f>
        <v>1529.5627000000009</v>
      </c>
      <c r="M12" s="182"/>
      <c r="N12" s="182"/>
      <c r="O12" s="182"/>
      <c r="P12" s="182"/>
      <c r="Q12" s="182"/>
      <c r="R12" s="182"/>
    </row>
    <row r="13" spans="1:18" s="183" customFormat="1" ht="15.75" x14ac:dyDescent="0.2">
      <c r="A13" s="179" t="s">
        <v>38</v>
      </c>
      <c r="B13" s="180" t="s">
        <v>311</v>
      </c>
      <c r="C13" s="184" t="s">
        <v>312</v>
      </c>
      <c r="D13" s="185"/>
      <c r="E13" s="185"/>
      <c r="F13" s="185"/>
      <c r="G13" s="185">
        <v>13.27</v>
      </c>
      <c r="H13" s="185">
        <v>14.68</v>
      </c>
      <c r="I13" s="185">
        <f>'[270]1.25'!$N$16</f>
        <v>14.276949479729669</v>
      </c>
      <c r="J13" s="185">
        <v>13.27</v>
      </c>
      <c r="K13" s="185">
        <v>14.68</v>
      </c>
      <c r="L13" s="185">
        <f>'[270]1.25'!$Q$16</f>
        <v>13.957727836907347</v>
      </c>
      <c r="M13" s="186">
        <f t="shared" ref="M13:O15" si="1">J13/100</f>
        <v>0.13269999999999998</v>
      </c>
      <c r="N13" s="186">
        <f t="shared" si="1"/>
        <v>0.14679999999999999</v>
      </c>
      <c r="O13" s="186">
        <f t="shared" si="1"/>
        <v>0.13957727836907347</v>
      </c>
      <c r="P13" s="186">
        <f t="shared" ref="P13:R15" si="2">J13/100</f>
        <v>0.13269999999999998</v>
      </c>
      <c r="Q13" s="186">
        <f t="shared" si="2"/>
        <v>0.14679999999999999</v>
      </c>
      <c r="R13" s="186">
        <f t="shared" si="2"/>
        <v>0.13957727836907347</v>
      </c>
    </row>
    <row r="14" spans="1:18" s="183" customFormat="1" ht="15.75" x14ac:dyDescent="0.2">
      <c r="A14" s="179" t="s">
        <v>40</v>
      </c>
      <c r="B14" s="180" t="s">
        <v>305</v>
      </c>
      <c r="C14" s="184"/>
      <c r="D14" s="185"/>
      <c r="E14" s="185"/>
      <c r="F14" s="185"/>
      <c r="G14" s="182">
        <v>4.2300000000000004</v>
      </c>
      <c r="H14" s="182">
        <v>4.68</v>
      </c>
      <c r="I14" s="185">
        <f>'[270]1.25'!$N$17</f>
        <v>4.5556444845997</v>
      </c>
      <c r="J14" s="182">
        <v>4.1399999999999997</v>
      </c>
      <c r="K14" s="182">
        <v>4.58</v>
      </c>
      <c r="L14" s="185">
        <f>'[270]1.25'!$Q$17</f>
        <v>4.3567765135883976</v>
      </c>
      <c r="M14" s="186">
        <f t="shared" si="1"/>
        <v>4.1399999999999999E-2</v>
      </c>
      <c r="N14" s="186">
        <f t="shared" si="1"/>
        <v>4.58E-2</v>
      </c>
      <c r="O14" s="186">
        <f t="shared" si="1"/>
        <v>4.3567765135883979E-2</v>
      </c>
      <c r="P14" s="186">
        <f t="shared" si="2"/>
        <v>4.1399999999999999E-2</v>
      </c>
      <c r="Q14" s="186">
        <f t="shared" si="2"/>
        <v>4.58E-2</v>
      </c>
      <c r="R14" s="186">
        <f t="shared" si="2"/>
        <v>4.3567765135883979E-2</v>
      </c>
    </row>
    <row r="15" spans="1:18" s="183" customFormat="1" ht="15.75" x14ac:dyDescent="0.2">
      <c r="A15" s="179" t="s">
        <v>42</v>
      </c>
      <c r="B15" s="180" t="s">
        <v>306</v>
      </c>
      <c r="C15" s="184"/>
      <c r="D15" s="185"/>
      <c r="E15" s="185"/>
      <c r="F15" s="185"/>
      <c r="G15" s="185">
        <f t="shared" ref="G15:L15" si="3">G17</f>
        <v>6.7797000000000001</v>
      </c>
      <c r="H15" s="185">
        <f t="shared" si="3"/>
        <v>7.5010000000000003</v>
      </c>
      <c r="I15" s="185">
        <f t="shared" si="3"/>
        <v>7.3016469522403327</v>
      </c>
      <c r="J15" s="185">
        <f t="shared" si="3"/>
        <v>6.8567</v>
      </c>
      <c r="K15" s="185">
        <f t="shared" si="3"/>
        <v>7.5853999999999999</v>
      </c>
      <c r="L15" s="185">
        <f t="shared" si="3"/>
        <v>7.2157153323895526</v>
      </c>
      <c r="M15" s="186">
        <f t="shared" si="1"/>
        <v>6.8567000000000003E-2</v>
      </c>
      <c r="N15" s="186">
        <f t="shared" si="1"/>
        <v>7.5854000000000005E-2</v>
      </c>
      <c r="O15" s="186">
        <f t="shared" si="1"/>
        <v>7.2157153323895523E-2</v>
      </c>
      <c r="P15" s="186">
        <f t="shared" si="2"/>
        <v>6.8567000000000003E-2</v>
      </c>
      <c r="Q15" s="186">
        <f t="shared" si="2"/>
        <v>7.5854000000000005E-2</v>
      </c>
      <c r="R15" s="186">
        <f t="shared" si="2"/>
        <v>7.2157153323895523E-2</v>
      </c>
    </row>
    <row r="16" spans="1:18" s="183" customFormat="1" ht="15.75" x14ac:dyDescent="0.2">
      <c r="A16" s="179"/>
      <c r="B16" s="180" t="s">
        <v>307</v>
      </c>
      <c r="C16" s="184"/>
      <c r="D16" s="187"/>
      <c r="E16" s="187"/>
      <c r="F16" s="187"/>
      <c r="G16" s="187" t="s">
        <v>308</v>
      </c>
      <c r="H16" s="187" t="s">
        <v>308</v>
      </c>
      <c r="I16" s="187" t="s">
        <v>308</v>
      </c>
      <c r="J16" s="187" t="s">
        <v>308</v>
      </c>
      <c r="K16" s="187" t="s">
        <v>308</v>
      </c>
      <c r="L16" s="187" t="s">
        <v>308</v>
      </c>
      <c r="M16" s="186"/>
      <c r="N16" s="186"/>
      <c r="O16" s="186"/>
      <c r="P16" s="186"/>
      <c r="Q16" s="186"/>
      <c r="R16" s="186"/>
    </row>
    <row r="17" spans="1:18" s="183" customFormat="1" ht="15.75" x14ac:dyDescent="0.2">
      <c r="A17" s="179"/>
      <c r="B17" s="180" t="s">
        <v>309</v>
      </c>
      <c r="C17" s="184"/>
      <c r="D17" s="185"/>
      <c r="E17" s="185"/>
      <c r="F17" s="185"/>
      <c r="G17" s="182">
        <f>ROUND(G$14/I$14*I17,4)</f>
        <v>6.7797000000000001</v>
      </c>
      <c r="H17" s="182">
        <f>ROUND(H$14/I$14*I17,4)</f>
        <v>7.5010000000000003</v>
      </c>
      <c r="I17" s="185">
        <f>'[270]1.25'!$N$20</f>
        <v>7.3016469522403327</v>
      </c>
      <c r="J17" s="182">
        <f>ROUND(J$14/L$14*L17,4)</f>
        <v>6.8567</v>
      </c>
      <c r="K17" s="182">
        <f>ROUND(K$14/L$14*L17,4)</f>
        <v>7.5853999999999999</v>
      </c>
      <c r="L17" s="185">
        <f>'[270]1.25'!$Q$18</f>
        <v>7.2157153323895526</v>
      </c>
      <c r="M17" s="186">
        <f t="shared" ref="M17:O18" si="4">J17/100</f>
        <v>6.8567000000000003E-2</v>
      </c>
      <c r="N17" s="186">
        <f t="shared" si="4"/>
        <v>7.5854000000000005E-2</v>
      </c>
      <c r="O17" s="186">
        <f t="shared" si="4"/>
        <v>7.2157153323895523E-2</v>
      </c>
      <c r="P17" s="186">
        <f t="shared" ref="P17:R18" si="5">J17/100</f>
        <v>6.8567000000000003E-2</v>
      </c>
      <c r="Q17" s="186">
        <f t="shared" si="5"/>
        <v>7.5854000000000005E-2</v>
      </c>
      <c r="R17" s="186">
        <f t="shared" si="5"/>
        <v>7.2157153323895523E-2</v>
      </c>
    </row>
    <row r="18" spans="1:18" s="183" customFormat="1" ht="15.75" x14ac:dyDescent="0.2">
      <c r="A18" s="179" t="s">
        <v>45</v>
      </c>
      <c r="B18" s="180" t="s">
        <v>310</v>
      </c>
      <c r="C18" s="184"/>
      <c r="D18" s="185"/>
      <c r="E18" s="185"/>
      <c r="F18" s="185"/>
      <c r="G18" s="182">
        <f>ROUND(G$14/I$14*I18,4)</f>
        <v>12.580500000000001</v>
      </c>
      <c r="H18" s="182">
        <f>ROUND(H$14/I$14*I18,4)</f>
        <v>13.918799999999999</v>
      </c>
      <c r="I18" s="185">
        <f>'[270]1.25'!$N$21</f>
        <v>13.548970082885237</v>
      </c>
      <c r="J18" s="182">
        <f>ROUND(J$14/L$14*L18,4)</f>
        <v>12.7468</v>
      </c>
      <c r="K18" s="182">
        <f>ROUND(K$14/L$14*L18,4)</f>
        <v>14.1015</v>
      </c>
      <c r="L18" s="185">
        <f>'[270]1.25'!$Q$21</f>
        <v>13.414239246289148</v>
      </c>
      <c r="M18" s="186">
        <f t="shared" si="4"/>
        <v>0.127468</v>
      </c>
      <c r="N18" s="186">
        <f t="shared" si="4"/>
        <v>0.141015</v>
      </c>
      <c r="O18" s="186">
        <f t="shared" si="4"/>
        <v>0.13414239246289147</v>
      </c>
      <c r="P18" s="186">
        <f t="shared" si="5"/>
        <v>0.127468</v>
      </c>
      <c r="Q18" s="186">
        <f t="shared" si="5"/>
        <v>0.141015</v>
      </c>
      <c r="R18" s="186">
        <f t="shared" si="5"/>
        <v>0.13414239246289147</v>
      </c>
    </row>
    <row r="19" spans="1:18" s="183" customFormat="1" ht="15.75" x14ac:dyDescent="0.2">
      <c r="A19" s="179" t="s">
        <v>56</v>
      </c>
      <c r="B19" s="180" t="s">
        <v>158</v>
      </c>
      <c r="C19" s="184" t="s">
        <v>304</v>
      </c>
      <c r="D19" s="182">
        <f>SUM(D20:D21,D24)</f>
        <v>544.84139000000005</v>
      </c>
      <c r="E19" s="182">
        <f>SUM(E20:E21,E24)</f>
        <v>558.48329999999999</v>
      </c>
      <c r="F19" s="182">
        <f>SUM(F20:F21,F24)</f>
        <v>1103.3246899999999</v>
      </c>
      <c r="G19" s="182">
        <f>ROUND(G$20/I$20*I19,4)</f>
        <v>1888.2461000000001</v>
      </c>
      <c r="H19" s="182">
        <f>ROUND(H$20/I$20*I19,4)</f>
        <v>1777.5019</v>
      </c>
      <c r="I19" s="182">
        <f>'[270]1.25'!$N$22</f>
        <v>3569.4161000000004</v>
      </c>
      <c r="J19" s="182">
        <f>ROUND(J$20/L$20*L19,4)</f>
        <v>1888.2458999999999</v>
      </c>
      <c r="K19" s="182">
        <f>ROUND(K$20/L$20*L19,4)</f>
        <v>1777.502</v>
      </c>
      <c r="L19" s="182">
        <f>'[270]1.25'!$Q$22</f>
        <v>3634.5553000000004</v>
      </c>
      <c r="M19" s="182">
        <f>D19/F19*O19</f>
        <v>1428.2739933796722</v>
      </c>
      <c r="N19" s="182">
        <f>E19/F19*O19</f>
        <v>1464.0355666203286</v>
      </c>
      <c r="O19" s="182">
        <f>O20+O21+O24</f>
        <v>2892.3095600000006</v>
      </c>
      <c r="P19" s="182">
        <f>D19/F19*R19</f>
        <v>544.84139000000005</v>
      </c>
      <c r="Q19" s="182">
        <f>E19/F19*R19</f>
        <v>558.48329999999999</v>
      </c>
      <c r="R19" s="182">
        <f>F19/O19*O19</f>
        <v>1103.3246899999999</v>
      </c>
    </row>
    <row r="20" spans="1:18" s="183" customFormat="1" ht="15.75" x14ac:dyDescent="0.2">
      <c r="A20" s="179" t="s">
        <v>58</v>
      </c>
      <c r="B20" s="180" t="s">
        <v>305</v>
      </c>
      <c r="C20" s="184"/>
      <c r="D20" s="182">
        <f>'[271]3.Программа реализации'!$W$247</f>
        <v>331.06712500000003</v>
      </c>
      <c r="E20" s="182">
        <f>'[271]3.Программа реализации'!$X$247+'[271]3.Программа реализации'!$Z$247</f>
        <v>327.637066</v>
      </c>
      <c r="F20" s="182">
        <f>D20+E20</f>
        <v>658.70419100000004</v>
      </c>
      <c r="G20" s="182">
        <v>636.3732</v>
      </c>
      <c r="H20" s="182">
        <v>599.05039999999997</v>
      </c>
      <c r="I20" s="182">
        <f>'[270]1.25'!$N$23</f>
        <v>1202.9580000000001</v>
      </c>
      <c r="J20" s="182">
        <v>636.37310000000002</v>
      </c>
      <c r="K20" s="182">
        <v>599.05039999999997</v>
      </c>
      <c r="L20" s="182">
        <f>'[270]1.25'!$Q$23</f>
        <v>1224.9110000000001</v>
      </c>
      <c r="M20" s="182"/>
      <c r="N20" s="182"/>
      <c r="O20" s="182">
        <f>'[270]1.4'!$AC$26</f>
        <v>725.28750000000014</v>
      </c>
      <c r="P20" s="182"/>
      <c r="Q20" s="182"/>
      <c r="R20" s="182"/>
    </row>
    <row r="21" spans="1:18" s="183" customFormat="1" ht="15.75" x14ac:dyDescent="0.2">
      <c r="A21" s="179" t="s">
        <v>61</v>
      </c>
      <c r="B21" s="180" t="s">
        <v>306</v>
      </c>
      <c r="C21" s="184"/>
      <c r="D21" s="182">
        <f t="shared" ref="D21:L21" si="6">D23</f>
        <v>207.377115</v>
      </c>
      <c r="E21" s="182">
        <f t="shared" si="6"/>
        <v>224.080016</v>
      </c>
      <c r="F21" s="182">
        <f t="shared" si="6"/>
        <v>431.457131</v>
      </c>
      <c r="G21" s="182">
        <f t="shared" si="6"/>
        <v>563.82150000000001</v>
      </c>
      <c r="H21" s="182">
        <f t="shared" si="6"/>
        <v>530.75379999999996</v>
      </c>
      <c r="I21" s="182">
        <f t="shared" si="6"/>
        <v>1065.8109999999999</v>
      </c>
      <c r="J21" s="182">
        <f t="shared" si="6"/>
        <v>563.82129999999995</v>
      </c>
      <c r="K21" s="182">
        <f t="shared" si="6"/>
        <v>530.75369999999998</v>
      </c>
      <c r="L21" s="182">
        <f t="shared" si="6"/>
        <v>1085.261</v>
      </c>
      <c r="M21" s="182"/>
      <c r="N21" s="182"/>
      <c r="O21" s="182">
        <f>O23</f>
        <v>854.79899799999998</v>
      </c>
      <c r="P21" s="182"/>
      <c r="Q21" s="182"/>
      <c r="R21" s="182"/>
    </row>
    <row r="22" spans="1:18" s="183" customFormat="1" ht="15.75" x14ac:dyDescent="0.2">
      <c r="A22" s="179"/>
      <c r="B22" s="180" t="s">
        <v>307</v>
      </c>
      <c r="C22" s="184"/>
      <c r="D22" s="41" t="s">
        <v>308</v>
      </c>
      <c r="E22" s="41" t="s">
        <v>308</v>
      </c>
      <c r="F22" s="41" t="s">
        <v>308</v>
      </c>
      <c r="G22" s="41" t="s">
        <v>308</v>
      </c>
      <c r="H22" s="41" t="s">
        <v>308</v>
      </c>
      <c r="I22" s="41" t="s">
        <v>308</v>
      </c>
      <c r="J22" s="41" t="s">
        <v>308</v>
      </c>
      <c r="K22" s="41" t="s">
        <v>308</v>
      </c>
      <c r="L22" s="41" t="s">
        <v>308</v>
      </c>
      <c r="M22" s="41"/>
      <c r="N22" s="41"/>
      <c r="O22" s="41" t="s">
        <v>308</v>
      </c>
      <c r="P22" s="41"/>
      <c r="Q22" s="182"/>
      <c r="R22" s="182"/>
    </row>
    <row r="23" spans="1:18" s="183" customFormat="1" ht="15.75" x14ac:dyDescent="0.2">
      <c r="A23" s="179"/>
      <c r="B23" s="180" t="s">
        <v>309</v>
      </c>
      <c r="C23" s="184"/>
      <c r="D23" s="182">
        <f>'[271]3.Программа реализации'!$W$252</f>
        <v>207.377115</v>
      </c>
      <c r="E23" s="182">
        <f>'[271]3.Программа реализации'!$X$252+'[271]3.Программа реализации'!$Z$252</f>
        <v>224.080016</v>
      </c>
      <c r="F23" s="182">
        <f>D23+E23</f>
        <v>431.457131</v>
      </c>
      <c r="G23" s="182">
        <f>ROUND(G$20/I$20*I23,4)</f>
        <v>563.82150000000001</v>
      </c>
      <c r="H23" s="182">
        <f>ROUND(H$20/I$20*I23,4)</f>
        <v>530.75379999999996</v>
      </c>
      <c r="I23" s="182">
        <f>'[270]1.25'!$N$26</f>
        <v>1065.8109999999999</v>
      </c>
      <c r="J23" s="182">
        <f>ROUND(J$20/L$20*L23,4)</f>
        <v>563.82129999999995</v>
      </c>
      <c r="K23" s="182">
        <f>ROUND(K$20/L$20*L23,4)</f>
        <v>530.75369999999998</v>
      </c>
      <c r="L23" s="182">
        <f>'[270]1.25'!$Q$26</f>
        <v>1085.261</v>
      </c>
      <c r="M23" s="182"/>
      <c r="N23" s="182"/>
      <c r="O23" s="182">
        <f>'[270]1.4'!$AE$26</f>
        <v>854.79899799999998</v>
      </c>
      <c r="P23" s="182"/>
      <c r="Q23" s="182"/>
      <c r="R23" s="182"/>
    </row>
    <row r="24" spans="1:18" s="183" customFormat="1" ht="15.75" x14ac:dyDescent="0.2">
      <c r="A24" s="179" t="s">
        <v>62</v>
      </c>
      <c r="B24" s="180" t="s">
        <v>310</v>
      </c>
      <c r="C24" s="184"/>
      <c r="D24" s="182">
        <f>'[271]3.Программа реализации'!$W$255</f>
        <v>6.3971499999999999</v>
      </c>
      <c r="E24" s="182">
        <f>'[271]3.Программа реализации'!$X$255+'[271]3.Программа реализации'!$Z$255</f>
        <v>6.7662180000000003</v>
      </c>
      <c r="F24" s="182">
        <f>D24+E24</f>
        <v>13.163368</v>
      </c>
      <c r="G24" s="182">
        <f>ROUND(G$20/I$20*I24,4)</f>
        <v>688.05139999999994</v>
      </c>
      <c r="H24" s="182">
        <f>ROUND(H$20/I$20*I24,4)</f>
        <v>647.69770000000005</v>
      </c>
      <c r="I24" s="182">
        <f>'[270]1.25'!$N$27</f>
        <v>1300.6470999999999</v>
      </c>
      <c r="J24" s="182">
        <f>ROUND(J$20/L$20*L24,4)</f>
        <v>688.05150000000003</v>
      </c>
      <c r="K24" s="182">
        <f>ROUND(K$20/L$20*L24,4)</f>
        <v>647.69799999999998</v>
      </c>
      <c r="L24" s="182">
        <f>'[270]1.25'!$Q$27</f>
        <v>1324.3833000000004</v>
      </c>
      <c r="M24" s="182"/>
      <c r="N24" s="182"/>
      <c r="O24" s="182">
        <f>'[270]1.4'!$AF$26</f>
        <v>1312.2230620000005</v>
      </c>
      <c r="P24" s="182"/>
      <c r="Q24" s="182"/>
      <c r="R24" s="182"/>
    </row>
    <row r="25" spans="1:18" s="33" customFormat="1" ht="15.75" x14ac:dyDescent="0.2">
      <c r="A25" s="34" t="s">
        <v>74</v>
      </c>
      <c r="B25" s="35" t="s">
        <v>313</v>
      </c>
      <c r="C25" s="36" t="s">
        <v>314</v>
      </c>
      <c r="D25" s="44">
        <f t="shared" ref="D25:L25" si="7">SUM(D26,D29:D30)</f>
        <v>89157.475879999998</v>
      </c>
      <c r="E25" s="44">
        <f t="shared" si="7"/>
        <v>99784.571280000004</v>
      </c>
      <c r="F25" s="44">
        <f t="shared" si="7"/>
        <v>188942.04716000002</v>
      </c>
      <c r="G25" s="44">
        <f t="shared" si="7"/>
        <v>698111.03887397924</v>
      </c>
      <c r="H25" s="44">
        <f t="shared" si="7"/>
        <v>700215.41865454265</v>
      </c>
      <c r="I25" s="44">
        <f t="shared" si="7"/>
        <v>1399006.2678460004</v>
      </c>
      <c r="J25" s="44">
        <f t="shared" si="7"/>
        <v>985995.19981216802</v>
      </c>
      <c r="K25" s="44">
        <f t="shared" si="7"/>
        <v>1080849.2981946149</v>
      </c>
      <c r="L25" s="44">
        <f t="shared" si="7"/>
        <v>2049644.3351983575</v>
      </c>
      <c r="M25" s="45">
        <f t="shared" ref="M25:R25" si="8">((M19/(1-M13))-M19)*M6</f>
        <v>746102.07332060195</v>
      </c>
      <c r="N25" s="45">
        <f t="shared" si="8"/>
        <v>890841.6192013484</v>
      </c>
      <c r="O25" s="45">
        <f t="shared" si="8"/>
        <v>1631067.7624620607</v>
      </c>
      <c r="P25" s="45">
        <f t="shared" si="8"/>
        <v>284614.36152595305</v>
      </c>
      <c r="Q25" s="45">
        <f t="shared" si="8"/>
        <v>339827.9240014769</v>
      </c>
      <c r="R25" s="45">
        <f t="shared" si="8"/>
        <v>622200.80390960805</v>
      </c>
    </row>
    <row r="26" spans="1:18" s="33" customFormat="1" ht="15.75" x14ac:dyDescent="0.2">
      <c r="A26" s="38" t="s">
        <v>76</v>
      </c>
      <c r="B26" s="39" t="s">
        <v>305</v>
      </c>
      <c r="C26" s="40"/>
      <c r="D26" s="45">
        <f>'[271]3.Программа реализации'!$W$81</f>
        <v>34166.12732</v>
      </c>
      <c r="E26" s="45">
        <f>'[271]3.Программа реализации'!$X$81+'[271]3.Программа реализации'!$Z$81</f>
        <v>35788.922680000003</v>
      </c>
      <c r="F26" s="45">
        <f>D26+E26</f>
        <v>69955.05</v>
      </c>
      <c r="G26" s="45">
        <f t="shared" ref="G26:L26" si="9">G32*G20</f>
        <v>67972.452119022681</v>
      </c>
      <c r="H26" s="45">
        <f t="shared" si="9"/>
        <v>67412.400950734358</v>
      </c>
      <c r="I26" s="45">
        <f t="shared" si="9"/>
        <v>135124.69186909849</v>
      </c>
      <c r="J26" s="45">
        <f t="shared" si="9"/>
        <v>93833.922594030679</v>
      </c>
      <c r="K26" s="45">
        <f t="shared" si="9"/>
        <v>101686.45113569481</v>
      </c>
      <c r="L26" s="45">
        <f t="shared" si="9"/>
        <v>193972.42199784165</v>
      </c>
      <c r="M26" s="45">
        <f t="shared" ref="M26:R26" si="10">((M20/(1-M14))-M20)*M6</f>
        <v>0</v>
      </c>
      <c r="N26" s="45">
        <f t="shared" si="10"/>
        <v>0</v>
      </c>
      <c r="O26" s="45">
        <f t="shared" si="10"/>
        <v>114853.87348122431</v>
      </c>
      <c r="P26" s="45">
        <f t="shared" si="10"/>
        <v>0</v>
      </c>
      <c r="Q26" s="45">
        <f t="shared" si="10"/>
        <v>0</v>
      </c>
      <c r="R26" s="45">
        <f t="shared" si="10"/>
        <v>0</v>
      </c>
    </row>
    <row r="27" spans="1:18" s="33" customFormat="1" ht="15.75" x14ac:dyDescent="0.2">
      <c r="A27" s="38" t="s">
        <v>79</v>
      </c>
      <c r="B27" s="39" t="s">
        <v>306</v>
      </c>
      <c r="C27" s="40"/>
      <c r="D27" s="45">
        <f t="shared" ref="D27:L27" si="11">D29</f>
        <v>50471.442230000001</v>
      </c>
      <c r="E27" s="45">
        <f t="shared" si="11"/>
        <v>58865.644</v>
      </c>
      <c r="F27" s="45">
        <f t="shared" si="11"/>
        <v>109337.08623</v>
      </c>
      <c r="G27" s="45">
        <f t="shared" si="11"/>
        <v>320292.07483479433</v>
      </c>
      <c r="H27" s="45">
        <f t="shared" si="11"/>
        <v>321728.94090916129</v>
      </c>
      <c r="I27" s="45">
        <f t="shared" si="11"/>
        <v>642585.4735466257</v>
      </c>
      <c r="J27" s="45">
        <f t="shared" si="11"/>
        <v>449969.2017114106</v>
      </c>
      <c r="K27" s="45">
        <f t="shared" si="11"/>
        <v>494032.73305137869</v>
      </c>
      <c r="L27" s="45">
        <f t="shared" si="11"/>
        <v>936131.95086156554</v>
      </c>
      <c r="M27" s="45">
        <f t="shared" ref="M27:R27" si="12">M29</f>
        <v>0</v>
      </c>
      <c r="N27" s="45">
        <f t="shared" si="12"/>
        <v>0</v>
      </c>
      <c r="O27" s="45">
        <f t="shared" si="12"/>
        <v>231096.48926974437</v>
      </c>
      <c r="P27" s="45">
        <f t="shared" si="12"/>
        <v>0</v>
      </c>
      <c r="Q27" s="45">
        <f t="shared" si="12"/>
        <v>0</v>
      </c>
      <c r="R27" s="45">
        <f t="shared" si="12"/>
        <v>0</v>
      </c>
    </row>
    <row r="28" spans="1:18" s="33" customFormat="1" ht="15.75" x14ac:dyDescent="0.2">
      <c r="A28" s="38"/>
      <c r="B28" s="39" t="s">
        <v>307</v>
      </c>
      <c r="C28" s="40"/>
      <c r="D28" s="45"/>
      <c r="E28" s="45"/>
      <c r="F28" s="133" t="s">
        <v>308</v>
      </c>
      <c r="G28" s="45"/>
      <c r="H28" s="45"/>
      <c r="I28" s="45"/>
      <c r="J28" s="45"/>
      <c r="K28" s="45"/>
      <c r="L28" s="45"/>
      <c r="M28" s="45"/>
      <c r="N28" s="45"/>
      <c r="O28" s="45"/>
      <c r="P28" s="45"/>
      <c r="Q28" s="45"/>
      <c r="R28" s="45"/>
    </row>
    <row r="29" spans="1:18" s="33" customFormat="1" ht="15.75" x14ac:dyDescent="0.2">
      <c r="A29" s="38"/>
      <c r="B29" s="39" t="s">
        <v>309</v>
      </c>
      <c r="C29" s="40"/>
      <c r="D29" s="45">
        <f>'[271]3.Программа реализации'!$W$88</f>
        <v>50471.442230000001</v>
      </c>
      <c r="E29" s="45">
        <f>'[271]3.Программа реализации'!$X$88+'[271]3.Программа реализации'!$Z$88</f>
        <v>58865.644</v>
      </c>
      <c r="F29" s="45">
        <f>D29+E29</f>
        <v>109337.08623</v>
      </c>
      <c r="G29" s="45">
        <f t="shared" ref="G29:L29" si="13">G35*G23</f>
        <v>320292.07483479433</v>
      </c>
      <c r="H29" s="45">
        <f t="shared" si="13"/>
        <v>321728.94090916129</v>
      </c>
      <c r="I29" s="45">
        <f t="shared" si="13"/>
        <v>642585.4735466257</v>
      </c>
      <c r="J29" s="45">
        <f t="shared" si="13"/>
        <v>449969.2017114106</v>
      </c>
      <c r="K29" s="45">
        <f t="shared" si="13"/>
        <v>494032.73305137869</v>
      </c>
      <c r="L29" s="45">
        <f t="shared" si="13"/>
        <v>936131.95086156554</v>
      </c>
      <c r="M29" s="45">
        <f t="shared" ref="M29:R29" si="14">((M23/(1-M17))-M23)*M6</f>
        <v>0</v>
      </c>
      <c r="N29" s="45">
        <f t="shared" si="14"/>
        <v>0</v>
      </c>
      <c r="O29" s="45">
        <f t="shared" si="14"/>
        <v>231096.48926974437</v>
      </c>
      <c r="P29" s="45">
        <f t="shared" si="14"/>
        <v>0</v>
      </c>
      <c r="Q29" s="45">
        <f t="shared" si="14"/>
        <v>0</v>
      </c>
      <c r="R29" s="45">
        <f t="shared" si="14"/>
        <v>0</v>
      </c>
    </row>
    <row r="30" spans="1:18" s="33" customFormat="1" ht="15.75" x14ac:dyDescent="0.2">
      <c r="A30" s="38" t="s">
        <v>82</v>
      </c>
      <c r="B30" s="39" t="s">
        <v>310</v>
      </c>
      <c r="C30" s="40"/>
      <c r="D30" s="45">
        <f>'[271]3.Программа реализации'!$W$91</f>
        <v>4519.9063299999998</v>
      </c>
      <c r="E30" s="45">
        <f>'[271]3.Программа реализации'!$X$91+'[271]3.Программа реализации'!$Z$91</f>
        <v>5130.0045999999993</v>
      </c>
      <c r="F30" s="45">
        <f>D30+E30</f>
        <v>9649.9109299999982</v>
      </c>
      <c r="G30" s="45">
        <f t="shared" ref="G30:L30" si="15">G53*G24</f>
        <v>309846.51192016224</v>
      </c>
      <c r="H30" s="45">
        <f t="shared" si="15"/>
        <v>311074.07679464703</v>
      </c>
      <c r="I30" s="45">
        <f t="shared" si="15"/>
        <v>621296.10243027611</v>
      </c>
      <c r="J30" s="45">
        <f t="shared" si="15"/>
        <v>442192.07550672669</v>
      </c>
      <c r="K30" s="45">
        <f t="shared" si="15"/>
        <v>485130.11400754144</v>
      </c>
      <c r="L30" s="45">
        <f t="shared" si="15"/>
        <v>919539.96233895025</v>
      </c>
      <c r="M30" s="45">
        <f t="shared" ref="M30:R30" si="16">((M24/(1-M18))-M24)*M6</f>
        <v>0</v>
      </c>
      <c r="N30" s="45">
        <f t="shared" si="16"/>
        <v>0</v>
      </c>
      <c r="O30" s="45">
        <f t="shared" si="16"/>
        <v>706726.88471449958</v>
      </c>
      <c r="P30" s="45">
        <f t="shared" si="16"/>
        <v>0</v>
      </c>
      <c r="Q30" s="45">
        <f t="shared" si="16"/>
        <v>0</v>
      </c>
      <c r="R30" s="45">
        <f t="shared" si="16"/>
        <v>0</v>
      </c>
    </row>
    <row r="31" spans="1:18" s="33" customFormat="1" ht="47.25" x14ac:dyDescent="0.2">
      <c r="A31" s="34" t="s">
        <v>84</v>
      </c>
      <c r="B31" s="35" t="s">
        <v>315</v>
      </c>
      <c r="C31" s="36" t="s">
        <v>302</v>
      </c>
      <c r="D31" s="47">
        <f t="shared" ref="D31:R31" si="17">ROUND(D25/D19,3)</f>
        <v>163.63900000000001</v>
      </c>
      <c r="E31" s="47">
        <f t="shared" si="17"/>
        <v>178.67099999999999</v>
      </c>
      <c r="F31" s="47">
        <f t="shared" si="17"/>
        <v>171.24799999999999</v>
      </c>
      <c r="G31" s="47">
        <f t="shared" si="17"/>
        <v>369.714</v>
      </c>
      <c r="H31" s="47">
        <f t="shared" si="17"/>
        <v>393.93200000000002</v>
      </c>
      <c r="I31" s="47">
        <f t="shared" si="17"/>
        <v>391.94299999999998</v>
      </c>
      <c r="J31" s="47">
        <f t="shared" si="17"/>
        <v>522.17499999999995</v>
      </c>
      <c r="K31" s="47">
        <f t="shared" si="17"/>
        <v>608.072</v>
      </c>
      <c r="L31" s="47">
        <f t="shared" si="17"/>
        <v>563.93299999999999</v>
      </c>
      <c r="M31" s="47">
        <f t="shared" si="17"/>
        <v>522.38</v>
      </c>
      <c r="N31" s="47">
        <f t="shared" si="17"/>
        <v>608.48400000000004</v>
      </c>
      <c r="O31" s="47">
        <f t="shared" si="17"/>
        <v>563.93299999999999</v>
      </c>
      <c r="P31" s="47">
        <f t="shared" si="17"/>
        <v>522.38</v>
      </c>
      <c r="Q31" s="47">
        <f t="shared" si="17"/>
        <v>608.48400000000004</v>
      </c>
      <c r="R31" s="47">
        <f t="shared" si="17"/>
        <v>563.93299999999999</v>
      </c>
    </row>
    <row r="32" spans="1:18" s="33" customFormat="1" ht="15.75" x14ac:dyDescent="0.2">
      <c r="A32" s="38" t="s">
        <v>140</v>
      </c>
      <c r="B32" s="39" t="s">
        <v>305</v>
      </c>
      <c r="C32" s="40"/>
      <c r="D32" s="42"/>
      <c r="E32" s="42"/>
      <c r="F32" s="42"/>
      <c r="G32" s="42">
        <f t="shared" ref="G32:L32" si="18">G45</f>
        <v>106.81224809439286</v>
      </c>
      <c r="H32" s="42">
        <f t="shared" si="18"/>
        <v>112.53210239194291</v>
      </c>
      <c r="I32" s="42">
        <f t="shared" si="18"/>
        <v>112.32702377730433</v>
      </c>
      <c r="J32" s="42">
        <f t="shared" si="18"/>
        <v>147.4511141247653</v>
      </c>
      <c r="K32" s="42">
        <f t="shared" si="18"/>
        <v>169.74607000628797</v>
      </c>
      <c r="L32" s="42">
        <f t="shared" si="18"/>
        <v>158.35633935677095</v>
      </c>
      <c r="M32" s="42"/>
      <c r="N32" s="42"/>
      <c r="O32" s="42"/>
      <c r="P32" s="42"/>
      <c r="Q32" s="42"/>
      <c r="R32" s="42"/>
    </row>
    <row r="33" spans="1:18" s="33" customFormat="1" ht="15.75" x14ac:dyDescent="0.2">
      <c r="A33" s="38" t="s">
        <v>141</v>
      </c>
      <c r="B33" s="39" t="s">
        <v>306</v>
      </c>
      <c r="C33" s="40"/>
      <c r="D33" s="42"/>
      <c r="E33" s="42"/>
      <c r="F33" s="42"/>
      <c r="G33" s="42">
        <f t="shared" ref="G33:L33" si="19">G35</f>
        <v>568.07353893882078</v>
      </c>
      <c r="H33" s="42">
        <f t="shared" si="19"/>
        <v>606.17359858593818</v>
      </c>
      <c r="I33" s="42">
        <f t="shared" si="19"/>
        <v>602.90752633124043</v>
      </c>
      <c r="J33" s="42">
        <f t="shared" si="19"/>
        <v>798.07059738858857</v>
      </c>
      <c r="K33" s="42">
        <f t="shared" si="19"/>
        <v>930.81354506125672</v>
      </c>
      <c r="L33" s="42">
        <f t="shared" si="19"/>
        <v>862.58692688815461</v>
      </c>
      <c r="M33" s="42"/>
      <c r="N33" s="42"/>
      <c r="O33" s="42"/>
      <c r="P33" s="42"/>
      <c r="Q33" s="42"/>
      <c r="R33" s="42"/>
    </row>
    <row r="34" spans="1:18" s="33" customFormat="1" ht="15.75" x14ac:dyDescent="0.2">
      <c r="A34" s="38"/>
      <c r="B34" s="39" t="s">
        <v>307</v>
      </c>
      <c r="C34" s="40"/>
      <c r="D34" s="43"/>
      <c r="E34" s="43"/>
      <c r="F34" s="43"/>
      <c r="G34" s="43" t="s">
        <v>308</v>
      </c>
      <c r="H34" s="43" t="s">
        <v>308</v>
      </c>
      <c r="I34" s="43" t="s">
        <v>308</v>
      </c>
      <c r="J34" s="43" t="s">
        <v>308</v>
      </c>
      <c r="K34" s="43" t="s">
        <v>308</v>
      </c>
      <c r="L34" s="43" t="s">
        <v>308</v>
      </c>
      <c r="M34" s="43"/>
      <c r="N34" s="43"/>
      <c r="O34" s="43"/>
      <c r="P34" s="43"/>
      <c r="Q34" s="43"/>
      <c r="R34" s="43"/>
    </row>
    <row r="35" spans="1:18" s="33" customFormat="1" ht="15.75" x14ac:dyDescent="0.2">
      <c r="A35" s="38"/>
      <c r="B35" s="39" t="s">
        <v>309</v>
      </c>
      <c r="C35" s="40"/>
      <c r="D35" s="42"/>
      <c r="E35" s="42"/>
      <c r="F35" s="42"/>
      <c r="G35" s="42">
        <f t="shared" ref="G35:L35" si="20">G49</f>
        <v>568.07353893882078</v>
      </c>
      <c r="H35" s="42">
        <f t="shared" si="20"/>
        <v>606.17359858593818</v>
      </c>
      <c r="I35" s="42">
        <f t="shared" si="20"/>
        <v>602.90752633124043</v>
      </c>
      <c r="J35" s="42">
        <f t="shared" si="20"/>
        <v>798.07059738858857</v>
      </c>
      <c r="K35" s="42">
        <f t="shared" si="20"/>
        <v>930.81354506125672</v>
      </c>
      <c r="L35" s="42">
        <f t="shared" si="20"/>
        <v>862.58692688815461</v>
      </c>
      <c r="M35" s="42"/>
      <c r="N35" s="42"/>
      <c r="O35" s="42"/>
      <c r="P35" s="42"/>
      <c r="Q35" s="42"/>
      <c r="R35" s="42"/>
    </row>
    <row r="36" spans="1:18" s="33" customFormat="1" ht="16.5" thickBot="1" x14ac:dyDescent="0.25">
      <c r="A36" s="49" t="s">
        <v>142</v>
      </c>
      <c r="B36" s="50" t="s">
        <v>310</v>
      </c>
      <c r="C36" s="51"/>
      <c r="D36" s="52"/>
      <c r="E36" s="52"/>
      <c r="F36" s="52"/>
      <c r="G36" s="52">
        <f>G30/((G12*(1-G18/100))-'[270]1.4'!V19)</f>
        <v>450.63746736181957</v>
      </c>
      <c r="H36" s="52">
        <f>H30/((H12*(1-H18/100))-'[270]1.4'!V19)</f>
        <v>480.12649209697997</v>
      </c>
      <c r="I36" s="52">
        <f>I30/((I12*(1-I18/100))-'[270]1.4'!V19)</f>
        <v>477.71703849092989</v>
      </c>
      <c r="J36" s="52">
        <f>J30/((J12*(1-J18/100))-'[270]1.4'!AA19)</f>
        <v>642.99311260601542</v>
      </c>
      <c r="K36" s="52">
        <f>K30/((K12*(1-K18/100))-'[270]1.4'!AA19)</f>
        <v>748.79361544676908</v>
      </c>
      <c r="L36" s="52">
        <f>L30/((L12*(1-L18/100))-'[270]1.4'!AA19)</f>
        <v>694.38651611129046</v>
      </c>
      <c r="M36" s="52"/>
      <c r="N36" s="52"/>
      <c r="O36" s="52"/>
      <c r="P36" s="52"/>
      <c r="Q36" s="52"/>
      <c r="R36" s="52"/>
    </row>
    <row r="37" spans="1:18" s="33" customFormat="1" ht="15.75" x14ac:dyDescent="0.2">
      <c r="A37" s="53"/>
      <c r="B37" s="54"/>
      <c r="C37" s="53"/>
      <c r="D37" s="55"/>
      <c r="E37" s="55"/>
      <c r="F37" s="55"/>
      <c r="G37" s="55"/>
      <c r="H37" s="55"/>
      <c r="I37" s="55"/>
      <c r="J37" s="55"/>
      <c r="K37" s="55"/>
      <c r="L37" s="55"/>
      <c r="M37" s="55"/>
      <c r="N37" s="55"/>
      <c r="O37" s="55"/>
      <c r="P37" s="55"/>
      <c r="Q37" s="55"/>
      <c r="R37" s="55"/>
    </row>
    <row r="38" spans="1:18" s="33" customFormat="1" ht="15.75" x14ac:dyDescent="0.2">
      <c r="A38" s="53"/>
      <c r="B38" s="54"/>
      <c r="C38" s="53"/>
      <c r="D38" s="55"/>
      <c r="E38" s="55"/>
      <c r="F38" s="55"/>
      <c r="G38" s="55"/>
      <c r="H38" s="55"/>
      <c r="I38" s="55"/>
      <c r="J38" s="55">
        <f>J19/J25</f>
        <v>1.9150660169133791E-3</v>
      </c>
      <c r="K38" s="55"/>
      <c r="L38" s="55"/>
      <c r="M38" s="55"/>
      <c r="N38" s="55"/>
      <c r="O38" s="55"/>
      <c r="P38" s="55"/>
      <c r="Q38" s="55"/>
      <c r="R38" s="55"/>
    </row>
    <row r="39" spans="1:18" s="33" customFormat="1" ht="15.75" x14ac:dyDescent="0.2">
      <c r="A39" s="53"/>
      <c r="B39" s="54"/>
      <c r="C39" s="53"/>
      <c r="D39" s="55"/>
      <c r="E39" s="55"/>
      <c r="F39" s="55"/>
      <c r="G39" s="55"/>
      <c r="H39" s="55"/>
      <c r="I39" s="55"/>
      <c r="J39" s="55"/>
      <c r="K39" s="55"/>
      <c r="L39" s="55"/>
      <c r="M39" s="55"/>
      <c r="N39" s="55"/>
      <c r="O39" s="55"/>
      <c r="P39" s="55"/>
      <c r="Q39" s="55"/>
      <c r="R39" s="55"/>
    </row>
    <row r="40" spans="1:18" s="33" customFormat="1" ht="15.75" x14ac:dyDescent="0.2">
      <c r="A40" s="53"/>
      <c r="B40" s="54"/>
      <c r="C40" s="53"/>
      <c r="D40" s="55"/>
      <c r="E40" s="55"/>
      <c r="F40" s="55"/>
      <c r="G40" s="55"/>
      <c r="H40" s="55"/>
      <c r="I40" s="55"/>
      <c r="J40" s="55"/>
      <c r="K40" s="55"/>
      <c r="L40" s="55"/>
      <c r="M40" s="55"/>
      <c r="N40" s="55"/>
      <c r="O40" s="55"/>
      <c r="P40" s="55"/>
      <c r="Q40" s="55"/>
      <c r="R40" s="55"/>
    </row>
    <row r="41" spans="1:18" s="33" customFormat="1" ht="15.75" x14ac:dyDescent="0.2">
      <c r="A41" s="53"/>
      <c r="B41" s="54"/>
      <c r="C41" s="53"/>
      <c r="D41" s="55"/>
      <c r="E41" s="55"/>
      <c r="F41" s="55"/>
      <c r="G41" s="55"/>
      <c r="H41" s="55"/>
      <c r="I41" s="55"/>
      <c r="J41" s="55"/>
      <c r="K41" s="55"/>
      <c r="L41" s="55"/>
      <c r="M41" s="55"/>
      <c r="N41" s="55"/>
      <c r="O41" s="55"/>
      <c r="P41" s="55"/>
      <c r="Q41" s="55"/>
      <c r="R41" s="55"/>
    </row>
    <row r="42" spans="1:18" s="33" customFormat="1" ht="18.75" x14ac:dyDescent="0.3">
      <c r="A42" s="922" t="s">
        <v>316</v>
      </c>
      <c r="B42" s="922"/>
      <c r="C42" s="53"/>
      <c r="D42" s="56"/>
      <c r="E42" s="56"/>
      <c r="F42" s="56"/>
      <c r="G42" s="56"/>
      <c r="H42" s="56"/>
      <c r="I42" s="56"/>
      <c r="J42" s="56"/>
      <c r="K42" s="56"/>
      <c r="L42" s="56"/>
      <c r="M42" s="56"/>
      <c r="N42" s="56"/>
      <c r="O42" s="56"/>
      <c r="P42" s="56"/>
      <c r="Q42" s="56"/>
      <c r="R42" s="56"/>
    </row>
    <row r="43" spans="1:18" s="33" customFormat="1" ht="15.75" x14ac:dyDescent="0.2">
      <c r="A43" s="57"/>
      <c r="B43" s="33" t="s">
        <v>305</v>
      </c>
      <c r="C43" s="57"/>
    </row>
    <row r="44" spans="1:18" s="33" customFormat="1" ht="15.75" x14ac:dyDescent="0.2">
      <c r="A44" s="57"/>
      <c r="B44" s="33" t="s">
        <v>318</v>
      </c>
      <c r="C44" s="57"/>
      <c r="D44" s="46"/>
      <c r="E44" s="46"/>
      <c r="F44" s="46"/>
      <c r="G44" s="46">
        <f>G6*(G8*G14/100)</f>
        <v>220926.93985470606</v>
      </c>
      <c r="H44" s="46">
        <f>H6*((H8*H14/100))</f>
        <v>221692.56252624001</v>
      </c>
      <c r="I44" s="46">
        <f>I6*I8*I14/100</f>
        <v>442844.46117999993</v>
      </c>
      <c r="J44" s="46">
        <f>J6*J8*J14/100</f>
        <v>302758.09559329855</v>
      </c>
      <c r="K44" s="46">
        <f>K6*K8*K14/100</f>
        <v>332002.94982029998</v>
      </c>
      <c r="L44" s="46">
        <f>L6*L8*L14/100</f>
        <v>629445.89429031604</v>
      </c>
      <c r="M44" s="46"/>
      <c r="N44" s="46"/>
      <c r="O44" s="46"/>
      <c r="P44" s="46"/>
      <c r="Q44" s="46"/>
      <c r="R44" s="46"/>
    </row>
    <row r="45" spans="1:18" s="33" customFormat="1" ht="15.75" x14ac:dyDescent="0.2">
      <c r="A45" s="57"/>
      <c r="B45" s="33" t="s">
        <v>319</v>
      </c>
      <c r="C45" s="57"/>
      <c r="D45" s="55"/>
      <c r="E45" s="55"/>
      <c r="F45" s="55"/>
      <c r="G45" s="55">
        <f t="shared" ref="G45:L45" si="21">G44/(G8*(1-G14/100))</f>
        <v>106.81224809439286</v>
      </c>
      <c r="H45" s="55">
        <f t="shared" si="21"/>
        <v>112.53210239194291</v>
      </c>
      <c r="I45" s="55">
        <f t="shared" si="21"/>
        <v>112.32702377730433</v>
      </c>
      <c r="J45" s="55">
        <f t="shared" si="21"/>
        <v>147.4511141247653</v>
      </c>
      <c r="K45" s="55">
        <f t="shared" si="21"/>
        <v>169.74607000628797</v>
      </c>
      <c r="L45" s="55">
        <f t="shared" si="21"/>
        <v>158.35633935677095</v>
      </c>
      <c r="M45" s="55"/>
      <c r="N45" s="55"/>
      <c r="O45" s="55"/>
      <c r="P45" s="55"/>
      <c r="Q45" s="55"/>
      <c r="R45" s="55"/>
    </row>
    <row r="46" spans="1:18" s="33" customFormat="1" ht="15.75" x14ac:dyDescent="0.2">
      <c r="A46" s="57"/>
      <c r="C46" s="57"/>
      <c r="D46" s="58"/>
      <c r="E46" s="58"/>
      <c r="F46" s="58"/>
      <c r="G46" s="58"/>
      <c r="H46" s="58"/>
      <c r="I46" s="58"/>
      <c r="J46" s="58"/>
      <c r="K46" s="58"/>
      <c r="L46" s="58"/>
      <c r="M46" s="58"/>
      <c r="N46" s="58"/>
      <c r="O46" s="58"/>
      <c r="P46" s="58"/>
      <c r="Q46" s="58"/>
      <c r="R46" s="58"/>
    </row>
    <row r="47" spans="1:18" s="33" customFormat="1" ht="15.75" x14ac:dyDescent="0.2">
      <c r="A47" s="57"/>
      <c r="B47" s="33" t="s">
        <v>306</v>
      </c>
      <c r="C47" s="57"/>
      <c r="D47" s="58"/>
      <c r="E47" s="58"/>
      <c r="F47" s="58"/>
      <c r="G47" s="58"/>
      <c r="H47" s="58"/>
      <c r="I47" s="58"/>
      <c r="J47" s="58"/>
      <c r="K47" s="58"/>
      <c r="L47" s="58"/>
      <c r="M47" s="58"/>
      <c r="N47" s="58"/>
      <c r="O47" s="58"/>
      <c r="P47" s="58"/>
      <c r="Q47" s="58"/>
      <c r="R47" s="58"/>
    </row>
    <row r="48" spans="1:18" s="33" customFormat="1" ht="15.75" x14ac:dyDescent="0.2">
      <c r="A48" s="57"/>
      <c r="B48" s="33" t="s">
        <v>318</v>
      </c>
      <c r="C48" s="57"/>
      <c r="D48" s="46"/>
      <c r="E48" s="46"/>
      <c r="F48" s="46"/>
      <c r="G48" s="46">
        <f>G6*(G9*(G17/100)+G3*0)+(G44-G45*G20)</f>
        <v>390646.20031754498</v>
      </c>
      <c r="H48" s="46">
        <f>H6*(H9*(H17/100)+(H3*0))+(H44-H45*H20)</f>
        <v>392797.35586833773</v>
      </c>
      <c r="I48" s="46">
        <f>I6*I9*(I17/100)+(I44-I45*I20)</f>
        <v>784169.92569090147</v>
      </c>
      <c r="J48" s="46">
        <f>J6*J9*(J17/100)+(J44-J45*J20)</f>
        <v>548948.36975412688</v>
      </c>
      <c r="K48" s="46">
        <f>K6*K9*(K17/100)+(K44-K45*K20)</f>
        <v>603183.71646162844</v>
      </c>
      <c r="L48" s="46">
        <f>L6*L9*(L17/100)+(L44-L45*L20)</f>
        <v>1142395.8932863791</v>
      </c>
      <c r="M48" s="46"/>
      <c r="N48" s="46"/>
      <c r="O48" s="46"/>
      <c r="P48" s="46"/>
      <c r="Q48" s="46"/>
      <c r="R48" s="46"/>
    </row>
    <row r="49" spans="1:18" s="33" customFormat="1" ht="15.75" x14ac:dyDescent="0.2">
      <c r="A49" s="57"/>
      <c r="B49" s="33" t="s">
        <v>319</v>
      </c>
      <c r="C49" s="57"/>
      <c r="D49" s="55"/>
      <c r="E49" s="55"/>
      <c r="F49" s="55"/>
      <c r="G49" s="55">
        <f t="shared" ref="G49:L49" si="22">G48/(G$12*(1-G$18/100))</f>
        <v>568.07353893882078</v>
      </c>
      <c r="H49" s="55">
        <f t="shared" si="22"/>
        <v>606.17359858593818</v>
      </c>
      <c r="I49" s="55">
        <f t="shared" si="22"/>
        <v>602.90752633124043</v>
      </c>
      <c r="J49" s="55">
        <f t="shared" si="22"/>
        <v>798.07059738858857</v>
      </c>
      <c r="K49" s="55">
        <f t="shared" si="22"/>
        <v>930.81354506125672</v>
      </c>
      <c r="L49" s="55">
        <f t="shared" si="22"/>
        <v>862.58692688815461</v>
      </c>
      <c r="M49" s="55"/>
      <c r="N49" s="55"/>
      <c r="O49" s="55"/>
      <c r="P49" s="55"/>
      <c r="Q49" s="55"/>
      <c r="R49" s="55"/>
    </row>
    <row r="50" spans="1:18" s="33" customFormat="1" ht="15.75" x14ac:dyDescent="0.2">
      <c r="A50" s="57"/>
      <c r="C50" s="57"/>
      <c r="D50" s="58"/>
      <c r="E50" s="58"/>
      <c r="F50" s="58"/>
      <c r="G50" s="58"/>
      <c r="H50" s="58"/>
      <c r="I50" s="58"/>
      <c r="J50" s="58"/>
      <c r="K50" s="58"/>
      <c r="L50" s="58"/>
      <c r="M50" s="58"/>
      <c r="N50" s="58"/>
      <c r="O50" s="58"/>
      <c r="P50" s="58"/>
      <c r="Q50" s="58"/>
      <c r="R50" s="58"/>
    </row>
    <row r="51" spans="1:18" s="33" customFormat="1" ht="15.75" x14ac:dyDescent="0.2">
      <c r="A51" s="57"/>
      <c r="B51" s="33" t="s">
        <v>310</v>
      </c>
      <c r="C51" s="57"/>
      <c r="D51" s="58"/>
      <c r="E51" s="58"/>
      <c r="F51" s="58"/>
      <c r="G51" s="58"/>
      <c r="H51" s="58"/>
      <c r="I51" s="58"/>
      <c r="J51" s="58"/>
      <c r="K51" s="58"/>
      <c r="L51" s="58"/>
      <c r="M51" s="58"/>
      <c r="N51" s="58"/>
      <c r="O51" s="58"/>
      <c r="P51" s="58"/>
      <c r="Q51" s="58"/>
      <c r="R51" s="58"/>
    </row>
    <row r="52" spans="1:18" s="33" customFormat="1" ht="15.75" x14ac:dyDescent="0.2">
      <c r="A52" s="57"/>
      <c r="B52" s="33" t="s">
        <v>318</v>
      </c>
      <c r="C52" s="57"/>
      <c r="D52" s="46"/>
      <c r="E52" s="46"/>
      <c r="F52" s="46"/>
      <c r="G52" s="46">
        <f>G6*(G12*(G18/100)+G3)+(G48-G49*G23)</f>
        <v>309674.02070128836</v>
      </c>
      <c r="H52" s="46">
        <f>H6*(H12*(H18/100)+H3)+(H48-H49*H23)</f>
        <v>311216.77973133005</v>
      </c>
      <c r="I52" s="46">
        <f>I6*I12*(I18/100)+(I48-I49*I23)</f>
        <v>621296.10243027611</v>
      </c>
      <c r="J52" s="46">
        <f>J6*J12*(J18/100)+(J48-J49*J23)</f>
        <v>442058.9606575013</v>
      </c>
      <c r="K52" s="46">
        <f>K6*K12*(K18/100)+(K48-K49*K23)</f>
        <v>485369.62282452127</v>
      </c>
      <c r="L52" s="46">
        <f>L6*L12*(L18/100)+(L48-L49*L23)</f>
        <v>919540.10120206699</v>
      </c>
      <c r="M52" s="46"/>
      <c r="N52" s="46"/>
      <c r="O52" s="46"/>
      <c r="P52" s="46"/>
      <c r="Q52" s="46"/>
      <c r="R52" s="46"/>
    </row>
    <row r="53" spans="1:18" s="33" customFormat="1" ht="15.75" x14ac:dyDescent="0.2">
      <c r="A53" s="57"/>
      <c r="B53" s="33" t="s">
        <v>319</v>
      </c>
      <c r="C53" s="57"/>
      <c r="D53" s="55"/>
      <c r="E53" s="55"/>
      <c r="F53" s="55"/>
      <c r="G53" s="55">
        <f t="shared" ref="G53:L53" si="23">G52/((G$12*(1-G$18/100)))</f>
        <v>450.32465876846157</v>
      </c>
      <c r="H53" s="55">
        <f t="shared" si="23"/>
        <v>480.27664262918802</v>
      </c>
      <c r="I53" s="55">
        <f t="shared" si="23"/>
        <v>477.68230323988433</v>
      </c>
      <c r="J53" s="55">
        <f t="shared" si="23"/>
        <v>642.67293292250167</v>
      </c>
      <c r="K53" s="55">
        <f t="shared" si="23"/>
        <v>749.00665743531931</v>
      </c>
      <c r="L53" s="55">
        <f t="shared" si="23"/>
        <v>694.31558245936048</v>
      </c>
      <c r="M53" s="55"/>
      <c r="N53" s="55"/>
      <c r="O53" s="55"/>
      <c r="P53" s="55"/>
      <c r="Q53" s="55"/>
      <c r="R53" s="55"/>
    </row>
    <row r="54" spans="1:18" s="33" customFormat="1" ht="15.75" x14ac:dyDescent="0.2">
      <c r="A54" s="57"/>
      <c r="C54" s="57"/>
    </row>
    <row r="55" spans="1:18" s="33" customFormat="1" ht="15.75" x14ac:dyDescent="0.2">
      <c r="A55" s="57"/>
      <c r="C55" s="57"/>
      <c r="D55" s="58"/>
      <c r="E55" s="58"/>
      <c r="F55" s="58"/>
      <c r="G55" s="58">
        <f t="shared" ref="G55:L55" si="24">(G53-G36)*G24</f>
        <v>-215.22839059200231</v>
      </c>
      <c r="H55" s="58">
        <f t="shared" si="24"/>
        <v>97.252154364926511</v>
      </c>
      <c r="I55" s="58">
        <f t="shared" si="24"/>
        <v>-45.178303540180544</v>
      </c>
      <c r="J55" s="58">
        <f t="shared" si="24"/>
        <v>-220.3001115111561</v>
      </c>
      <c r="K55" s="58">
        <f t="shared" si="24"/>
        <v>137.98686990000726</v>
      </c>
      <c r="L55" s="58">
        <f t="shared" si="24"/>
        <v>-93.943344024074079</v>
      </c>
      <c r="M55" s="58"/>
      <c r="N55" s="58"/>
      <c r="O55" s="58"/>
      <c r="P55" s="58"/>
      <c r="Q55" s="58"/>
      <c r="R55" s="58"/>
    </row>
    <row r="56" spans="1:18" s="33" customFormat="1" ht="15.75" x14ac:dyDescent="0.2">
      <c r="A56" s="57"/>
      <c r="C56" s="57"/>
      <c r="D56" s="59"/>
      <c r="E56" s="59"/>
      <c r="F56" s="59"/>
      <c r="G56" s="59">
        <f t="shared" ref="G56:L56" si="25">G52/G24</f>
        <v>450.07396351680757</v>
      </c>
      <c r="H56" s="59">
        <f t="shared" si="25"/>
        <v>480.49696599405871</v>
      </c>
      <c r="I56" s="59">
        <f t="shared" si="25"/>
        <v>477.68230323988433</v>
      </c>
      <c r="J56" s="59">
        <f t="shared" si="25"/>
        <v>642.47946651885979</v>
      </c>
      <c r="K56" s="59">
        <f t="shared" si="25"/>
        <v>749.3764421451375</v>
      </c>
      <c r="L56" s="59">
        <f t="shared" si="25"/>
        <v>694.31568731051402</v>
      </c>
      <c r="M56" s="59"/>
      <c r="N56" s="59"/>
      <c r="O56" s="59"/>
      <c r="P56" s="59"/>
      <c r="Q56" s="59"/>
      <c r="R56" s="59"/>
    </row>
    <row r="57" spans="1:18" s="33" customFormat="1" ht="15.75" x14ac:dyDescent="0.2">
      <c r="A57" s="57"/>
      <c r="C57" s="57"/>
      <c r="G57" s="60">
        <f t="shared" ref="G57:L57" si="26">G44+G48+G52</f>
        <v>921247.1608735394</v>
      </c>
      <c r="H57" s="60">
        <f t="shared" si="26"/>
        <v>925706.69812590769</v>
      </c>
      <c r="I57" s="60">
        <f>I44+I48+I52</f>
        <v>1848310.4893011774</v>
      </c>
      <c r="J57" s="60">
        <f t="shared" si="26"/>
        <v>1293765.4260049267</v>
      </c>
      <c r="K57" s="60">
        <f t="shared" si="26"/>
        <v>1420556.2891064496</v>
      </c>
      <c r="L57" s="60">
        <f t="shared" si="26"/>
        <v>2691381.888778762</v>
      </c>
      <c r="M57" s="60"/>
      <c r="N57" s="60"/>
      <c r="O57" s="60"/>
      <c r="P57" s="60"/>
      <c r="Q57" s="60"/>
      <c r="R57" s="60"/>
    </row>
    <row r="58" spans="1:18" s="33" customFormat="1" ht="15.75" x14ac:dyDescent="0.2">
      <c r="A58" s="57"/>
      <c r="C58" s="57"/>
    </row>
    <row r="59" spans="1:18" s="33" customFormat="1" ht="15.75" x14ac:dyDescent="0.2">
      <c r="A59" s="57"/>
      <c r="C59" s="57"/>
    </row>
    <row r="60" spans="1:18" s="17" customFormat="1" ht="15.75" x14ac:dyDescent="0.25">
      <c r="A60" s="16"/>
      <c r="C60" s="16"/>
    </row>
    <row r="61" spans="1:18" s="17" customFormat="1" ht="15.75" x14ac:dyDescent="0.25">
      <c r="A61" s="16"/>
      <c r="C61" s="16"/>
    </row>
    <row r="62" spans="1:18" s="17" customFormat="1" ht="15.75" x14ac:dyDescent="0.25">
      <c r="A62" s="16"/>
      <c r="C62" s="16"/>
    </row>
    <row r="63" spans="1:18" s="17" customFormat="1" ht="16.5" thickBot="1" x14ac:dyDescent="0.3">
      <c r="A63" s="16"/>
      <c r="C63" s="16"/>
    </row>
    <row r="64" spans="1:18" s="22" customFormat="1" ht="31.5" x14ac:dyDescent="0.2">
      <c r="A64" s="19" t="s">
        <v>285</v>
      </c>
      <c r="B64" s="20"/>
      <c r="C64" s="20" t="s">
        <v>286</v>
      </c>
      <c r="D64" s="20" t="s">
        <v>288</v>
      </c>
      <c r="E64" s="20" t="s">
        <v>289</v>
      </c>
      <c r="F64" s="20" t="str">
        <f>'[270]1.1.1-1.1.2'!G4</f>
        <v>2020 год (факт)</v>
      </c>
      <c r="G64" s="20" t="s">
        <v>290</v>
      </c>
      <c r="H64" s="20" t="s">
        <v>291</v>
      </c>
      <c r="I64" s="20" t="str">
        <f>'[270]1.1.1-1.1.2'!H4</f>
        <v>2021 год (утверждено)</v>
      </c>
      <c r="J64" s="20" t="s">
        <v>290</v>
      </c>
      <c r="K64" s="20" t="s">
        <v>291</v>
      </c>
      <c r="L64" s="20" t="str">
        <f>'[270]1.1.1-1.1.2'!I4</f>
        <v>2022 год (расчет)</v>
      </c>
      <c r="M64" s="20"/>
      <c r="N64" s="20"/>
      <c r="O64" s="20"/>
      <c r="P64" s="20"/>
      <c r="Q64" s="20"/>
      <c r="R64" s="20"/>
    </row>
    <row r="65" spans="1:18" s="27" customFormat="1" ht="15.75" x14ac:dyDescent="0.25">
      <c r="A65" s="23" t="s">
        <v>293</v>
      </c>
      <c r="B65" s="24" t="s">
        <v>294</v>
      </c>
      <c r="C65" s="24" t="s">
        <v>295</v>
      </c>
      <c r="D65" s="24" t="s">
        <v>297</v>
      </c>
      <c r="E65" s="24" t="s">
        <v>297</v>
      </c>
      <c r="F65" s="24" t="s">
        <v>297</v>
      </c>
      <c r="G65" s="24"/>
      <c r="H65" s="24" t="s">
        <v>298</v>
      </c>
      <c r="I65" s="24" t="s">
        <v>298</v>
      </c>
      <c r="J65" s="24"/>
      <c r="K65" s="24" t="s">
        <v>298</v>
      </c>
      <c r="L65" s="24" t="s">
        <v>299</v>
      </c>
      <c r="M65" s="24"/>
      <c r="N65" s="24"/>
      <c r="O65" s="24"/>
      <c r="P65" s="24"/>
      <c r="Q65" s="24"/>
      <c r="R65" s="24"/>
    </row>
    <row r="66" spans="1:18" s="33" customFormat="1" ht="33" customHeight="1" x14ac:dyDescent="0.2">
      <c r="A66" s="28" t="s">
        <v>22</v>
      </c>
      <c r="B66" s="178" t="s">
        <v>361</v>
      </c>
      <c r="C66" s="30" t="s">
        <v>362</v>
      </c>
      <c r="D66" s="31">
        <f>'[271]3.Программа реализации'!$W$29</f>
        <v>2936334.1355600003</v>
      </c>
      <c r="E66" s="31">
        <f>'[271]3.Программа реализации'!$X$29+'[271]3.Программа реализации'!$Z$29</f>
        <v>2866985.7509099999</v>
      </c>
      <c r="F66" s="31">
        <f>D66+E66</f>
        <v>5803319.8864700003</v>
      </c>
      <c r="G66" s="31">
        <f>'[269]Тарифная модель'!$K$230</f>
        <v>2811002.5903621586</v>
      </c>
      <c r="H66" s="31">
        <f>'[269]Тарифная модель'!$L$230</f>
        <v>2783054.0542873684</v>
      </c>
      <c r="I66" s="31">
        <f>G66+H66</f>
        <v>5594056.644649527</v>
      </c>
      <c r="J66" s="31">
        <f>'[269]Тарифная модель'!$N$230</f>
        <v>4206779.2558554262</v>
      </c>
      <c r="K66" s="31">
        <f>'[269]Тарифная модель'!$O$230</f>
        <v>4245028.4287877334</v>
      </c>
      <c r="L66" s="31">
        <f>J66+K66</f>
        <v>8451807.6846431606</v>
      </c>
      <c r="M66" s="31"/>
      <c r="N66" s="31"/>
      <c r="O66" s="31"/>
      <c r="P66" s="31"/>
      <c r="Q66" s="31"/>
      <c r="R66" s="31"/>
    </row>
    <row r="67" spans="1:18" s="33" customFormat="1" ht="48.75" customHeight="1" x14ac:dyDescent="0.2">
      <c r="A67" s="34" t="s">
        <v>33</v>
      </c>
      <c r="B67" s="35" t="s">
        <v>363</v>
      </c>
      <c r="C67" s="36" t="s">
        <v>304</v>
      </c>
      <c r="D67" s="37">
        <f>'[271]3.Программа реализации'!$W$194</f>
        <v>1803.6211870000002</v>
      </c>
      <c r="E67" s="37">
        <f>'[271]3.Программа реализации'!$X$194+'[271]3.Программа реализации'!$Z$194</f>
        <v>1760.9281590000001</v>
      </c>
      <c r="F67" s="37">
        <f>D67+E67</f>
        <v>3564.5493460000002</v>
      </c>
      <c r="G67" s="37">
        <f>'[269]Тарифная модель'!$K$231</f>
        <v>1888.2459999999999</v>
      </c>
      <c r="H67" s="37">
        <f>'[269]Тарифная модель'!$L$231</f>
        <v>1777.502</v>
      </c>
      <c r="I67" s="37">
        <f>G67+H67</f>
        <v>3665.7479999999996</v>
      </c>
      <c r="J67" s="37">
        <f>'[269]Тарифная модель'!$N$231</f>
        <v>1859.066</v>
      </c>
      <c r="K67" s="37">
        <f>'[269]Тарифная модель'!$O$231</f>
        <v>1775.4890000000003</v>
      </c>
      <c r="L67" s="37">
        <f>J67+K67</f>
        <v>3634.5550000000003</v>
      </c>
      <c r="M67" s="37"/>
      <c r="N67" s="37"/>
      <c r="O67" s="37"/>
      <c r="P67" s="37"/>
      <c r="Q67" s="37"/>
      <c r="R67" s="37"/>
    </row>
    <row r="68" spans="1:18" s="193" customFormat="1" ht="31.5" x14ac:dyDescent="0.2">
      <c r="A68" s="189" t="s">
        <v>38</v>
      </c>
      <c r="B68" s="190" t="str">
        <f>'[271]3.Программа реализации'!$C$352</f>
        <v>Средний одноставочный единый (котловой) тариф</v>
      </c>
      <c r="C68" s="191" t="str">
        <f>'[271]3.Программа реализации'!$E$352</f>
        <v>руб./тыс.кВтч</v>
      </c>
      <c r="D68" s="192">
        <f t="shared" ref="D68:L68" si="27">D66/D67</f>
        <v>1628.0215361874655</v>
      </c>
      <c r="E68" s="192">
        <f t="shared" si="27"/>
        <v>1628.1105712672063</v>
      </c>
      <c r="F68" s="192">
        <f t="shared" si="27"/>
        <v>1628.0655205355094</v>
      </c>
      <c r="G68" s="192">
        <f t="shared" si="27"/>
        <v>1488.6845201113408</v>
      </c>
      <c r="H68" s="192">
        <f t="shared" si="27"/>
        <v>1565.7107864223885</v>
      </c>
      <c r="I68" s="192">
        <f t="shared" si="27"/>
        <v>1526.0341530976837</v>
      </c>
      <c r="J68" s="192">
        <f t="shared" si="27"/>
        <v>2262.845566459408</v>
      </c>
      <c r="K68" s="192">
        <f t="shared" si="27"/>
        <v>2390.9066340527779</v>
      </c>
      <c r="L68" s="192">
        <f t="shared" si="27"/>
        <v>2325.4037109476017</v>
      </c>
      <c r="M68" s="192"/>
      <c r="N68" s="192"/>
      <c r="O68" s="192"/>
      <c r="P68" s="192"/>
      <c r="Q68" s="192"/>
      <c r="R68" s="192"/>
    </row>
  </sheetData>
  <mergeCells count="3">
    <mergeCell ref="A2:L2"/>
    <mergeCell ref="A3:L3"/>
    <mergeCell ref="A42:B4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60" zoomScaleNormal="60" workbookViewId="0">
      <selection activeCell="A27" sqref="A27"/>
    </sheetView>
  </sheetViews>
  <sheetFormatPr defaultColWidth="8.85546875" defaultRowHeight="12.75" outlineLevelCol="1" x14ac:dyDescent="0.2"/>
  <cols>
    <col min="1" max="1" width="7" style="61" customWidth="1"/>
    <col min="2" max="2" width="55.28515625" style="32" customWidth="1"/>
    <col min="3" max="3" width="20.7109375" style="61" customWidth="1"/>
    <col min="4" max="13" width="20.7109375" style="32" customWidth="1"/>
    <col min="14" max="14" width="15.7109375" style="32" hidden="1" customWidth="1"/>
    <col min="15" max="16" width="15.7109375" style="32" customWidth="1"/>
    <col min="17" max="26" width="15.7109375" style="176" customWidth="1"/>
    <col min="27" max="28" width="15.7109375" style="32" customWidth="1"/>
    <col min="29" max="29" width="1.7109375" style="32" customWidth="1"/>
    <col min="30" max="30" width="15.7109375" style="32" customWidth="1" outlineLevel="1"/>
    <col min="31" max="31" width="10.85546875" style="32" customWidth="1" outlineLevel="1"/>
    <col min="32" max="33" width="9" style="32" customWidth="1" outlineLevel="1"/>
    <col min="34" max="34" width="15.42578125" style="32" bestFit="1" customWidth="1"/>
    <col min="35" max="35" width="17.7109375" style="32" bestFit="1" customWidth="1"/>
    <col min="36" max="36" width="16.85546875" style="32" bestFit="1" customWidth="1"/>
    <col min="37" max="37" width="16.5703125" style="32" bestFit="1" customWidth="1"/>
    <col min="38" max="16384" width="8.85546875" style="32"/>
  </cols>
  <sheetData>
    <row r="1" spans="1:34" s="17" customFormat="1" ht="15.75" x14ac:dyDescent="0.25">
      <c r="A1" s="16"/>
      <c r="D1" s="18"/>
      <c r="E1" s="18"/>
      <c r="F1" s="18"/>
      <c r="G1" s="18"/>
      <c r="H1" s="18"/>
      <c r="I1" s="18"/>
      <c r="J1" s="18"/>
      <c r="K1" s="18"/>
      <c r="M1" s="18" t="s">
        <v>320</v>
      </c>
      <c r="N1" s="18"/>
      <c r="O1" s="18"/>
      <c r="P1" s="18"/>
      <c r="Q1" s="62"/>
      <c r="R1" s="62"/>
      <c r="S1" s="62"/>
      <c r="T1" s="62"/>
      <c r="U1" s="62"/>
      <c r="V1" s="62"/>
      <c r="W1" s="62"/>
      <c r="X1" s="62"/>
      <c r="Y1" s="62"/>
      <c r="Z1" s="62"/>
    </row>
    <row r="2" spans="1:34" s="17" customFormat="1" ht="15.75" x14ac:dyDescent="0.25">
      <c r="A2" s="16"/>
      <c r="B2" s="16" t="s">
        <v>282</v>
      </c>
      <c r="C2" s="16"/>
      <c r="D2" s="63"/>
      <c r="E2" s="63"/>
      <c r="F2" s="63"/>
      <c r="Q2" s="62"/>
      <c r="R2" s="62"/>
      <c r="S2" s="62"/>
      <c r="T2" s="62"/>
      <c r="U2" s="62"/>
      <c r="V2" s="62"/>
      <c r="W2" s="62"/>
      <c r="X2" s="62"/>
      <c r="Y2" s="62"/>
      <c r="Z2" s="62"/>
    </row>
    <row r="3" spans="1:34" s="17" customFormat="1" ht="16.5" customHeight="1" x14ac:dyDescent="0.25">
      <c r="A3" s="924" t="s">
        <v>321</v>
      </c>
      <c r="B3" s="924"/>
      <c r="C3" s="924"/>
      <c r="D3" s="924"/>
      <c r="E3" s="924"/>
      <c r="F3" s="925"/>
      <c r="G3" s="925"/>
      <c r="H3" s="925"/>
      <c r="I3" s="925"/>
      <c r="J3" s="925"/>
      <c r="K3" s="925"/>
      <c r="L3" s="925"/>
      <c r="M3" s="925"/>
      <c r="N3" s="64"/>
      <c r="O3" s="64"/>
      <c r="P3" s="64"/>
      <c r="Q3" s="65"/>
      <c r="R3" s="65"/>
      <c r="S3" s="65"/>
      <c r="T3" s="65"/>
      <c r="U3" s="65"/>
      <c r="V3" s="65"/>
      <c r="W3" s="65"/>
      <c r="X3" s="65"/>
      <c r="Y3" s="65"/>
      <c r="Z3" s="65"/>
    </row>
    <row r="4" spans="1:34" s="17" customFormat="1" ht="16.5" thickBot="1" x14ac:dyDescent="0.3">
      <c r="A4" s="16"/>
      <c r="C4" s="16"/>
      <c r="O4" s="66">
        <f>'[272]передача по полугоди'!$E$5*0+('[273]2.6а'!$G$68/'[273]2.6а'!$G$66)</f>
        <v>0.50973208437237916</v>
      </c>
      <c r="Q4" s="62"/>
      <c r="R4" s="62"/>
      <c r="S4" s="62"/>
      <c r="T4" s="62"/>
      <c r="U4" s="62"/>
      <c r="V4" s="62"/>
      <c r="W4" s="62"/>
      <c r="X4" s="62"/>
      <c r="Y4" s="62"/>
      <c r="Z4" s="62"/>
    </row>
    <row r="5" spans="1:34" s="22" customFormat="1" ht="37.5" customHeight="1" x14ac:dyDescent="0.2">
      <c r="A5" s="926" t="s">
        <v>285</v>
      </c>
      <c r="B5" s="928"/>
      <c r="C5" s="930" t="s">
        <v>286</v>
      </c>
      <c r="D5" s="20" t="s">
        <v>322</v>
      </c>
      <c r="E5" s="20" t="s">
        <v>323</v>
      </c>
      <c r="F5" s="20" t="str">
        <f>'[270]1.1.1-1.1.2'!G4</f>
        <v>2020 год (факт)</v>
      </c>
      <c r="G5" s="20" t="s">
        <v>324</v>
      </c>
      <c r="H5" s="20" t="s">
        <v>325</v>
      </c>
      <c r="I5" s="20" t="str">
        <f>'[270]1.1.1-1.1.2'!H4</f>
        <v>2021 год (утверждено)</v>
      </c>
      <c r="J5" s="67" t="s">
        <v>326</v>
      </c>
      <c r="K5" s="68" t="s">
        <v>327</v>
      </c>
      <c r="L5" s="20" t="str">
        <f>'[270]1.1.1-1.1.2'!I4</f>
        <v>2022 год (расчет)</v>
      </c>
      <c r="M5" s="21" t="str">
        <f>'[270]1.1.1-1.1.2'!J4</f>
        <v>2023 год (расчет)</v>
      </c>
      <c r="N5" s="69"/>
      <c r="O5" s="70" t="s">
        <v>287</v>
      </c>
      <c r="P5" s="70" t="s">
        <v>328</v>
      </c>
      <c r="Q5" s="71" t="s">
        <v>329</v>
      </c>
      <c r="R5" s="70" t="s">
        <v>288</v>
      </c>
      <c r="S5" s="70" t="s">
        <v>330</v>
      </c>
      <c r="T5" s="71" t="s">
        <v>331</v>
      </c>
      <c r="U5" s="70" t="s">
        <v>332</v>
      </c>
      <c r="V5" s="70" t="s">
        <v>333</v>
      </c>
      <c r="W5" s="71" t="s">
        <v>334</v>
      </c>
      <c r="X5" s="70" t="s">
        <v>335</v>
      </c>
      <c r="Y5" s="70" t="s">
        <v>336</v>
      </c>
      <c r="Z5" s="71" t="s">
        <v>280</v>
      </c>
      <c r="AA5" s="71" t="s">
        <v>292</v>
      </c>
    </row>
    <row r="6" spans="1:34" s="75" customFormat="1" ht="31.5" hidden="1" x14ac:dyDescent="0.2">
      <c r="A6" s="927"/>
      <c r="B6" s="929"/>
      <c r="C6" s="931"/>
      <c r="D6" s="72" t="s">
        <v>337</v>
      </c>
      <c r="E6" s="72" t="s">
        <v>337</v>
      </c>
      <c r="F6" s="72" t="s">
        <v>337</v>
      </c>
      <c r="G6" s="72"/>
      <c r="H6" s="72"/>
      <c r="I6" s="72" t="s">
        <v>337</v>
      </c>
      <c r="J6" s="72"/>
      <c r="K6" s="72"/>
      <c r="L6" s="72" t="s">
        <v>337</v>
      </c>
      <c r="M6" s="73" t="s">
        <v>337</v>
      </c>
      <c r="N6" s="74"/>
      <c r="O6" s="70" t="s">
        <v>287</v>
      </c>
      <c r="P6" s="70" t="s">
        <v>328</v>
      </c>
      <c r="Q6" s="71" t="s">
        <v>329</v>
      </c>
      <c r="R6" s="70" t="s">
        <v>288</v>
      </c>
      <c r="S6" s="70" t="s">
        <v>330</v>
      </c>
      <c r="T6" s="71" t="s">
        <v>338</v>
      </c>
      <c r="U6" s="70" t="s">
        <v>332</v>
      </c>
      <c r="V6" s="70" t="s">
        <v>333</v>
      </c>
      <c r="W6" s="71" t="s">
        <v>334</v>
      </c>
      <c r="X6" s="71"/>
      <c r="Y6" s="71"/>
      <c r="Z6" s="71" t="s">
        <v>280</v>
      </c>
      <c r="AA6" s="71" t="s">
        <v>292</v>
      </c>
    </row>
    <row r="7" spans="1:34" s="27" customFormat="1" ht="15.75" x14ac:dyDescent="0.25">
      <c r="A7" s="23" t="s">
        <v>293</v>
      </c>
      <c r="B7" s="24" t="s">
        <v>294</v>
      </c>
      <c r="C7" s="24" t="s">
        <v>295</v>
      </c>
      <c r="D7" s="24" t="s">
        <v>297</v>
      </c>
      <c r="E7" s="24" t="s">
        <v>297</v>
      </c>
      <c r="F7" s="24" t="s">
        <v>297</v>
      </c>
      <c r="G7" s="24"/>
      <c r="H7" s="24"/>
      <c r="I7" s="24" t="s">
        <v>298</v>
      </c>
      <c r="J7" s="24"/>
      <c r="K7" s="24"/>
      <c r="L7" s="24" t="s">
        <v>299</v>
      </c>
      <c r="M7" s="25" t="s">
        <v>300</v>
      </c>
      <c r="N7" s="26"/>
      <c r="O7" s="76">
        <f t="shared" ref="O7:AA7" si="0">O9+O15</f>
        <v>2136665.2056039316</v>
      </c>
      <c r="P7" s="76">
        <f t="shared" si="0"/>
        <v>2055076.4389008596</v>
      </c>
      <c r="Q7" s="76">
        <f t="shared" si="0"/>
        <v>4191741.6445047911</v>
      </c>
      <c r="R7" s="76">
        <f t="shared" si="0"/>
        <v>2139184.1070171036</v>
      </c>
      <c r="S7" s="76">
        <f t="shared" si="0"/>
        <v>2057499.1558209218</v>
      </c>
      <c r="T7" s="76">
        <f t="shared" si="0"/>
        <v>4196683.2628380256</v>
      </c>
      <c r="U7" s="76">
        <f t="shared" si="0"/>
        <v>2138351.8314821157</v>
      </c>
      <c r="V7" s="76">
        <f t="shared" si="0"/>
        <v>2056698.6608074107</v>
      </c>
      <c r="W7" s="76">
        <f t="shared" si="0"/>
        <v>4195050.4922895264</v>
      </c>
      <c r="X7" s="76">
        <f t="shared" si="0"/>
        <v>3263453.2812716388</v>
      </c>
      <c r="Y7" s="76">
        <f t="shared" si="0"/>
        <v>3138838.0033545787</v>
      </c>
      <c r="Z7" s="76">
        <f t="shared" si="0"/>
        <v>6402291.2846262176</v>
      </c>
      <c r="AA7" s="76">
        <f t="shared" si="0"/>
        <v>4434366.0157281589</v>
      </c>
      <c r="AB7" s="32"/>
      <c r="AC7" s="32"/>
      <c r="AD7" s="16" t="s">
        <v>339</v>
      </c>
      <c r="AE7" s="16" t="s">
        <v>340</v>
      </c>
      <c r="AF7" s="16" t="s">
        <v>341</v>
      </c>
      <c r="AG7" s="16" t="s">
        <v>342</v>
      </c>
    </row>
    <row r="8" spans="1:34" s="33" customFormat="1" ht="31.5" x14ac:dyDescent="0.2">
      <c r="A8" s="34" t="s">
        <v>22</v>
      </c>
      <c r="B8" s="35" t="s">
        <v>343</v>
      </c>
      <c r="C8" s="36" t="s">
        <v>344</v>
      </c>
      <c r="D8" s="77">
        <f>SUM(D9:D10,D13)</f>
        <v>691172.59281000006</v>
      </c>
      <c r="E8" s="77">
        <f>SUM(E9:E10,E13)</f>
        <v>780131.53067000012</v>
      </c>
      <c r="F8" s="77">
        <f t="shared" ref="F8:L8" si="1">SUM(F9:F10,F13)</f>
        <v>1471304.1234800003</v>
      </c>
      <c r="G8" s="77">
        <f t="shared" si="1"/>
        <v>2138352</v>
      </c>
      <c r="H8" s="77">
        <f t="shared" si="1"/>
        <v>2056699</v>
      </c>
      <c r="I8" s="77">
        <f t="shared" si="1"/>
        <v>4195050</v>
      </c>
      <c r="J8" s="78">
        <f>SUM(J9:J10,J13)</f>
        <v>3263453</v>
      </c>
      <c r="K8" s="78">
        <f>SUM(K9:K10,K13)</f>
        <v>3138838</v>
      </c>
      <c r="L8" s="78">
        <f t="shared" si="1"/>
        <v>6402291</v>
      </c>
      <c r="M8" s="79">
        <f>SUM(M9:M10,M13)</f>
        <v>4434366</v>
      </c>
      <c r="N8" s="80" t="s">
        <v>345</v>
      </c>
      <c r="O8" s="81"/>
      <c r="P8" s="81"/>
      <c r="Q8" s="81"/>
      <c r="R8" s="81"/>
      <c r="S8" s="81"/>
      <c r="T8" s="81"/>
      <c r="U8" s="81"/>
      <c r="V8" s="81"/>
      <c r="W8" s="81"/>
      <c r="X8" s="81"/>
      <c r="Y8" s="81"/>
      <c r="Z8" s="81"/>
      <c r="AA8" s="81"/>
      <c r="AD8" s="82">
        <f>SUM(AD10:AD13)</f>
        <v>2783839</v>
      </c>
      <c r="AE8" s="82">
        <f>SUM(AE10:AE13)</f>
        <v>1744222</v>
      </c>
      <c r="AF8" s="82">
        <f>SUM(AF10:AF13)</f>
        <v>614022</v>
      </c>
      <c r="AG8" s="33">
        <f>SUM(AG10:AG13)</f>
        <v>425595</v>
      </c>
    </row>
    <row r="9" spans="1:34" s="33" customFormat="1" ht="16.5" thickBot="1" x14ac:dyDescent="0.25">
      <c r="A9" s="38" t="s">
        <v>24</v>
      </c>
      <c r="B9" s="39" t="s">
        <v>305</v>
      </c>
      <c r="C9" s="40" t="s">
        <v>344</v>
      </c>
      <c r="D9" s="83">
        <f>'[271]3.Программа реализации'!$W$67</f>
        <v>370891.80615000002</v>
      </c>
      <c r="E9" s="83">
        <f>F9-D9</f>
        <v>393536.54707000015</v>
      </c>
      <c r="F9" s="83">
        <f>'[271]3.Программа реализации'!$T$67</f>
        <v>764428.35322000016</v>
      </c>
      <c r="G9" s="83">
        <f t="shared" ref="G9:M9" si="2">ROUND(U9*$AB$10,0)</f>
        <v>910599</v>
      </c>
      <c r="H9" s="83">
        <f t="shared" si="2"/>
        <v>875828</v>
      </c>
      <c r="I9" s="83">
        <f t="shared" si="2"/>
        <v>1786428</v>
      </c>
      <c r="J9" s="84">
        <f>ROUND(X9*$AB$10,0)</f>
        <v>1389715</v>
      </c>
      <c r="K9" s="84">
        <f t="shared" si="2"/>
        <v>1336648</v>
      </c>
      <c r="L9" s="84">
        <f t="shared" si="2"/>
        <v>2726363</v>
      </c>
      <c r="M9" s="85">
        <f t="shared" si="2"/>
        <v>1888338</v>
      </c>
      <c r="N9" s="86">
        <f>'[274]СМЕТА ПЕРЕДАЧА'!$C$39-'[274]СМЕТА ПЕРЕДАЧА'!$C$15</f>
        <v>2963150.8208913309</v>
      </c>
      <c r="O9" s="86">
        <f>Q9*$O$4</f>
        <v>1739328.4104750082</v>
      </c>
      <c r="P9" s="86">
        <f>Q9-O9</f>
        <v>1672911.9875697829</v>
      </c>
      <c r="Q9" s="87">
        <f>'[275]Тарифная модель'!$U$152-'[275]Тарифная модель'!$U$147-'[275]Тарифная модель'!$U$148-'[275]Тарифная модель'!$U$142-'[275]Тарифная модель'!$U$132</f>
        <v>3412240.3980447911</v>
      </c>
      <c r="R9" s="86">
        <f>T9*$O$4</f>
        <v>2049429.7300081442</v>
      </c>
      <c r="S9" s="86">
        <f>T9-R9</f>
        <v>1971172.0583441777</v>
      </c>
      <c r="T9" s="88">
        <f>'[275]Тарифная модель'!$V$152-'[275]Тарифная модель'!$V$132-'[275]Тарифная модель'!$V$142-'[275]Тарифная модель'!$V$147-'[275]Тарифная модель'!$V$148</f>
        <v>4020601.7883523218</v>
      </c>
      <c r="U9" s="86">
        <f>W9*$O$4</f>
        <v>2138351.8314821157</v>
      </c>
      <c r="V9" s="86">
        <f>W9-U9</f>
        <v>2056698.6608074107</v>
      </c>
      <c r="W9" s="88">
        <f>'[273]2.6а'!$G$66</f>
        <v>4195050.4922895264</v>
      </c>
      <c r="X9" s="88">
        <f>Z9*O4</f>
        <v>3263453.2812716388</v>
      </c>
      <c r="Y9" s="88">
        <f>Z9-X9</f>
        <v>3138838.0033545787</v>
      </c>
      <c r="Z9" s="88">
        <f>'[269]Тарифная модель'!$P$177</f>
        <v>6402291.2846262176</v>
      </c>
      <c r="AA9" s="89">
        <f>'[273]2.6а'!$I$66</f>
        <v>4434366.0157281589</v>
      </c>
      <c r="AD9" s="59"/>
      <c r="AE9" s="60"/>
      <c r="AF9" s="60"/>
      <c r="AH9" s="59"/>
    </row>
    <row r="10" spans="1:34" s="33" customFormat="1" ht="15.75" x14ac:dyDescent="0.2">
      <c r="A10" s="38" t="s">
        <v>27</v>
      </c>
      <c r="B10" s="39" t="s">
        <v>306</v>
      </c>
      <c r="C10" s="40" t="s">
        <v>344</v>
      </c>
      <c r="D10" s="90">
        <f>SUM(D11:D12)</f>
        <v>307624.16555000003</v>
      </c>
      <c r="E10" s="90">
        <f>F10-D10</f>
        <v>368214.88595000003</v>
      </c>
      <c r="F10" s="90">
        <f t="shared" ref="F10:L10" si="3">SUM(F11:F12)</f>
        <v>675839.05150000006</v>
      </c>
      <c r="G10" s="90">
        <f t="shared" si="3"/>
        <v>876393</v>
      </c>
      <c r="H10" s="90">
        <f t="shared" si="3"/>
        <v>842928</v>
      </c>
      <c r="I10" s="90">
        <f t="shared" si="3"/>
        <v>1719321</v>
      </c>
      <c r="J10" s="91">
        <f>SUM(J11:J12)</f>
        <v>1337510</v>
      </c>
      <c r="K10" s="91">
        <f>SUM(K11:K12)</f>
        <v>1286437</v>
      </c>
      <c r="L10" s="91">
        <f t="shared" si="3"/>
        <v>2623947</v>
      </c>
      <c r="M10" s="92">
        <f>SUM(M11:M12)</f>
        <v>1817403</v>
      </c>
      <c r="N10" s="88"/>
      <c r="O10" s="88"/>
      <c r="P10" s="88"/>
      <c r="Q10" s="87"/>
      <c r="R10" s="88"/>
      <c r="S10" s="88"/>
      <c r="T10" s="88"/>
      <c r="U10" s="88"/>
      <c r="V10" s="88"/>
      <c r="W10" s="88"/>
      <c r="X10" s="88"/>
      <c r="Y10" s="88"/>
      <c r="Z10" s="88"/>
      <c r="AA10" s="89"/>
      <c r="AB10" s="93">
        <f>'[274]калькуляция передача'!$AF$14</f>
        <v>0.42584173365437544</v>
      </c>
      <c r="AC10" s="93"/>
      <c r="AD10" s="60">
        <f>SUM(AE10:AG10)</f>
        <v>633791</v>
      </c>
      <c r="AE10" s="60">
        <v>523267</v>
      </c>
      <c r="AF10" s="60">
        <v>110524</v>
      </c>
      <c r="AG10" s="33">
        <v>0</v>
      </c>
      <c r="AH10" s="94">
        <f>'[276]Тср 18-23'!$L$243</f>
        <v>0.17119343767186029</v>
      </c>
    </row>
    <row r="11" spans="1:34" s="33" customFormat="1" ht="15.75" x14ac:dyDescent="0.2">
      <c r="A11" s="38"/>
      <c r="B11" s="39" t="s">
        <v>307</v>
      </c>
      <c r="C11" s="40" t="s">
        <v>344</v>
      </c>
      <c r="D11" s="71" t="s">
        <v>308</v>
      </c>
      <c r="E11" s="90" t="e">
        <f>F11-D11</f>
        <v>#VALUE!</v>
      </c>
      <c r="F11" s="71" t="s">
        <v>308</v>
      </c>
      <c r="G11" s="71" t="s">
        <v>308</v>
      </c>
      <c r="H11" s="71" t="s">
        <v>308</v>
      </c>
      <c r="I11" s="71" t="s">
        <v>308</v>
      </c>
      <c r="J11" s="95" t="s">
        <v>308</v>
      </c>
      <c r="K11" s="95" t="s">
        <v>308</v>
      </c>
      <c r="L11" s="95" t="s">
        <v>308</v>
      </c>
      <c r="M11" s="96" t="s">
        <v>308</v>
      </c>
      <c r="N11" s="81"/>
      <c r="O11" s="81"/>
      <c r="P11" s="81"/>
      <c r="Q11" s="97"/>
      <c r="R11" s="81"/>
      <c r="S11" s="81"/>
      <c r="T11" s="81"/>
      <c r="U11" s="81"/>
      <c r="V11" s="81"/>
      <c r="W11" s="81"/>
      <c r="X11" s="81"/>
      <c r="Y11" s="81"/>
      <c r="Z11" s="81"/>
      <c r="AA11" s="98"/>
      <c r="AB11" s="93"/>
      <c r="AC11" s="93"/>
      <c r="AD11" s="60"/>
      <c r="AE11" s="60"/>
      <c r="AF11" s="60"/>
      <c r="AG11" s="60"/>
      <c r="AH11" s="99"/>
    </row>
    <row r="12" spans="1:34" s="33" customFormat="1" ht="15.75" x14ac:dyDescent="0.2">
      <c r="A12" s="38"/>
      <c r="B12" s="100" t="s">
        <v>346</v>
      </c>
      <c r="C12" s="40" t="s">
        <v>344</v>
      </c>
      <c r="D12" s="83">
        <f>'[271]3.Программа реализации'!$W$74</f>
        <v>307624.16555000003</v>
      </c>
      <c r="E12" s="90">
        <f>F12-D12</f>
        <v>368214.88595000003</v>
      </c>
      <c r="F12" s="83">
        <f>'[271]3.Программа реализации'!$T$74</f>
        <v>675839.05150000006</v>
      </c>
      <c r="G12" s="83">
        <f t="shared" ref="G12:M12" si="4">ROUND(U9*$AB$12,0)</f>
        <v>876393</v>
      </c>
      <c r="H12" s="83">
        <f t="shared" si="4"/>
        <v>842928</v>
      </c>
      <c r="I12" s="83">
        <f t="shared" si="4"/>
        <v>1719321</v>
      </c>
      <c r="J12" s="84">
        <f t="shared" si="4"/>
        <v>1337510</v>
      </c>
      <c r="K12" s="84">
        <f t="shared" si="4"/>
        <v>1286437</v>
      </c>
      <c r="L12" s="84">
        <f t="shared" si="4"/>
        <v>2623947</v>
      </c>
      <c r="M12" s="85">
        <f t="shared" si="4"/>
        <v>1817403</v>
      </c>
      <c r="N12" s="86"/>
      <c r="O12" s="86"/>
      <c r="P12" s="86"/>
      <c r="Q12" s="87"/>
      <c r="R12" s="86"/>
      <c r="S12" s="86"/>
      <c r="T12" s="88"/>
      <c r="U12" s="86"/>
      <c r="V12" s="86"/>
      <c r="W12" s="88"/>
      <c r="X12" s="88"/>
      <c r="Y12" s="88"/>
      <c r="Z12" s="88"/>
      <c r="AA12" s="89"/>
      <c r="AB12" s="93">
        <f>'[274]калькуляция передача'!$AF$16</f>
        <v>0.40984503026503094</v>
      </c>
      <c r="AC12" s="93"/>
      <c r="AD12" s="60">
        <f>SUM(AE12:AG12)</f>
        <v>1296571</v>
      </c>
      <c r="AE12" s="60">
        <v>767461</v>
      </c>
      <c r="AF12" s="60">
        <v>294731</v>
      </c>
      <c r="AG12" s="60">
        <v>234379</v>
      </c>
      <c r="AH12" s="99">
        <f>'[276]Тср 18-23'!$L$247</f>
        <v>0.39108363875394447</v>
      </c>
    </row>
    <row r="13" spans="1:34" s="33" customFormat="1" ht="16.5" thickBot="1" x14ac:dyDescent="0.25">
      <c r="A13" s="38" t="s">
        <v>29</v>
      </c>
      <c r="B13" s="39" t="s">
        <v>310</v>
      </c>
      <c r="C13" s="40" t="s">
        <v>344</v>
      </c>
      <c r="D13" s="83">
        <f>'[271]3.Программа реализации'!$W$78</f>
        <v>12656.62111</v>
      </c>
      <c r="E13" s="90">
        <f>F13-D13</f>
        <v>18380.097650000003</v>
      </c>
      <c r="F13" s="83">
        <f>'[271]3.Программа реализации'!$T$78</f>
        <v>31036.718760000003</v>
      </c>
      <c r="G13" s="83">
        <f t="shared" ref="G13:M13" si="5">ROUND((U9-G9-G12),0)</f>
        <v>351360</v>
      </c>
      <c r="H13" s="83">
        <f t="shared" si="5"/>
        <v>337943</v>
      </c>
      <c r="I13" s="83">
        <f t="shared" si="5"/>
        <v>689301</v>
      </c>
      <c r="J13" s="84">
        <f t="shared" si="5"/>
        <v>536228</v>
      </c>
      <c r="K13" s="84">
        <f t="shared" si="5"/>
        <v>515753</v>
      </c>
      <c r="L13" s="84">
        <f t="shared" si="5"/>
        <v>1051981</v>
      </c>
      <c r="M13" s="85">
        <f t="shared" si="5"/>
        <v>728625</v>
      </c>
      <c r="N13" s="86"/>
      <c r="O13" s="86"/>
      <c r="P13" s="86"/>
      <c r="Q13" s="87"/>
      <c r="R13" s="86"/>
      <c r="S13" s="86"/>
      <c r="T13" s="88"/>
      <c r="U13" s="86"/>
      <c r="V13" s="86"/>
      <c r="W13" s="88"/>
      <c r="X13" s="88"/>
      <c r="Y13" s="88"/>
      <c r="Z13" s="88"/>
      <c r="AA13" s="89"/>
      <c r="AB13" s="93">
        <f>'[274]калькуляция передача'!$AF$17</f>
        <v>0.16431324687056909</v>
      </c>
      <c r="AC13" s="93"/>
      <c r="AD13" s="60">
        <f>SUM(AE13:AG13)</f>
        <v>853477</v>
      </c>
      <c r="AE13" s="60">
        <v>453494</v>
      </c>
      <c r="AF13" s="60">
        <v>208767</v>
      </c>
      <c r="AG13" s="60">
        <v>191216</v>
      </c>
      <c r="AH13" s="101">
        <f>'[276]Тср 18-23'!$L$254</f>
        <v>0.43772292357419529</v>
      </c>
    </row>
    <row r="14" spans="1:34" s="33" customFormat="1" ht="31.5" x14ac:dyDescent="0.2">
      <c r="A14" s="34" t="s">
        <v>33</v>
      </c>
      <c r="B14" s="35" t="s">
        <v>347</v>
      </c>
      <c r="C14" s="36" t="s">
        <v>344</v>
      </c>
      <c r="D14" s="77">
        <f t="shared" ref="D14:L14" si="6">SUM(D15:D16,D19)</f>
        <v>0</v>
      </c>
      <c r="E14" s="77">
        <f t="shared" si="6"/>
        <v>0</v>
      </c>
      <c r="F14" s="77">
        <f t="shared" si="6"/>
        <v>0</v>
      </c>
      <c r="G14" s="77">
        <f>SUM(G15:G16,G19)</f>
        <v>0</v>
      </c>
      <c r="H14" s="77">
        <f>SUM(H15:H16,H19)</f>
        <v>0</v>
      </c>
      <c r="I14" s="77">
        <f t="shared" si="6"/>
        <v>0</v>
      </c>
      <c r="J14" s="77">
        <f t="shared" si="6"/>
        <v>0</v>
      </c>
      <c r="K14" s="77">
        <f t="shared" si="6"/>
        <v>0</v>
      </c>
      <c r="L14" s="77">
        <f t="shared" si="6"/>
        <v>0</v>
      </c>
      <c r="M14" s="79">
        <f>SUM(M15:M16,M19)</f>
        <v>0</v>
      </c>
      <c r="N14" s="102"/>
      <c r="O14" s="102"/>
      <c r="P14" s="102"/>
      <c r="Q14" s="87"/>
      <c r="R14" s="102"/>
      <c r="S14" s="102"/>
      <c r="T14" s="88"/>
      <c r="U14" s="102"/>
      <c r="V14" s="102"/>
      <c r="W14" s="88"/>
      <c r="X14" s="88"/>
      <c r="Y14" s="88"/>
      <c r="Z14" s="88"/>
      <c r="AA14" s="89"/>
      <c r="AB14" s="93"/>
      <c r="AC14" s="93"/>
    </row>
    <row r="15" spans="1:34" s="33" customFormat="1" ht="15.75" x14ac:dyDescent="0.2">
      <c r="A15" s="103" t="s">
        <v>35</v>
      </c>
      <c r="B15" s="104" t="s">
        <v>305</v>
      </c>
      <c r="C15" s="105" t="s">
        <v>344</v>
      </c>
      <c r="D15" s="83"/>
      <c r="E15" s="83"/>
      <c r="F15" s="83"/>
      <c r="G15" s="83">
        <f>ROUND(U15*$AB$10,0)</f>
        <v>0</v>
      </c>
      <c r="H15" s="83">
        <f>ROUND(V15*$AB$10,0)</f>
        <v>0</v>
      </c>
      <c r="I15" s="83">
        <f>ROUND(W15*$AB$10,0)</f>
        <v>0</v>
      </c>
      <c r="J15" s="83">
        <f>ROUND(Z15*$AB$10,0)</f>
        <v>0</v>
      </c>
      <c r="K15" s="83">
        <f>ROUND(AA15*$AB$10,0)</f>
        <v>0</v>
      </c>
      <c r="L15" s="83">
        <f>ROUND(Z15*$AB$10,0)</f>
        <v>0</v>
      </c>
      <c r="M15" s="85">
        <f>ROUND(AA15*$AB$10,0)</f>
        <v>0</v>
      </c>
      <c r="N15" s="86">
        <f>'[274]ПРИБЫЛЬ ПЕРЕДАЧА'!$D$121</f>
        <v>732818.18041999987</v>
      </c>
      <c r="O15" s="86">
        <f>Q15*$O$4</f>
        <v>397336.79512892349</v>
      </c>
      <c r="P15" s="86">
        <f>Q15-O15</f>
        <v>382164.45133107656</v>
      </c>
      <c r="Q15" s="87">
        <f>'[275]Тарифная модель'!$U$132+'[275]Тарифная модель'!$U$142+'[275]Тарифная модель'!$U$147+'[275]Тарифная модель'!$U$148</f>
        <v>779501.24646000005</v>
      </c>
      <c r="R15" s="86">
        <f>T15*$O$4</f>
        <v>89754.377008959622</v>
      </c>
      <c r="S15" s="86">
        <f>T15-R15</f>
        <v>86327.097476744035</v>
      </c>
      <c r="T15" s="88">
        <f>'[275]Тарифная модель'!$V$132+'[275]Тарифная модель'!$V$142+'[275]Тарифная модель'!$V$147+'[275]Тарифная модель'!$V$148</f>
        <v>176081.47448570366</v>
      </c>
      <c r="U15" s="86">
        <f>W15*$O$4</f>
        <v>0</v>
      </c>
      <c r="V15" s="86">
        <f>W15-U15</f>
        <v>0</v>
      </c>
      <c r="W15" s="88"/>
      <c r="X15" s="88">
        <f>Z15*O4</f>
        <v>0</v>
      </c>
      <c r="Y15" s="88">
        <f>Z15-X15</f>
        <v>0</v>
      </c>
      <c r="Z15" s="88"/>
      <c r="AA15" s="89"/>
    </row>
    <row r="16" spans="1:34" s="33" customFormat="1" ht="15.75" x14ac:dyDescent="0.2">
      <c r="A16" s="38" t="s">
        <v>130</v>
      </c>
      <c r="B16" s="39" t="s">
        <v>306</v>
      </c>
      <c r="C16" s="40" t="s">
        <v>344</v>
      </c>
      <c r="D16" s="90"/>
      <c r="E16" s="90"/>
      <c r="F16" s="90"/>
      <c r="G16" s="90">
        <f t="shared" ref="G16:L16" si="7">SUM(G17:G18)</f>
        <v>0</v>
      </c>
      <c r="H16" s="90">
        <f t="shared" si="7"/>
        <v>0</v>
      </c>
      <c r="I16" s="90">
        <f t="shared" si="7"/>
        <v>0</v>
      </c>
      <c r="J16" s="90">
        <f>SUM(J17:J18)</f>
        <v>0</v>
      </c>
      <c r="K16" s="90">
        <f>SUM(K17:K18)</f>
        <v>0</v>
      </c>
      <c r="L16" s="90">
        <f t="shared" si="7"/>
        <v>0</v>
      </c>
      <c r="M16" s="92">
        <f>SUM(M17:M18)</f>
        <v>0</v>
      </c>
      <c r="N16" s="88"/>
      <c r="O16" s="88"/>
      <c r="P16" s="88"/>
      <c r="Q16" s="106"/>
      <c r="R16" s="107"/>
      <c r="S16" s="107"/>
      <c r="T16" s="107"/>
      <c r="U16" s="107"/>
      <c r="V16" s="107"/>
      <c r="W16" s="107"/>
      <c r="X16" s="107"/>
      <c r="Y16" s="107"/>
      <c r="Z16" s="107"/>
      <c r="AA16" s="108"/>
      <c r="AB16" s="109"/>
    </row>
    <row r="17" spans="1:37" s="33" customFormat="1" ht="15.75" x14ac:dyDescent="0.2">
      <c r="A17" s="38"/>
      <c r="B17" s="39" t="s">
        <v>307</v>
      </c>
      <c r="C17" s="40" t="s">
        <v>344</v>
      </c>
      <c r="D17" s="71"/>
      <c r="E17" s="71"/>
      <c r="F17" s="71"/>
      <c r="G17" s="71" t="s">
        <v>308</v>
      </c>
      <c r="H17" s="71" t="s">
        <v>308</v>
      </c>
      <c r="I17" s="71" t="s">
        <v>308</v>
      </c>
      <c r="J17" s="71" t="s">
        <v>308</v>
      </c>
      <c r="K17" s="71" t="s">
        <v>308</v>
      </c>
      <c r="L17" s="71" t="s">
        <v>308</v>
      </c>
      <c r="M17" s="96" t="s">
        <v>308</v>
      </c>
      <c r="N17" s="81"/>
      <c r="O17" s="81"/>
      <c r="P17" s="81"/>
      <c r="Q17" s="110"/>
      <c r="R17" s="111"/>
      <c r="S17" s="111"/>
      <c r="T17" s="111"/>
      <c r="U17" s="111"/>
      <c r="V17" s="111"/>
      <c r="W17" s="111"/>
      <c r="X17" s="111"/>
      <c r="Y17" s="111"/>
      <c r="Z17" s="111"/>
      <c r="AA17" s="112"/>
      <c r="AB17" s="109"/>
    </row>
    <row r="18" spans="1:37" s="33" customFormat="1" ht="15.75" x14ac:dyDescent="0.2">
      <c r="A18" s="38"/>
      <c r="B18" s="100" t="s">
        <v>346</v>
      </c>
      <c r="C18" s="40" t="s">
        <v>344</v>
      </c>
      <c r="D18" s="83"/>
      <c r="E18" s="83"/>
      <c r="F18" s="83"/>
      <c r="G18" s="83">
        <f>ROUND(U15*$AB$12,0)</f>
        <v>0</v>
      </c>
      <c r="H18" s="83">
        <f>ROUND(V15*$AB$12,0)</f>
        <v>0</v>
      </c>
      <c r="I18" s="83">
        <f>ROUND(W15*$AB$12,0)</f>
        <v>0</v>
      </c>
      <c r="J18" s="83">
        <f>ROUND(Z15*$AB$12,0)</f>
        <v>0</v>
      </c>
      <c r="K18" s="83">
        <f>ROUND(AA15*$AB$12,0)</f>
        <v>0</v>
      </c>
      <c r="L18" s="83">
        <f>ROUND(Z15*$AB$12,0)</f>
        <v>0</v>
      </c>
      <c r="M18" s="85">
        <f>ROUND(AA15*$AB$12,0)</f>
        <v>0</v>
      </c>
      <c r="N18" s="86"/>
      <c r="O18" s="86"/>
      <c r="P18" s="86"/>
      <c r="Q18" s="106"/>
      <c r="R18" s="107"/>
      <c r="S18" s="107"/>
      <c r="T18" s="107"/>
      <c r="U18" s="107"/>
      <c r="V18" s="107"/>
      <c r="W18" s="107"/>
      <c r="X18" s="107"/>
      <c r="Y18" s="107"/>
      <c r="Z18" s="107"/>
      <c r="AA18" s="112"/>
      <c r="AB18" s="109"/>
    </row>
    <row r="19" spans="1:37" s="33" customFormat="1" ht="15.75" x14ac:dyDescent="0.2">
      <c r="A19" s="38" t="s">
        <v>132</v>
      </c>
      <c r="B19" s="39" t="s">
        <v>310</v>
      </c>
      <c r="C19" s="40" t="s">
        <v>344</v>
      </c>
      <c r="D19" s="83"/>
      <c r="E19" s="83"/>
      <c r="F19" s="83"/>
      <c r="G19" s="83">
        <f>U15-SUM(G15,G18)</f>
        <v>0</v>
      </c>
      <c r="H19" s="83">
        <f>V15-SUM(H15,H18)</f>
        <v>0</v>
      </c>
      <c r="I19" s="83">
        <f>W15-SUM(I15,I18)</f>
        <v>0</v>
      </c>
      <c r="J19" s="83">
        <f>Z15-SUM(J15,J18)</f>
        <v>0</v>
      </c>
      <c r="K19" s="83">
        <f>AA15-SUM(K15,K18)</f>
        <v>0</v>
      </c>
      <c r="L19" s="83">
        <f>Z15-SUM(L15,L18)</f>
        <v>0</v>
      </c>
      <c r="M19" s="85">
        <f>AA15-SUM(M15,M18)</f>
        <v>0</v>
      </c>
      <c r="N19" s="113"/>
      <c r="O19" s="113"/>
      <c r="P19" s="113"/>
      <c r="Q19" s="114"/>
      <c r="R19" s="115"/>
      <c r="S19" s="115"/>
      <c r="T19" s="115"/>
      <c r="U19" s="115"/>
      <c r="V19" s="115"/>
      <c r="W19" s="115"/>
      <c r="X19" s="115"/>
      <c r="Y19" s="115"/>
      <c r="Z19" s="115"/>
      <c r="AA19" s="116"/>
      <c r="AB19" s="109"/>
    </row>
    <row r="20" spans="1:37" s="33" customFormat="1" ht="15.75" x14ac:dyDescent="0.2">
      <c r="A20" s="117" t="s">
        <v>38</v>
      </c>
      <c r="B20" s="118" t="s">
        <v>348</v>
      </c>
      <c r="C20" s="119" t="s">
        <v>312</v>
      </c>
      <c r="D20" s="120">
        <f>D14/D8*100</f>
        <v>0</v>
      </c>
      <c r="E20" s="120">
        <f>E14/E8*100</f>
        <v>0</v>
      </c>
      <c r="F20" s="120">
        <f t="shared" ref="F20:L20" si="8">F14/F8*100</f>
        <v>0</v>
      </c>
      <c r="G20" s="120">
        <f>G14/G8*100</f>
        <v>0</v>
      </c>
      <c r="H20" s="120">
        <f>H14/H8*100</f>
        <v>0</v>
      </c>
      <c r="I20" s="120">
        <f t="shared" si="8"/>
        <v>0</v>
      </c>
      <c r="J20" s="120">
        <f t="shared" si="8"/>
        <v>0</v>
      </c>
      <c r="K20" s="120">
        <f t="shared" si="8"/>
        <v>0</v>
      </c>
      <c r="L20" s="120">
        <f t="shared" si="8"/>
        <v>0</v>
      </c>
      <c r="M20" s="121">
        <f>M14/M8*100</f>
        <v>0</v>
      </c>
      <c r="N20" s="122"/>
      <c r="O20" s="122"/>
      <c r="P20" s="122"/>
      <c r="Q20" s="123"/>
      <c r="R20" s="123"/>
      <c r="S20" s="123"/>
      <c r="T20" s="123"/>
      <c r="U20" s="123"/>
      <c r="V20" s="123"/>
      <c r="W20" s="123"/>
      <c r="X20" s="123"/>
      <c r="Y20" s="123"/>
      <c r="Z20" s="123"/>
    </row>
    <row r="21" spans="1:37" s="33" customFormat="1" ht="31.5" x14ac:dyDescent="0.2">
      <c r="A21" s="34" t="s">
        <v>56</v>
      </c>
      <c r="B21" s="35" t="s">
        <v>349</v>
      </c>
      <c r="C21" s="36" t="s">
        <v>344</v>
      </c>
      <c r="D21" s="77">
        <f t="shared" ref="D21:M21" si="9">SUM(D22:D23,D26)</f>
        <v>691172.59281000006</v>
      </c>
      <c r="E21" s="77">
        <f t="shared" si="9"/>
        <v>780131.53067000012</v>
      </c>
      <c r="F21" s="77">
        <f t="shared" si="9"/>
        <v>1471304.1234800003</v>
      </c>
      <c r="G21" s="77">
        <f t="shared" si="9"/>
        <v>2138352</v>
      </c>
      <c r="H21" s="77">
        <f t="shared" si="9"/>
        <v>2056699</v>
      </c>
      <c r="I21" s="77">
        <f t="shared" si="9"/>
        <v>4195050</v>
      </c>
      <c r="J21" s="78">
        <f t="shared" si="9"/>
        <v>3263453</v>
      </c>
      <c r="K21" s="78">
        <f t="shared" si="9"/>
        <v>3138838</v>
      </c>
      <c r="L21" s="78">
        <f t="shared" si="9"/>
        <v>6402291</v>
      </c>
      <c r="M21" s="79">
        <f t="shared" si="9"/>
        <v>4434366</v>
      </c>
      <c r="N21" s="102"/>
      <c r="O21" s="102"/>
      <c r="P21" s="102"/>
      <c r="Q21" s="60">
        <f>F39*'[270]1.6'!$C$49</f>
        <v>1471304.1234800003</v>
      </c>
      <c r="R21" s="60"/>
      <c r="S21" s="60"/>
      <c r="T21" s="60"/>
      <c r="U21" s="60"/>
      <c r="V21" s="60"/>
      <c r="W21" s="60"/>
      <c r="X21" s="60"/>
      <c r="Y21" s="60"/>
      <c r="Z21" s="60"/>
      <c r="AB21" s="60"/>
      <c r="AC21" s="60"/>
      <c r="AD21" s="60"/>
      <c r="AE21" s="60"/>
      <c r="AF21" s="82"/>
      <c r="AI21" s="124"/>
      <c r="AJ21" s="60"/>
      <c r="AK21" s="124"/>
    </row>
    <row r="22" spans="1:37" s="33" customFormat="1" ht="15.75" x14ac:dyDescent="0.2">
      <c r="A22" s="38" t="s">
        <v>40</v>
      </c>
      <c r="B22" s="39" t="s">
        <v>305</v>
      </c>
      <c r="C22" s="40" t="s">
        <v>344</v>
      </c>
      <c r="D22" s="126">
        <f t="shared" ref="D22:M22" si="10">SUM(D9,D15)</f>
        <v>370891.80615000002</v>
      </c>
      <c r="E22" s="126">
        <f t="shared" si="10"/>
        <v>393536.54707000015</v>
      </c>
      <c r="F22" s="126">
        <f t="shared" si="10"/>
        <v>764428.35322000016</v>
      </c>
      <c r="G22" s="126">
        <f t="shared" si="10"/>
        <v>910599</v>
      </c>
      <c r="H22" s="126">
        <f t="shared" si="10"/>
        <v>875828</v>
      </c>
      <c r="I22" s="126">
        <f t="shared" si="10"/>
        <v>1786428</v>
      </c>
      <c r="J22" s="127">
        <f t="shared" si="10"/>
        <v>1389715</v>
      </c>
      <c r="K22" s="127">
        <f t="shared" si="10"/>
        <v>1336648</v>
      </c>
      <c r="L22" s="127">
        <f t="shared" si="10"/>
        <v>2726363</v>
      </c>
      <c r="M22" s="128">
        <f t="shared" si="10"/>
        <v>1888338</v>
      </c>
      <c r="N22" s="129"/>
      <c r="O22" s="129"/>
      <c r="P22" s="129"/>
      <c r="Q22" s="60" t="e">
        <f>#REF!*'[270]1.6'!$D$49</f>
        <v>#REF!</v>
      </c>
      <c r="R22" s="60"/>
      <c r="S22" s="60"/>
      <c r="T22" s="60"/>
      <c r="U22" s="60"/>
      <c r="V22" s="60"/>
      <c r="W22" s="60"/>
      <c r="X22" s="60"/>
      <c r="Y22" s="60"/>
      <c r="Z22" s="60"/>
      <c r="AB22" s="60"/>
      <c r="AC22" s="60"/>
      <c r="AD22" s="60"/>
      <c r="AE22" s="58"/>
      <c r="AF22" s="58"/>
      <c r="AJ22" s="124"/>
      <c r="AK22" s="124"/>
    </row>
    <row r="23" spans="1:37" s="33" customFormat="1" ht="15.75" x14ac:dyDescent="0.2">
      <c r="A23" s="38" t="s">
        <v>42</v>
      </c>
      <c r="B23" s="39" t="s">
        <v>306</v>
      </c>
      <c r="C23" s="40" t="s">
        <v>344</v>
      </c>
      <c r="D23" s="125">
        <f t="shared" ref="D23:M23" si="11">SUM(D24:D25)</f>
        <v>307624.16555000003</v>
      </c>
      <c r="E23" s="125">
        <f t="shared" si="11"/>
        <v>368214.88595000003</v>
      </c>
      <c r="F23" s="125">
        <f t="shared" si="11"/>
        <v>675839.05150000006</v>
      </c>
      <c r="G23" s="125">
        <f t="shared" si="11"/>
        <v>876393</v>
      </c>
      <c r="H23" s="125">
        <f t="shared" si="11"/>
        <v>842928</v>
      </c>
      <c r="I23" s="125">
        <f t="shared" si="11"/>
        <v>1719321</v>
      </c>
      <c r="J23" s="130">
        <f t="shared" si="11"/>
        <v>1337510</v>
      </c>
      <c r="K23" s="130">
        <f t="shared" si="11"/>
        <v>1286437</v>
      </c>
      <c r="L23" s="130">
        <f t="shared" si="11"/>
        <v>2623947</v>
      </c>
      <c r="M23" s="131">
        <f t="shared" si="11"/>
        <v>1817403</v>
      </c>
      <c r="N23" s="132"/>
      <c r="O23" s="132"/>
      <c r="P23" s="132"/>
      <c r="Q23" s="60" t="e">
        <f>Q25</f>
        <v>#REF!</v>
      </c>
      <c r="R23" s="60"/>
      <c r="S23" s="60"/>
      <c r="T23" s="60"/>
      <c r="U23" s="60"/>
      <c r="V23" s="60"/>
      <c r="W23" s="60"/>
      <c r="X23" s="60"/>
      <c r="Y23" s="60"/>
      <c r="Z23" s="60"/>
      <c r="AB23" s="60"/>
      <c r="AC23" s="60"/>
      <c r="AD23" s="60"/>
      <c r="AE23" s="58"/>
      <c r="AF23" s="60"/>
    </row>
    <row r="24" spans="1:37" s="33" customFormat="1" ht="15.75" x14ac:dyDescent="0.2">
      <c r="A24" s="38"/>
      <c r="B24" s="39" t="s">
        <v>307</v>
      </c>
      <c r="C24" s="40" t="s">
        <v>344</v>
      </c>
      <c r="D24" s="133" t="s">
        <v>308</v>
      </c>
      <c r="E24" s="133" t="s">
        <v>308</v>
      </c>
      <c r="F24" s="133" t="s">
        <v>308</v>
      </c>
      <c r="G24" s="133" t="s">
        <v>308</v>
      </c>
      <c r="H24" s="133" t="s">
        <v>308</v>
      </c>
      <c r="I24" s="133" t="s">
        <v>308</v>
      </c>
      <c r="J24" s="134" t="s">
        <v>308</v>
      </c>
      <c r="K24" s="134" t="s">
        <v>308</v>
      </c>
      <c r="L24" s="134" t="s">
        <v>308</v>
      </c>
      <c r="M24" s="135" t="s">
        <v>308</v>
      </c>
      <c r="N24" s="48"/>
      <c r="O24" s="48"/>
      <c r="P24" s="48"/>
      <c r="Q24" s="60"/>
      <c r="R24" s="60"/>
      <c r="S24" s="60"/>
      <c r="T24" s="60"/>
      <c r="U24" s="60"/>
      <c r="V24" s="60"/>
      <c r="W24" s="60"/>
      <c r="X24" s="60"/>
      <c r="Y24" s="60"/>
      <c r="Z24" s="60"/>
      <c r="AB24" s="60"/>
      <c r="AC24" s="60"/>
      <c r="AD24" s="60"/>
      <c r="AE24" s="58"/>
      <c r="AF24" s="60"/>
    </row>
    <row r="25" spans="1:37" s="33" customFormat="1" ht="15.75" x14ac:dyDescent="0.2">
      <c r="A25" s="38"/>
      <c r="B25" s="100" t="s">
        <v>346</v>
      </c>
      <c r="C25" s="40" t="s">
        <v>344</v>
      </c>
      <c r="D25" s="126">
        <f t="shared" ref="D25:F26" si="12">SUM(D12,D18)</f>
        <v>307624.16555000003</v>
      </c>
      <c r="E25" s="126">
        <f t="shared" si="12"/>
        <v>368214.88595000003</v>
      </c>
      <c r="F25" s="126">
        <f t="shared" si="12"/>
        <v>675839.05150000006</v>
      </c>
      <c r="G25" s="126">
        <f t="shared" ref="G25:L26" si="13">SUM(G12,G18)</f>
        <v>876393</v>
      </c>
      <c r="H25" s="126">
        <f t="shared" si="13"/>
        <v>842928</v>
      </c>
      <c r="I25" s="126">
        <f t="shared" si="13"/>
        <v>1719321</v>
      </c>
      <c r="J25" s="127">
        <f>SUM(J12,J18)</f>
        <v>1337510</v>
      </c>
      <c r="K25" s="127">
        <f>SUM(K12,K18)</f>
        <v>1286437</v>
      </c>
      <c r="L25" s="127">
        <f t="shared" si="13"/>
        <v>2623947</v>
      </c>
      <c r="M25" s="128">
        <f>SUM(M12,M18)</f>
        <v>1817403</v>
      </c>
      <c r="N25" s="129"/>
      <c r="O25" s="129"/>
      <c r="P25" s="129"/>
      <c r="Q25" s="60" t="e">
        <f>#REF!*'[270]1.6'!$F$49</f>
        <v>#REF!</v>
      </c>
      <c r="R25" s="60"/>
      <c r="S25" s="60"/>
      <c r="T25" s="60"/>
      <c r="U25" s="60"/>
      <c r="V25" s="60"/>
      <c r="W25" s="60"/>
      <c r="X25" s="60"/>
      <c r="Y25" s="60"/>
      <c r="Z25" s="60"/>
      <c r="AB25" s="60"/>
      <c r="AC25" s="60"/>
      <c r="AD25" s="60"/>
      <c r="AE25" s="58"/>
      <c r="AF25" s="58"/>
      <c r="AI25" s="124"/>
      <c r="AJ25" s="124"/>
      <c r="AK25" s="124"/>
    </row>
    <row r="26" spans="1:37" s="33" customFormat="1" ht="15.75" x14ac:dyDescent="0.2">
      <c r="A26" s="38" t="s">
        <v>45</v>
      </c>
      <c r="B26" s="39" t="s">
        <v>310</v>
      </c>
      <c r="C26" s="40" t="s">
        <v>344</v>
      </c>
      <c r="D26" s="126">
        <f t="shared" si="12"/>
        <v>12656.62111</v>
      </c>
      <c r="E26" s="126">
        <f t="shared" si="12"/>
        <v>18380.097650000003</v>
      </c>
      <c r="F26" s="126">
        <f t="shared" si="12"/>
        <v>31036.718760000003</v>
      </c>
      <c r="G26" s="126">
        <f t="shared" si="13"/>
        <v>351360</v>
      </c>
      <c r="H26" s="126">
        <f t="shared" si="13"/>
        <v>337943</v>
      </c>
      <c r="I26" s="126">
        <f t="shared" si="13"/>
        <v>689301</v>
      </c>
      <c r="J26" s="127">
        <f>SUM(J13,J19)</f>
        <v>536228</v>
      </c>
      <c r="K26" s="127">
        <f>SUM(K13,K19)</f>
        <v>515753</v>
      </c>
      <c r="L26" s="127">
        <f t="shared" si="13"/>
        <v>1051981</v>
      </c>
      <c r="M26" s="128">
        <f>SUM(M13,M19)</f>
        <v>728625</v>
      </c>
      <c r="N26" s="129"/>
      <c r="O26" s="129"/>
      <c r="P26" s="129"/>
      <c r="Q26" s="60" t="e">
        <f>#REF!*'[270]1.6'!$G$49</f>
        <v>#REF!</v>
      </c>
      <c r="R26" s="60"/>
      <c r="S26" s="60"/>
      <c r="T26" s="60"/>
      <c r="U26" s="60"/>
      <c r="V26" s="60"/>
      <c r="W26" s="60"/>
      <c r="X26" s="60"/>
      <c r="Y26" s="60"/>
      <c r="Z26" s="60"/>
      <c r="AB26" s="60"/>
      <c r="AC26" s="60"/>
      <c r="AD26" s="60"/>
      <c r="AE26" s="58"/>
      <c r="AF26" s="58"/>
      <c r="AI26" s="124"/>
      <c r="AJ26" s="124"/>
      <c r="AK26" s="124"/>
    </row>
    <row r="27" spans="1:37" s="33" customFormat="1" ht="31.5" x14ac:dyDescent="0.2">
      <c r="A27" s="34" t="s">
        <v>56</v>
      </c>
      <c r="B27" s="35" t="s">
        <v>350</v>
      </c>
      <c r="C27" s="36" t="s">
        <v>351</v>
      </c>
      <c r="D27" s="136">
        <f>D28+D29+D32</f>
        <v>154.80033333333333</v>
      </c>
      <c r="E27" s="136">
        <f>E28+E29+E32</f>
        <v>152.11033333333333</v>
      </c>
      <c r="F27" s="136">
        <f>F28+F29+F32</f>
        <v>153.45533333333333</v>
      </c>
      <c r="G27" s="136">
        <f>I27</f>
        <v>526.94999999999993</v>
      </c>
      <c r="H27" s="136">
        <f>I27</f>
        <v>526.94999999999993</v>
      </c>
      <c r="I27" s="136">
        <f>SUM('[270]1.5'!W24:W25)</f>
        <v>526.94999999999993</v>
      </c>
      <c r="J27" s="136">
        <f>L27</f>
        <v>527.19239999999991</v>
      </c>
      <c r="K27" s="136">
        <f>L27</f>
        <v>527.19239999999991</v>
      </c>
      <c r="L27" s="136">
        <f>SUM('[270]1.5'!AB24:AB25)</f>
        <v>527.19239999999991</v>
      </c>
      <c r="M27" s="137">
        <f>SUM('[270]1.5'!AG24:AG25)</f>
        <v>527.33950000000004</v>
      </c>
      <c r="N27" s="138"/>
      <c r="O27" s="138"/>
      <c r="P27" s="138"/>
      <c r="Q27" s="139"/>
      <c r="R27" s="139"/>
      <c r="S27" s="139"/>
      <c r="T27" s="139"/>
      <c r="U27" s="139"/>
      <c r="V27" s="139"/>
      <c r="W27" s="139"/>
      <c r="X27" s="139"/>
      <c r="Y27" s="139"/>
      <c r="Z27" s="139"/>
    </row>
    <row r="28" spans="1:37" s="33" customFormat="1" ht="15.75" x14ac:dyDescent="0.2">
      <c r="A28" s="38" t="s">
        <v>58</v>
      </c>
      <c r="B28" s="39" t="s">
        <v>352</v>
      </c>
      <c r="C28" s="40" t="s">
        <v>351</v>
      </c>
      <c r="D28" s="140">
        <f>'[271]3.Программа реализации'!$W$231</f>
        <v>93.841666666666669</v>
      </c>
      <c r="E28" s="140">
        <f>('[271]3.Программа реализации'!$X$231+'[271]3.Программа реализации'!$Z$231)/2</f>
        <v>88.364000000000004</v>
      </c>
      <c r="F28" s="140">
        <f>'[271]3.Программа реализации'!$T$231</f>
        <v>91.102833333333336</v>
      </c>
      <c r="G28" s="140">
        <f>I28</f>
        <v>532.14819999999997</v>
      </c>
      <c r="H28" s="140">
        <f>I28</f>
        <v>532.14819999999997</v>
      </c>
      <c r="I28" s="140">
        <f>SUM('[270]1.5'!X24:X25,'[270]1.5'!Z12)</f>
        <v>532.14819999999997</v>
      </c>
      <c r="J28" s="140">
        <f>L28</f>
        <v>530.14666666666665</v>
      </c>
      <c r="K28" s="140">
        <f>L28</f>
        <v>530.14666666666665</v>
      </c>
      <c r="L28" s="140">
        <f>SUM('[270]1.5'!AC24:AC25,'[270]1.5'!AE12)</f>
        <v>530.14666666666665</v>
      </c>
      <c r="M28" s="141">
        <f>SUM('[270]1.5'!AH24:AH25,'[270]1.5'!AJ12)</f>
        <v>530.30266666666671</v>
      </c>
      <c r="N28" s="142"/>
      <c r="O28" s="142"/>
      <c r="P28" s="142"/>
      <c r="Q28" s="139"/>
      <c r="R28" s="139"/>
      <c r="S28" s="139"/>
      <c r="T28" s="139"/>
      <c r="U28" s="139"/>
      <c r="V28" s="139"/>
      <c r="W28" s="139"/>
      <c r="X28" s="139"/>
      <c r="Y28" s="139"/>
      <c r="Z28" s="139"/>
    </row>
    <row r="29" spans="1:37" s="33" customFormat="1" ht="15.75" x14ac:dyDescent="0.2">
      <c r="A29" s="38" t="s">
        <v>61</v>
      </c>
      <c r="B29" s="39" t="s">
        <v>353</v>
      </c>
      <c r="C29" s="40" t="s">
        <v>351</v>
      </c>
      <c r="D29" s="140">
        <f>D31</f>
        <v>59.200500000000005</v>
      </c>
      <c r="E29" s="140">
        <f>E31</f>
        <v>61.950999999999993</v>
      </c>
      <c r="F29" s="140">
        <f t="shared" ref="F29:L29" si="14">F31</f>
        <v>60.575749999999999</v>
      </c>
      <c r="G29" s="140">
        <f t="shared" si="14"/>
        <v>351.78340000000003</v>
      </c>
      <c r="H29" s="140">
        <f t="shared" si="14"/>
        <v>351.78340000000003</v>
      </c>
      <c r="I29" s="140">
        <f t="shared" si="14"/>
        <v>351.78340000000003</v>
      </c>
      <c r="J29" s="140">
        <f>J31</f>
        <v>352.9980833333334</v>
      </c>
      <c r="K29" s="140">
        <f>K31</f>
        <v>352.9980833333334</v>
      </c>
      <c r="L29" s="140">
        <f t="shared" si="14"/>
        <v>352.9980833333334</v>
      </c>
      <c r="M29" s="141">
        <f>M31</f>
        <v>353.1013333333334</v>
      </c>
      <c r="N29" s="142"/>
      <c r="O29" s="142"/>
      <c r="P29" s="142"/>
      <c r="Q29" s="139"/>
      <c r="R29" s="139"/>
      <c r="S29" s="139"/>
      <c r="T29" s="139"/>
      <c r="U29" s="139"/>
      <c r="V29" s="139"/>
      <c r="W29" s="139"/>
      <c r="X29" s="139"/>
      <c r="Y29" s="139"/>
      <c r="Z29" s="139"/>
    </row>
    <row r="30" spans="1:37" s="33" customFormat="1" ht="15.75" x14ac:dyDescent="0.2">
      <c r="A30" s="38"/>
      <c r="B30" s="39" t="s">
        <v>307</v>
      </c>
      <c r="C30" s="40" t="s">
        <v>351</v>
      </c>
      <c r="D30" s="143" t="s">
        <v>308</v>
      </c>
      <c r="E30" s="143" t="s">
        <v>308</v>
      </c>
      <c r="F30" s="143" t="s">
        <v>308</v>
      </c>
      <c r="G30" s="143" t="s">
        <v>308</v>
      </c>
      <c r="H30" s="143" t="s">
        <v>308</v>
      </c>
      <c r="I30" s="143" t="s">
        <v>308</v>
      </c>
      <c r="J30" s="143" t="s">
        <v>308</v>
      </c>
      <c r="K30" s="143" t="s">
        <v>308</v>
      </c>
      <c r="L30" s="143" t="s">
        <v>308</v>
      </c>
      <c r="M30" s="144" t="s">
        <v>308</v>
      </c>
      <c r="N30" s="145"/>
      <c r="O30" s="145"/>
      <c r="P30" s="145"/>
      <c r="Q30" s="146"/>
      <c r="R30" s="146"/>
      <c r="S30" s="146"/>
      <c r="T30" s="146"/>
      <c r="U30" s="146"/>
      <c r="V30" s="146"/>
      <c r="W30" s="146"/>
      <c r="X30" s="146"/>
      <c r="Y30" s="146"/>
      <c r="Z30" s="146"/>
    </row>
    <row r="31" spans="1:37" s="33" customFormat="1" ht="15.75" x14ac:dyDescent="0.2">
      <c r="A31" s="38"/>
      <c r="B31" s="100" t="s">
        <v>346</v>
      </c>
      <c r="C31" s="40" t="s">
        <v>351</v>
      </c>
      <c r="D31" s="140">
        <f>'[271]3.Программа реализации'!$W$238</f>
        <v>59.200500000000005</v>
      </c>
      <c r="E31" s="140">
        <f>('[271]3.Программа реализации'!$X$238+'[271]3.Программа реализации'!$Z$238)/2</f>
        <v>61.950999999999993</v>
      </c>
      <c r="F31" s="140">
        <f>'[271]3.Программа реализации'!$T$238</f>
        <v>60.575749999999999</v>
      </c>
      <c r="G31" s="140">
        <f>I31</f>
        <v>351.78340000000003</v>
      </c>
      <c r="H31" s="140">
        <f>I31</f>
        <v>351.78340000000003</v>
      </c>
      <c r="I31" s="140">
        <f>SUM('[270]1.5'!Z24:Z25,'[270]1.5'!AA14)</f>
        <v>351.78340000000003</v>
      </c>
      <c r="J31" s="140">
        <f>L31</f>
        <v>352.9980833333334</v>
      </c>
      <c r="K31" s="140">
        <f>L31</f>
        <v>352.9980833333334</v>
      </c>
      <c r="L31" s="140">
        <f>SUM('[270]1.5'!AE24:AE25,'[270]1.5'!AF14)</f>
        <v>352.9980833333334</v>
      </c>
      <c r="M31" s="141">
        <f>SUM('[270]1.5'!AJ24:AJ25,'[270]1.5'!AK14)</f>
        <v>353.1013333333334</v>
      </c>
      <c r="N31" s="142"/>
      <c r="O31" s="142"/>
      <c r="P31" s="142"/>
      <c r="Q31" s="139"/>
      <c r="R31" s="139"/>
      <c r="S31" s="139"/>
      <c r="T31" s="139"/>
      <c r="U31" s="139"/>
      <c r="V31" s="139"/>
      <c r="W31" s="139"/>
      <c r="X31" s="139"/>
      <c r="Y31" s="139"/>
      <c r="Z31" s="139"/>
    </row>
    <row r="32" spans="1:37" s="33" customFormat="1" ht="15.75" x14ac:dyDescent="0.2">
      <c r="A32" s="38" t="s">
        <v>62</v>
      </c>
      <c r="B32" s="39" t="s">
        <v>354</v>
      </c>
      <c r="C32" s="40" t="s">
        <v>351</v>
      </c>
      <c r="D32" s="140">
        <f>'[271]3.Программа реализации'!$W$241</f>
        <v>1.7581666666666651</v>
      </c>
      <c r="E32" s="140">
        <f>('[271]3.Программа реализации'!$X$241+'[271]3.Программа реализации'!$Z$241)/2</f>
        <v>1.7953333333333332</v>
      </c>
      <c r="F32" s="140">
        <f>'[271]3.Программа реализации'!$T$241</f>
        <v>1.7767499999999992</v>
      </c>
      <c r="G32" s="140">
        <f>I32</f>
        <v>192.01300000000001</v>
      </c>
      <c r="H32" s="140">
        <f>I32</f>
        <v>192.01300000000001</v>
      </c>
      <c r="I32" s="140">
        <f>SUM('[270]1.5'!AA24:AA25)</f>
        <v>192.01300000000001</v>
      </c>
      <c r="J32" s="140">
        <f>L32</f>
        <v>192.10139999999993</v>
      </c>
      <c r="K32" s="140">
        <f>L32</f>
        <v>192.10139999999993</v>
      </c>
      <c r="L32" s="140">
        <f>SUM('[270]1.5'!AF24:AF25)</f>
        <v>192.10139999999993</v>
      </c>
      <c r="M32" s="141">
        <f>SUM('[270]1.5'!AK24:AK25)</f>
        <v>192.15550000000002</v>
      </c>
      <c r="N32" s="142"/>
      <c r="O32" s="142"/>
      <c r="P32" s="142"/>
      <c r="Q32" s="139"/>
      <c r="R32" s="139"/>
      <c r="S32" s="139"/>
      <c r="T32" s="139"/>
      <c r="U32" s="139"/>
      <c r="V32" s="139"/>
      <c r="W32" s="139"/>
      <c r="X32" s="139"/>
      <c r="Y32" s="139"/>
      <c r="Z32" s="139"/>
    </row>
    <row r="33" spans="1:37" s="33" customFormat="1" ht="61.5" customHeight="1" x14ac:dyDescent="0.2">
      <c r="A33" s="34" t="s">
        <v>74</v>
      </c>
      <c r="B33" s="35" t="s">
        <v>355</v>
      </c>
      <c r="C33" s="36" t="s">
        <v>356</v>
      </c>
      <c r="D33" s="177">
        <f>D21/(D27*6)*1000</f>
        <v>744154.93593898392</v>
      </c>
      <c r="E33" s="177">
        <f>E21/(E27*6)*1000</f>
        <v>854786.9097979319</v>
      </c>
      <c r="F33" s="177">
        <f>F21/(F27*12)*1000</f>
        <v>798986.09121872624</v>
      </c>
      <c r="G33" s="147">
        <f>G21/(G27*6)*1000</f>
        <v>676329.82256381074</v>
      </c>
      <c r="H33" s="147">
        <f>H21/(H27*6)*1000</f>
        <v>650504.1591548851</v>
      </c>
      <c r="I33" s="147">
        <f>I21/(I27*12)*1000</f>
        <v>663416.83271657652</v>
      </c>
      <c r="J33" s="148">
        <f>J21/(J27*6)*1000</f>
        <v>1031708.4110721881</v>
      </c>
      <c r="K33" s="148">
        <f>K21/(K27*6)*1000</f>
        <v>992312.61047516391</v>
      </c>
      <c r="L33" s="148">
        <f>L21/(L27*12)*1000</f>
        <v>1012010.510773676</v>
      </c>
      <c r="M33" s="149">
        <f>M21/(M27*12)*1000</f>
        <v>700744.96600387408</v>
      </c>
      <c r="N33" s="150"/>
      <c r="O33" s="150"/>
      <c r="P33" s="150"/>
      <c r="Q33" s="151"/>
      <c r="R33" s="151"/>
      <c r="S33" s="151"/>
      <c r="T33" s="151"/>
      <c r="U33" s="151"/>
      <c r="V33" s="151"/>
      <c r="W33" s="151"/>
      <c r="X33" s="151"/>
      <c r="Y33" s="151"/>
      <c r="Z33" s="151"/>
      <c r="AD33" s="60"/>
      <c r="AE33" s="60"/>
      <c r="AI33" s="152"/>
    </row>
    <row r="34" spans="1:37" s="33" customFormat="1" ht="15.75" x14ac:dyDescent="0.2">
      <c r="A34" s="38" t="s">
        <v>76</v>
      </c>
      <c r="B34" s="39" t="s">
        <v>305</v>
      </c>
      <c r="C34" s="40" t="s">
        <v>356</v>
      </c>
      <c r="D34" s="153">
        <f>D22/(D28*6)*1000</f>
        <v>658719.13000621623</v>
      </c>
      <c r="E34" s="153">
        <f>E22/(E28*6)*1000</f>
        <v>742264.0952386345</v>
      </c>
      <c r="F34" s="153">
        <f>F22/(F28*12)*1000</f>
        <v>699235.80241741484</v>
      </c>
      <c r="G34" s="153">
        <f>G22/(G28*12)*1000</f>
        <v>142597.96425131196</v>
      </c>
      <c r="H34" s="153">
        <f>H22/(H28*12)*1000</f>
        <v>137152.89587875461</v>
      </c>
      <c r="I34" s="153">
        <f>I22/(I28*12)*1000</f>
        <v>279751.01672804687</v>
      </c>
      <c r="J34" s="154">
        <f>J22/(J28*12)*1000</f>
        <v>218448.19672543445</v>
      </c>
      <c r="K34" s="154">
        <f>K22/(K28*12)*1000</f>
        <v>210106.63715701315</v>
      </c>
      <c r="L34" s="154">
        <f>L22/(L28*12)*1000</f>
        <v>428554.83388244762</v>
      </c>
      <c r="M34" s="155">
        <f>M22/(M28*12)*1000</f>
        <v>296739.03204962192</v>
      </c>
      <c r="N34" s="156"/>
      <c r="O34" s="156"/>
      <c r="P34" s="156"/>
      <c r="Q34" s="151"/>
      <c r="R34" s="151"/>
      <c r="S34" s="151"/>
      <c r="T34" s="151"/>
      <c r="U34" s="151"/>
      <c r="V34" s="151"/>
      <c r="W34" s="151"/>
      <c r="X34" s="151"/>
      <c r="Y34" s="151"/>
      <c r="Z34" s="151"/>
      <c r="AD34" s="60"/>
      <c r="AE34" s="60"/>
      <c r="AJ34" s="153"/>
      <c r="AK34" s="157"/>
    </row>
    <row r="35" spans="1:37" s="33" customFormat="1" ht="15.75" x14ac:dyDescent="0.2">
      <c r="A35" s="38" t="s">
        <v>79</v>
      </c>
      <c r="B35" s="39" t="s">
        <v>306</v>
      </c>
      <c r="C35" s="40" t="s">
        <v>356</v>
      </c>
      <c r="D35" s="153">
        <f>D37</f>
        <v>4848780.9941223888</v>
      </c>
      <c r="E35" s="153">
        <f>E37</f>
        <v>5279212.5732978582</v>
      </c>
      <c r="F35" s="153">
        <f t="shared" ref="F35:L35" si="15">F37</f>
        <v>5061462.3587931497</v>
      </c>
      <c r="G35" s="153">
        <f>G37</f>
        <v>558936.24409986648</v>
      </c>
      <c r="H35" s="153">
        <f>H37</f>
        <v>537593.33038957173</v>
      </c>
      <c r="I35" s="153">
        <f t="shared" si="15"/>
        <v>689242.89047531155</v>
      </c>
      <c r="J35" s="154">
        <f t="shared" si="15"/>
        <v>850912.54044435767</v>
      </c>
      <c r="K35" s="154">
        <f t="shared" si="15"/>
        <v>818420.24410945375</v>
      </c>
      <c r="L35" s="154">
        <f t="shared" si="15"/>
        <v>1047360.1205429679</v>
      </c>
      <c r="M35" s="155">
        <f>M37</f>
        <v>725215.04404886113</v>
      </c>
      <c r="N35" s="156"/>
      <c r="O35" s="156"/>
      <c r="P35" s="156"/>
      <c r="Q35" s="151"/>
      <c r="R35" s="151"/>
      <c r="S35" s="151"/>
      <c r="T35" s="151"/>
      <c r="U35" s="151"/>
      <c r="V35" s="151"/>
      <c r="W35" s="151"/>
      <c r="X35" s="151"/>
      <c r="Y35" s="151"/>
      <c r="Z35" s="151"/>
      <c r="AD35" s="60"/>
      <c r="AE35" s="60"/>
      <c r="AJ35" s="153"/>
    </row>
    <row r="36" spans="1:37" s="33" customFormat="1" ht="15.75" x14ac:dyDescent="0.2">
      <c r="A36" s="38"/>
      <c r="B36" s="39" t="s">
        <v>307</v>
      </c>
      <c r="C36" s="40" t="s">
        <v>356</v>
      </c>
      <c r="D36" s="158" t="s">
        <v>308</v>
      </c>
      <c r="E36" s="158" t="s">
        <v>308</v>
      </c>
      <c r="F36" s="158" t="s">
        <v>308</v>
      </c>
      <c r="G36" s="158" t="s">
        <v>308</v>
      </c>
      <c r="H36" s="158" t="s">
        <v>308</v>
      </c>
      <c r="I36" s="158" t="s">
        <v>308</v>
      </c>
      <c r="J36" s="159" t="s">
        <v>308</v>
      </c>
      <c r="K36" s="159" t="s">
        <v>308</v>
      </c>
      <c r="L36" s="159" t="s">
        <v>308</v>
      </c>
      <c r="M36" s="160" t="s">
        <v>308</v>
      </c>
      <c r="N36" s="161"/>
      <c r="O36" s="161"/>
      <c r="P36" s="161"/>
      <c r="Q36" s="162"/>
      <c r="R36" s="162"/>
      <c r="S36" s="162"/>
      <c r="T36" s="162"/>
      <c r="U36" s="162"/>
      <c r="V36" s="162"/>
      <c r="W36" s="162"/>
      <c r="X36" s="162"/>
      <c r="Y36" s="162"/>
      <c r="Z36" s="162"/>
      <c r="AD36" s="60"/>
      <c r="AE36" s="60"/>
      <c r="AJ36" s="158"/>
    </row>
    <row r="37" spans="1:37" s="33" customFormat="1" ht="15.75" x14ac:dyDescent="0.2">
      <c r="A37" s="38"/>
      <c r="B37" s="100" t="s">
        <v>346</v>
      </c>
      <c r="C37" s="40" t="s">
        <v>356</v>
      </c>
      <c r="D37" s="153">
        <f>SUM(D25,D34*'[270]1.5'!$U$12*6/1000)/(D31*6)*1000</f>
        <v>4848780.9941223888</v>
      </c>
      <c r="E37" s="153">
        <f>SUM(E25,E34*'[270]1.5'!$U$12*6/1000)/(E31*6)*1000</f>
        <v>5279212.5732978582</v>
      </c>
      <c r="F37" s="153">
        <f>SUM(F25,F34*'[270]1.5'!$U$12*12/1000)/(F31*12)*1000</f>
        <v>5061462.3587931497</v>
      </c>
      <c r="G37" s="153">
        <f>SUM(G25,G34*'[270]1.5'!$Z$12*6/1000)/(G31*6)*1000</f>
        <v>558936.24409986648</v>
      </c>
      <c r="H37" s="153">
        <f>SUM(H25,H34*'[270]1.5'!$Z$12*6/1000)/(H31*6)*1000</f>
        <v>537593.33038957173</v>
      </c>
      <c r="I37" s="153">
        <f>SUM(I25,I34*'[270]1.5'!$Z$12*12/1000)/(I31*12)*1000</f>
        <v>689242.89047531155</v>
      </c>
      <c r="J37" s="154">
        <f>SUM(J25,J34*'[270]1.5'!$Z$12*6/1000)/(J31*6)*1000</f>
        <v>850912.54044435767</v>
      </c>
      <c r="K37" s="154">
        <f>SUM(K25,K34*'[270]1.5'!$Z$12*6/1000)/(K31*6)*1000</f>
        <v>818420.24410945375</v>
      </c>
      <c r="L37" s="154">
        <f>SUM(L25,L34*'[270]1.5'!AE12*12/1000)/(L31*12)*1000</f>
        <v>1047360.1205429679</v>
      </c>
      <c r="M37" s="155">
        <f>SUM(M25,M34*'[270]1.5'!AJ12*12/1000)/(M31*12)*1000</f>
        <v>725215.04404886113</v>
      </c>
      <c r="N37" s="156"/>
      <c r="O37" s="156"/>
      <c r="P37" s="156"/>
      <c r="Q37" s="151"/>
      <c r="R37" s="151"/>
      <c r="S37" s="151"/>
      <c r="T37" s="151"/>
      <c r="U37" s="151"/>
      <c r="V37" s="151"/>
      <c r="W37" s="151"/>
      <c r="X37" s="151"/>
      <c r="Y37" s="151"/>
      <c r="Z37" s="151"/>
      <c r="AD37" s="60"/>
      <c r="AE37" s="60"/>
      <c r="AI37" s="152"/>
      <c r="AJ37" s="153"/>
      <c r="AK37" s="157"/>
    </row>
    <row r="38" spans="1:37" s="33" customFormat="1" ht="15.75" x14ac:dyDescent="0.2">
      <c r="A38" s="38" t="s">
        <v>82</v>
      </c>
      <c r="B38" s="39" t="s">
        <v>310</v>
      </c>
      <c r="C38" s="40" t="s">
        <v>356</v>
      </c>
      <c r="D38" s="153">
        <f>SUM(D26,D37*'[270]1.5'!$V$14*6/1000)/(D32*6)*1000</f>
        <v>538880837.50616252</v>
      </c>
      <c r="E38" s="153">
        <f>SUM(E26,E37*'[270]1.5'!$V$14*6/1000)/(E32*6)*1000</f>
        <v>574998776.75614798</v>
      </c>
      <c r="F38" s="153">
        <f>SUM(F26,F37*'[270]1.5'!$V$14*12/1000)/(F32*12)*1000</f>
        <v>556850586.23182201</v>
      </c>
      <c r="G38" s="153">
        <f>SUM(G26,G37*'[270]1.5'!$AA$14*6/1000)/(G32*6)*1000</f>
        <v>870975.76208271051</v>
      </c>
      <c r="H38" s="153">
        <f>SUM(H26,H37*'[270]1.5'!$AA$14*6/1000)/(H32*6)*1000</f>
        <v>837717.343851474</v>
      </c>
      <c r="I38" s="153">
        <f>SUM(I26,I37*'[270]1.5'!$AA$14*12/1000)/(I32*12)*1000</f>
        <v>997104.54414750496</v>
      </c>
      <c r="J38" s="154">
        <f>SUM(J26,J37*'[270]1.5'!$AA$14*6/1000)/(J32*6)*1000</f>
        <v>1326494.2693664369</v>
      </c>
      <c r="K38" s="154">
        <f>SUM(K26,K37*'[270]1.5'!$AA$14*6/1000)/(K32*6)*1000</f>
        <v>1275842.6337631328</v>
      </c>
      <c r="L38" s="154">
        <f>SUM(L26,L37*'[270]1.5'!AF14*12/1000)/(L32*12)*1000</f>
        <v>1522679.742829869</v>
      </c>
      <c r="M38" s="155">
        <f>SUM(M26,M37*'[270]1.5'!AK14*12/1000)/(M32*12)*1000</f>
        <v>1054354.7437157265</v>
      </c>
      <c r="N38" s="156"/>
      <c r="O38" s="156"/>
      <c r="P38" s="156"/>
      <c r="Q38" s="151"/>
      <c r="R38" s="151"/>
      <c r="S38" s="151"/>
      <c r="T38" s="151"/>
      <c r="U38" s="151"/>
      <c r="V38" s="151"/>
      <c r="W38" s="151"/>
      <c r="X38" s="151"/>
      <c r="Y38" s="151"/>
      <c r="Z38" s="151"/>
      <c r="AD38" s="60"/>
      <c r="AE38" s="60"/>
      <c r="AI38" s="152"/>
      <c r="AJ38" s="153"/>
      <c r="AK38" s="157"/>
    </row>
    <row r="39" spans="1:37" s="33" customFormat="1" ht="66" customHeight="1" x14ac:dyDescent="0.2">
      <c r="A39" s="34" t="s">
        <v>84</v>
      </c>
      <c r="B39" s="35" t="s">
        <v>357</v>
      </c>
      <c r="C39" s="36" t="s">
        <v>302</v>
      </c>
      <c r="D39" s="147">
        <f>D33/('[270]1.6'!$C$49/D27*1000)*6</f>
        <v>189.69327161225169</v>
      </c>
      <c r="E39" s="147">
        <f>E33/('[270]1.6'!$C$49/E27*1000)*6</f>
        <v>214.1081748323121</v>
      </c>
      <c r="F39" s="147">
        <f>F33/('[270]1.6'!$C$49/F27*1000)*12</f>
        <v>403.80144644456385</v>
      </c>
      <c r="G39" s="147">
        <f>G33/('[270]1.6'!$C$61/G27*1000)*6</f>
        <v>599.07615139283291</v>
      </c>
      <c r="H39" s="147">
        <f>H33/('[270]1.6'!$C$61/H27*1000)*6</f>
        <v>576.20042046093818</v>
      </c>
      <c r="I39" s="147">
        <f>I33/('[270]1.6'!$C$61/I27*1000)*12</f>
        <v>1175.2762916958964</v>
      </c>
      <c r="J39" s="148">
        <f>J33/('[270]1.6'!$C$74/J27*1000)*6</f>
        <v>1755.4258285462977</v>
      </c>
      <c r="K39" s="148">
        <f>K33/('[270]1.6'!$C$75/K27*1000)*6</f>
        <v>1767.8724002232623</v>
      </c>
      <c r="L39" s="148">
        <f>L33/('[270]1.6'!C73/L27*1000)*12</f>
        <v>1761.5060087268448</v>
      </c>
      <c r="M39" s="149">
        <f>M33/('[270]1.6'!C85/M27*1000)*12</f>
        <v>1219.7235631472545</v>
      </c>
      <c r="N39" s="150"/>
      <c r="O39" s="150"/>
      <c r="P39" s="150"/>
      <c r="Q39" s="151"/>
      <c r="R39" s="151"/>
      <c r="S39" s="151"/>
      <c r="T39" s="151"/>
      <c r="U39" s="151"/>
      <c r="V39" s="151"/>
      <c r="W39" s="151"/>
      <c r="X39" s="151"/>
      <c r="Y39" s="151"/>
      <c r="Z39" s="151"/>
      <c r="AD39" s="57"/>
      <c r="AE39" s="57"/>
    </row>
    <row r="40" spans="1:37" s="33" customFormat="1" ht="15.75" x14ac:dyDescent="0.2">
      <c r="A40" s="38" t="s">
        <v>140</v>
      </c>
      <c r="B40" s="39" t="s">
        <v>305</v>
      </c>
      <c r="C40" s="40" t="s">
        <v>302</v>
      </c>
      <c r="D40" s="153">
        <f>D34/('[270]1.6'!D50/'[270]1.6'!I50*1000)*6</f>
        <v>1165.5472111190766</v>
      </c>
      <c r="E40" s="153">
        <f>E34/('[270]1.6'!D51/'[270]1.6'!I51*1000)*6</f>
        <v>1262.1516891219214</v>
      </c>
      <c r="F40" s="153">
        <f>F34/('[270]1.6'!D49/'[270]1.6'!I49*1000)*12</f>
        <v>1213.5087299058573</v>
      </c>
      <c r="G40" s="153">
        <f>G34/('[270]1.6'!D62/'[270]1.6'!I62*1000)*6</f>
        <v>253.95362716665585</v>
      </c>
      <c r="H40" s="153">
        <f>H34/('[270]1.6'!D63/'[270]1.6'!I63*1000)*6</f>
        <v>241.6090691764324</v>
      </c>
      <c r="I40" s="153">
        <f>I34/('[270]1.6'!D61/'[270]1.6'!I61*1000)*12</f>
        <v>495.59378694285886</v>
      </c>
      <c r="J40" s="154">
        <f>J34/('[270]1.6'!G62/'[270]1.6'!L62*1000)*6</f>
        <v>389.0347000779106</v>
      </c>
      <c r="K40" s="154">
        <f>K34/('[270]1.6'!G63/'[270]1.6'!L63*1000)*6</f>
        <v>370.12269264794941</v>
      </c>
      <c r="L40" s="154">
        <f>L34/('[270]1.6'!D73/'[270]1.6'!I73*1000)*12</f>
        <v>745.94531248618068</v>
      </c>
      <c r="M40" s="155">
        <f>M34/('[270]1.6'!D85/'[270]1.6'!I85*1000)*12</f>
        <v>516.50706218625442</v>
      </c>
      <c r="N40" s="156"/>
      <c r="O40" s="156"/>
      <c r="P40" s="156"/>
      <c r="Q40" s="151"/>
      <c r="R40" s="151"/>
      <c r="S40" s="151"/>
      <c r="T40" s="151"/>
      <c r="U40" s="151"/>
      <c r="V40" s="151"/>
      <c r="W40" s="151"/>
      <c r="X40" s="151"/>
      <c r="Y40" s="151"/>
      <c r="Z40" s="151"/>
      <c r="AD40" s="156"/>
      <c r="AE40" s="156"/>
      <c r="AJ40" s="153"/>
    </row>
    <row r="41" spans="1:37" s="33" customFormat="1" ht="15.75" x14ac:dyDescent="0.2">
      <c r="A41" s="38" t="s">
        <v>141</v>
      </c>
      <c r="B41" s="39" t="s">
        <v>306</v>
      </c>
      <c r="C41" s="40" t="s">
        <v>302</v>
      </c>
      <c r="D41" s="153">
        <f>D43</f>
        <v>8757.8667975497028</v>
      </c>
      <c r="E41" s="153">
        <f>E43</f>
        <v>8791.7819155434045</v>
      </c>
      <c r="F41" s="153">
        <f t="shared" ref="F41:L41" si="16">F43</f>
        <v>8784.0641421197815</v>
      </c>
      <c r="G41" s="153">
        <f>G43</f>
        <v>995.41487705382065</v>
      </c>
      <c r="H41" s="153">
        <f>H43</f>
        <v>947.02385965818542</v>
      </c>
      <c r="I41" s="153">
        <f t="shared" si="16"/>
        <v>1221.0298741728643</v>
      </c>
      <c r="J41" s="154">
        <f t="shared" si="16"/>
        <v>1500.3911837177782</v>
      </c>
      <c r="K41" s="154">
        <f t="shared" si="16"/>
        <v>1405.1106712499893</v>
      </c>
      <c r="L41" s="154">
        <f t="shared" si="16"/>
        <v>1823.0337744986218</v>
      </c>
      <c r="M41" s="155">
        <f>M43</f>
        <v>1262.3158160243238</v>
      </c>
      <c r="N41" s="156"/>
      <c r="O41" s="156"/>
      <c r="P41" s="156"/>
      <c r="Q41" s="151"/>
      <c r="R41" s="151"/>
      <c r="S41" s="151"/>
      <c r="T41" s="151"/>
      <c r="U41" s="151"/>
      <c r="V41" s="151"/>
      <c r="W41" s="151"/>
      <c r="X41" s="151"/>
      <c r="Y41" s="151"/>
      <c r="Z41" s="151"/>
      <c r="AD41" s="54"/>
      <c r="AE41" s="54"/>
      <c r="AJ41" s="153"/>
    </row>
    <row r="42" spans="1:37" s="33" customFormat="1" ht="15.75" x14ac:dyDescent="0.2">
      <c r="A42" s="38"/>
      <c r="B42" s="39" t="s">
        <v>307</v>
      </c>
      <c r="C42" s="40" t="s">
        <v>302</v>
      </c>
      <c r="D42" s="153"/>
      <c r="E42" s="153"/>
      <c r="F42" s="153"/>
      <c r="G42" s="153"/>
      <c r="H42" s="153"/>
      <c r="I42" s="153"/>
      <c r="J42" s="154"/>
      <c r="K42" s="154"/>
      <c r="L42" s="154"/>
      <c r="M42" s="155"/>
      <c r="N42" s="156"/>
      <c r="O42" s="156"/>
      <c r="P42" s="156"/>
      <c r="Q42" s="151"/>
      <c r="R42" s="151"/>
      <c r="S42" s="151"/>
      <c r="T42" s="151"/>
      <c r="U42" s="151"/>
      <c r="V42" s="151"/>
      <c r="W42" s="151"/>
      <c r="X42" s="151"/>
      <c r="Y42" s="151"/>
      <c r="Z42" s="151"/>
      <c r="AD42" s="54"/>
      <c r="AE42" s="54"/>
      <c r="AJ42" s="153"/>
    </row>
    <row r="43" spans="1:37" s="33" customFormat="1" ht="15.75" x14ac:dyDescent="0.2">
      <c r="A43" s="38"/>
      <c r="B43" s="100" t="s">
        <v>346</v>
      </c>
      <c r="C43" s="40" t="s">
        <v>302</v>
      </c>
      <c r="D43" s="153">
        <f>D37/('[270]1.6'!F50/'[270]1.6'!K50*1000)*6</f>
        <v>8757.8667975497028</v>
      </c>
      <c r="E43" s="153">
        <f>E37/('[270]1.6'!F51/'[270]1.6'!K51*1000)*6</f>
        <v>8791.7819155434045</v>
      </c>
      <c r="F43" s="153">
        <f>F37/('[270]1.6'!F49/'[270]1.6'!K49*1000)*12</f>
        <v>8784.0641421197815</v>
      </c>
      <c r="G43" s="153">
        <f>G37/('[270]1.6'!F62/'[270]1.6'!K62*1000)*6</f>
        <v>995.41487705382065</v>
      </c>
      <c r="H43" s="153">
        <f>H37/('[270]1.6'!F63/'[270]1.6'!K63*1000)*6</f>
        <v>947.02385965818542</v>
      </c>
      <c r="I43" s="153">
        <f>I37/('[270]1.6'!F61/'[270]1.6'!K61*1000)*12</f>
        <v>1221.0298741728643</v>
      </c>
      <c r="J43" s="154">
        <f>J37/('[270]1.6'!F74/'[270]1.6'!K74*1000)*6</f>
        <v>1500.3911837177782</v>
      </c>
      <c r="K43" s="154">
        <f>K37/('[270]1.6'!F75/'[270]1.6'!K75*1000)*6</f>
        <v>1405.1106712499893</v>
      </c>
      <c r="L43" s="154">
        <f>L37/('[270]1.6'!F73/'[270]1.6'!K73*1000)*12</f>
        <v>1823.0337744986218</v>
      </c>
      <c r="M43" s="155">
        <f>M37/('[270]1.6'!F85/'[270]1.6'!K85*1000)*12</f>
        <v>1262.3158160243238</v>
      </c>
      <c r="N43" s="156"/>
      <c r="O43" s="156"/>
      <c r="P43" s="156"/>
      <c r="Q43" s="151"/>
      <c r="R43" s="151"/>
      <c r="S43" s="151"/>
      <c r="T43" s="151"/>
      <c r="U43" s="151"/>
      <c r="V43" s="151"/>
      <c r="W43" s="151"/>
      <c r="X43" s="151"/>
      <c r="Y43" s="151"/>
      <c r="Z43" s="151"/>
      <c r="AD43" s="156"/>
      <c r="AE43" s="156"/>
      <c r="AJ43" s="153"/>
    </row>
    <row r="44" spans="1:37" s="33" customFormat="1" ht="16.5" thickBot="1" x14ac:dyDescent="0.25">
      <c r="A44" s="49" t="s">
        <v>142</v>
      </c>
      <c r="B44" s="50" t="s">
        <v>310</v>
      </c>
      <c r="C44" s="51" t="s">
        <v>302</v>
      </c>
      <c r="D44" s="163">
        <f>D38/('[270]1.6'!G50/'[270]1.6'!L50*1000)*6</f>
        <v>949494.84858876653</v>
      </c>
      <c r="E44" s="163">
        <f>E38/('[270]1.6'!G51/'[270]1.6'!L51*1000)*6</f>
        <v>982017.71557292843</v>
      </c>
      <c r="F44" s="163">
        <f>F38/('[270]1.6'!G49/'[270]1.6'!L49*1000)*12</f>
        <v>966402.55049488461</v>
      </c>
      <c r="G44" s="163">
        <f>G38/('[270]1.6'!G62/'[270]1.6'!L62*1000)*6</f>
        <v>1551.1219568585479</v>
      </c>
      <c r="H44" s="163">
        <f>H38/('[270]1.6'!G63/'[270]1.6'!L63*1000)*6</f>
        <v>1475.7182504067614</v>
      </c>
      <c r="I44" s="163">
        <f>I38/('[270]1.6'!G61/'[270]1.6'!L61*1000)*12</f>
        <v>1766.4165742317005</v>
      </c>
      <c r="J44" s="164">
        <f>J38/('[270]1.6'!G74/'[270]1.6'!L74*1000)*6</f>
        <v>2338.9612803826176</v>
      </c>
      <c r="K44" s="164">
        <f>K38/('[270]1.6'!G75/'[270]1.6'!L75*1000)*6</f>
        <v>2190.4342696842123</v>
      </c>
      <c r="L44" s="164">
        <f>L38/('[270]1.6'!G73/'[270]1.6'!L73*1000)*12</f>
        <v>2650.3653552021738</v>
      </c>
      <c r="M44" s="165">
        <f>M38/('[270]1.6'!G85/'[270]1.6'!L85*1000)*12</f>
        <v>1835.225078317859</v>
      </c>
      <c r="N44" s="156"/>
      <c r="O44" s="156"/>
      <c r="P44" s="156"/>
      <c r="Q44" s="151"/>
      <c r="R44" s="151"/>
      <c r="S44" s="151"/>
      <c r="T44" s="151"/>
      <c r="U44" s="151"/>
      <c r="V44" s="151"/>
      <c r="W44" s="151"/>
      <c r="X44" s="151"/>
      <c r="Y44" s="151"/>
      <c r="Z44" s="151"/>
      <c r="AJ44" s="153"/>
    </row>
    <row r="45" spans="1:37" s="33" customFormat="1" ht="15.75" x14ac:dyDescent="0.2">
      <c r="A45" s="57"/>
      <c r="C45" s="57"/>
      <c r="Q45" s="166"/>
      <c r="R45" s="166"/>
      <c r="S45" s="166"/>
      <c r="T45" s="166"/>
      <c r="U45" s="166"/>
      <c r="V45" s="166"/>
      <c r="W45" s="166"/>
      <c r="X45" s="166"/>
      <c r="Y45" s="166"/>
      <c r="Z45" s="166"/>
    </row>
    <row r="46" spans="1:37" s="33" customFormat="1" ht="15.75" x14ac:dyDescent="0.2">
      <c r="A46" s="57"/>
      <c r="C46" s="57"/>
      <c r="Q46" s="166"/>
      <c r="R46" s="166"/>
      <c r="S46" s="166"/>
      <c r="T46" s="166"/>
      <c r="U46" s="166"/>
      <c r="V46" s="166"/>
      <c r="W46" s="166"/>
      <c r="X46" s="166"/>
      <c r="Y46" s="166"/>
      <c r="Z46" s="166"/>
    </row>
    <row r="47" spans="1:37" s="33" customFormat="1" ht="15.75" x14ac:dyDescent="0.2">
      <c r="A47" s="57"/>
      <c r="C47" s="57"/>
      <c r="Q47" s="166"/>
      <c r="R47" s="166"/>
      <c r="S47" s="166"/>
      <c r="T47" s="166"/>
      <c r="U47" s="166"/>
      <c r="V47" s="166"/>
      <c r="W47" s="166"/>
      <c r="X47" s="166"/>
      <c r="Y47" s="166"/>
      <c r="Z47" s="166"/>
    </row>
    <row r="48" spans="1:37" s="33" customFormat="1" ht="15.75" x14ac:dyDescent="0.2">
      <c r="A48" s="57"/>
      <c r="C48" s="57"/>
      <c r="Q48" s="166"/>
      <c r="R48" s="166"/>
      <c r="S48" s="166"/>
      <c r="T48" s="166"/>
      <c r="U48" s="166"/>
      <c r="V48" s="166"/>
      <c r="W48" s="166"/>
      <c r="X48" s="166"/>
      <c r="Y48" s="166"/>
      <c r="Z48" s="166"/>
    </row>
    <row r="49" spans="1:36" s="33" customFormat="1" ht="15.75" x14ac:dyDescent="0.2">
      <c r="A49" s="932"/>
      <c r="B49" s="932"/>
      <c r="C49" s="932"/>
      <c r="D49" s="167"/>
      <c r="E49" s="167"/>
      <c r="F49" s="167"/>
      <c r="G49" s="167"/>
      <c r="H49" s="167"/>
      <c r="I49" s="167"/>
      <c r="J49" s="167"/>
      <c r="K49" s="167"/>
      <c r="L49" s="167"/>
      <c r="M49" s="167"/>
      <c r="N49" s="167"/>
      <c r="O49" s="167"/>
      <c r="P49" s="167"/>
      <c r="Q49" s="168"/>
      <c r="R49" s="168"/>
      <c r="S49" s="168"/>
      <c r="T49" s="168"/>
      <c r="U49" s="168"/>
      <c r="V49" s="168"/>
      <c r="W49" s="168"/>
      <c r="X49" s="168"/>
      <c r="Y49" s="168"/>
      <c r="Z49" s="168"/>
    </row>
    <row r="50" spans="1:36" s="33" customFormat="1" ht="15.75" x14ac:dyDescent="0.2">
      <c r="A50" s="167"/>
      <c r="B50" s="167"/>
      <c r="C50" s="167"/>
      <c r="D50" s="167"/>
      <c r="E50" s="167"/>
      <c r="F50" s="167"/>
      <c r="G50" s="167"/>
      <c r="H50" s="167"/>
      <c r="I50" s="167"/>
      <c r="J50" s="167"/>
      <c r="K50" s="167"/>
      <c r="L50" s="167"/>
      <c r="M50" s="167"/>
      <c r="N50" s="167"/>
      <c r="O50" s="167"/>
      <c r="P50" s="167"/>
      <c r="Q50" s="168"/>
      <c r="R50" s="168"/>
      <c r="S50" s="168"/>
      <c r="T50" s="168"/>
      <c r="U50" s="168"/>
      <c r="V50" s="168"/>
      <c r="W50" s="168"/>
      <c r="X50" s="168"/>
      <c r="Y50" s="168"/>
      <c r="Z50" s="168"/>
    </row>
    <row r="51" spans="1:36" s="33" customFormat="1" ht="18.75" customHeight="1" x14ac:dyDescent="0.3">
      <c r="A51" s="922" t="s">
        <v>316</v>
      </c>
      <c r="B51" s="923"/>
      <c r="C51" s="923"/>
      <c r="D51" s="56"/>
      <c r="E51" s="56"/>
      <c r="F51" s="56"/>
      <c r="G51" s="56"/>
      <c r="H51" s="56"/>
      <c r="I51" s="56"/>
      <c r="J51" s="56"/>
      <c r="K51" s="56"/>
      <c r="L51" s="56" t="s">
        <v>317</v>
      </c>
      <c r="M51" s="56"/>
      <c r="N51" s="56"/>
      <c r="O51" s="56"/>
      <c r="P51" s="56"/>
      <c r="Q51" s="169"/>
      <c r="R51" s="169"/>
      <c r="S51" s="169"/>
      <c r="T51" s="169"/>
      <c r="U51" s="169"/>
      <c r="V51" s="169"/>
      <c r="W51" s="169"/>
      <c r="X51" s="169"/>
      <c r="Y51" s="169"/>
      <c r="Z51" s="169"/>
    </row>
    <row r="52" spans="1:36" s="33" customFormat="1" ht="15.75" x14ac:dyDescent="0.2">
      <c r="A52" s="167"/>
      <c r="B52" s="167"/>
      <c r="C52" s="167"/>
      <c r="D52" s="167"/>
      <c r="E52" s="167"/>
      <c r="F52" s="167"/>
      <c r="G52" s="167"/>
      <c r="H52" s="167"/>
      <c r="I52" s="167"/>
      <c r="J52" s="167"/>
      <c r="K52" s="167"/>
      <c r="L52" s="167"/>
      <c r="M52" s="167"/>
      <c r="N52" s="167"/>
      <c r="O52" s="167"/>
      <c r="P52" s="167"/>
      <c r="Q52" s="168"/>
      <c r="R52" s="168"/>
      <c r="S52" s="168"/>
      <c r="T52" s="168"/>
      <c r="U52" s="168"/>
      <c r="V52" s="168"/>
      <c r="W52" s="168"/>
      <c r="X52" s="168"/>
      <c r="Y52" s="168"/>
      <c r="Z52" s="168"/>
    </row>
    <row r="53" spans="1:36" s="33" customFormat="1" ht="15.75" x14ac:dyDescent="0.2">
      <c r="A53" s="167"/>
      <c r="B53" s="167"/>
      <c r="C53" s="167"/>
      <c r="D53" s="167"/>
      <c r="E53" s="167"/>
      <c r="F53" s="167"/>
      <c r="G53" s="167"/>
      <c r="H53" s="167"/>
      <c r="I53" s="167"/>
      <c r="J53" s="167"/>
      <c r="K53" s="167"/>
      <c r="L53" s="167"/>
      <c r="M53" s="167"/>
      <c r="N53" s="167"/>
      <c r="O53" s="167"/>
      <c r="P53" s="167"/>
      <c r="Q53" s="168"/>
      <c r="R53" s="168"/>
      <c r="S53" s="168"/>
      <c r="T53" s="168"/>
      <c r="U53" s="168"/>
      <c r="V53" s="168"/>
      <c r="W53" s="168"/>
      <c r="X53" s="168"/>
      <c r="Y53" s="168"/>
      <c r="Z53" s="168"/>
    </row>
    <row r="54" spans="1:36" s="33" customFormat="1" ht="15.75" x14ac:dyDescent="0.2">
      <c r="A54" s="167"/>
      <c r="B54" s="167"/>
      <c r="C54" s="167"/>
      <c r="D54" s="167"/>
      <c r="E54" s="167"/>
      <c r="F54" s="167"/>
      <c r="G54" s="167"/>
      <c r="H54" s="167"/>
      <c r="I54" s="167"/>
      <c r="J54" s="167"/>
      <c r="K54" s="167"/>
      <c r="L54" s="167"/>
      <c r="M54" s="167"/>
      <c r="N54" s="167"/>
      <c r="O54" s="167"/>
      <c r="P54" s="167"/>
      <c r="Q54" s="168"/>
      <c r="R54" s="168"/>
      <c r="S54" s="168"/>
      <c r="T54" s="168"/>
      <c r="U54" s="168"/>
      <c r="V54" s="168"/>
      <c r="W54" s="168"/>
      <c r="X54" s="168"/>
      <c r="Y54" s="168"/>
      <c r="Z54" s="168"/>
    </row>
    <row r="55" spans="1:36" s="33" customFormat="1" ht="15.75" x14ac:dyDescent="0.2">
      <c r="A55" s="57"/>
      <c r="C55" s="57" t="s">
        <v>358</v>
      </c>
      <c r="D55" s="124">
        <f>D22-D34*SUM('[270]1.5'!Q24:Q25)*12/1000</f>
        <v>-1240917.4935561304</v>
      </c>
      <c r="E55" s="124">
        <f>E22-E34*SUM('[270]1.5'!R24:R25)*12/1000</f>
        <v>-4300131.8614385519</v>
      </c>
      <c r="F55" s="124">
        <f>F22-F34*SUM('[270]1.5'!S24:S25)*12/1000</f>
        <v>-725724.25308459136</v>
      </c>
      <c r="G55" s="124">
        <f>G22-G34*SUM('[270]1.5'!R24:R25)*12/1000</f>
        <v>8888.1881509700324</v>
      </c>
      <c r="H55" s="124">
        <f>H22-H34*SUM('[270]1.5'!S24:S25)*12/1000</f>
        <v>583539.26914645196</v>
      </c>
      <c r="I55" s="124">
        <f>I22-I34*SUM('[270]1.5'!X24:X25)*12/1000</f>
        <v>1190249.4892467922</v>
      </c>
      <c r="J55" s="124">
        <f>J22-J34*SUM('[270]1.5'!U24:U25)*12/1000</f>
        <v>977251.60045647749</v>
      </c>
      <c r="K55" s="124">
        <f>K22-K34*SUM('[270]1.5'!V24:V25)*12/1000</f>
        <v>852524.48879555345</v>
      </c>
      <c r="L55" s="124">
        <f>L22-L34*SUM('[270]1.5'!AC24:AC25)*12/1000</f>
        <v>1812646.3813372399</v>
      </c>
      <c r="M55" s="124">
        <f>M22-M34*SUM('[270]1.5'!AH24:AH25)*12/1000</f>
        <v>1255489.7880845405</v>
      </c>
      <c r="N55" s="124"/>
      <c r="O55" s="124"/>
      <c r="P55" s="124"/>
      <c r="Q55" s="170"/>
      <c r="R55" s="170"/>
      <c r="S55" s="170"/>
      <c r="T55" s="170"/>
      <c r="U55" s="170"/>
      <c r="V55" s="170"/>
      <c r="W55" s="170"/>
      <c r="X55" s="170"/>
      <c r="Y55" s="170"/>
      <c r="Z55" s="170"/>
      <c r="AJ55" s="124"/>
    </row>
    <row r="56" spans="1:36" s="33" customFormat="1" ht="15.75" x14ac:dyDescent="0.2">
      <c r="A56" s="57"/>
      <c r="C56" s="57"/>
      <c r="D56" s="33">
        <f>D55*'[270]1.5'!R12/SUM('[270]1.5'!R12:S12)</f>
        <v>-1240917.4935561304</v>
      </c>
      <c r="E56" s="33" t="e">
        <f>E55*'[270]1.5'!S12/SUM('[270]1.5'!S12:T12)</f>
        <v>#DIV/0!</v>
      </c>
      <c r="F56" s="33">
        <f>F55*'[270]1.5'!T12/SUM('[270]1.5'!T12:U12)</f>
        <v>0</v>
      </c>
      <c r="G56" s="33">
        <f>G55*'[270]1.5'!$O$12/SUM('[270]1.5'!$O$12:$P$12)</f>
        <v>0</v>
      </c>
      <c r="H56" s="33">
        <f>H55*'[270]1.5'!$O$12/SUM('[270]1.5'!$O$12:$P$12)</f>
        <v>0</v>
      </c>
      <c r="I56" s="124">
        <f>I55*'[270]1.5'!Y12/SUM('[270]1.5'!Y12:Z12)</f>
        <v>0</v>
      </c>
      <c r="J56" s="33">
        <f>J55*'[270]1.5'!$O$12/SUM('[270]1.5'!$O$12:$P$12)</f>
        <v>0</v>
      </c>
      <c r="K56" s="33">
        <f>K55*'[270]1.5'!$O$12/SUM('[270]1.5'!$O$12:$P$12)</f>
        <v>0</v>
      </c>
      <c r="L56" s="33">
        <f>L55*'[270]1.5'!AI12/SUM('[270]1.5'!AI12:AJ12)</f>
        <v>0</v>
      </c>
      <c r="M56" s="33">
        <f>M55*'[270]1.5'!AI12/SUM('[270]1.5'!AI12:AJ12)</f>
        <v>0</v>
      </c>
      <c r="Q56" s="166"/>
      <c r="R56" s="166"/>
      <c r="S56" s="166"/>
      <c r="T56" s="166"/>
      <c r="U56" s="166"/>
      <c r="V56" s="166"/>
      <c r="W56" s="166"/>
      <c r="X56" s="166"/>
      <c r="Y56" s="166"/>
      <c r="Z56" s="166"/>
    </row>
    <row r="57" spans="1:36" s="33" customFormat="1" ht="15.75" x14ac:dyDescent="0.2">
      <c r="A57" s="57"/>
      <c r="C57" s="57"/>
      <c r="D57" s="124">
        <f>D55-D56</f>
        <v>0</v>
      </c>
      <c r="E57" s="124" t="e">
        <f>E55-E56</f>
        <v>#DIV/0!</v>
      </c>
      <c r="F57" s="124">
        <f t="shared" ref="F57:M57" si="17">F55-F56</f>
        <v>-725724.25308459136</v>
      </c>
      <c r="G57" s="124">
        <f t="shared" si="17"/>
        <v>8888.1881509700324</v>
      </c>
      <c r="H57" s="124">
        <f t="shared" si="17"/>
        <v>583539.26914645196</v>
      </c>
      <c r="I57" s="124">
        <f t="shared" si="17"/>
        <v>1190249.4892467922</v>
      </c>
      <c r="J57" s="124">
        <f>J55-J56</f>
        <v>977251.60045647749</v>
      </c>
      <c r="K57" s="124">
        <f>K55-K56</f>
        <v>852524.48879555345</v>
      </c>
      <c r="L57" s="124">
        <f t="shared" si="17"/>
        <v>1812646.3813372399</v>
      </c>
      <c r="M57" s="124">
        <f t="shared" si="17"/>
        <v>1255489.7880845405</v>
      </c>
      <c r="N57" s="124"/>
      <c r="O57" s="124"/>
      <c r="P57" s="124"/>
      <c r="Q57" s="170"/>
      <c r="R57" s="170"/>
      <c r="S57" s="170"/>
      <c r="T57" s="170"/>
      <c r="U57" s="170"/>
      <c r="V57" s="170"/>
      <c r="W57" s="170"/>
      <c r="X57" s="170"/>
      <c r="Y57" s="170"/>
      <c r="Z57" s="170"/>
      <c r="AJ57" s="124"/>
    </row>
    <row r="58" spans="1:36" s="172" customFormat="1" x14ac:dyDescent="0.2">
      <c r="A58" s="171"/>
      <c r="C58" s="171"/>
      <c r="Q58" s="173"/>
      <c r="R58" s="173"/>
      <c r="S58" s="173"/>
      <c r="T58" s="173"/>
      <c r="U58" s="173"/>
      <c r="V58" s="173"/>
      <c r="W58" s="173"/>
      <c r="X58" s="173"/>
      <c r="Y58" s="173"/>
      <c r="Z58" s="173"/>
    </row>
    <row r="59" spans="1:36" s="172" customFormat="1" ht="15.75" x14ac:dyDescent="0.2">
      <c r="A59" s="171"/>
      <c r="C59" s="57" t="s">
        <v>359</v>
      </c>
      <c r="D59" s="174" t="s">
        <v>308</v>
      </c>
      <c r="E59" s="174" t="s">
        <v>308</v>
      </c>
      <c r="F59" s="174" t="s">
        <v>308</v>
      </c>
      <c r="G59" s="174" t="s">
        <v>308</v>
      </c>
      <c r="H59" s="174" t="s">
        <v>308</v>
      </c>
      <c r="I59" s="174" t="s">
        <v>308</v>
      </c>
      <c r="J59" s="174" t="s">
        <v>308</v>
      </c>
      <c r="K59" s="174" t="s">
        <v>308</v>
      </c>
      <c r="L59" s="174" t="s">
        <v>308</v>
      </c>
      <c r="M59" s="174" t="s">
        <v>308</v>
      </c>
      <c r="N59" s="174"/>
      <c r="O59" s="174"/>
      <c r="P59" s="174"/>
      <c r="Q59" s="175"/>
      <c r="R59" s="175"/>
      <c r="S59" s="175"/>
      <c r="T59" s="175"/>
      <c r="U59" s="175"/>
      <c r="V59" s="175"/>
      <c r="W59" s="175"/>
      <c r="X59" s="175"/>
      <c r="Y59" s="175"/>
      <c r="Z59" s="175"/>
      <c r="AJ59" s="174"/>
    </row>
    <row r="60" spans="1:36" s="172" customFormat="1" x14ac:dyDescent="0.2">
      <c r="A60" s="171"/>
      <c r="C60" s="171"/>
      <c r="Q60" s="173"/>
      <c r="R60" s="173"/>
      <c r="S60" s="173"/>
      <c r="T60" s="173"/>
      <c r="U60" s="173"/>
      <c r="V60" s="173"/>
      <c r="W60" s="173"/>
      <c r="X60" s="173"/>
      <c r="Y60" s="173"/>
      <c r="Z60" s="173"/>
    </row>
    <row r="61" spans="1:36" s="172" customFormat="1" ht="15.75" x14ac:dyDescent="0.2">
      <c r="A61" s="171"/>
      <c r="C61" s="57" t="s">
        <v>360</v>
      </c>
      <c r="D61" s="124">
        <f>SUM(D25,D57,D59)-D37*SUM('[270]1.5'!S24:S25)*12/1000</f>
        <v>-10025690.591520131</v>
      </c>
      <c r="E61" s="124" t="e">
        <f>SUM(E25,E57,E59)-E37*SUM('[270]1.5'!T24:T25)*12/1000</f>
        <v>#DIV/0!</v>
      </c>
      <c r="F61" s="124">
        <f>SUM(F25,F57,F59)-F37*SUM('[270]1.5'!U24:U25)*12/1000</f>
        <v>-9606695.4772645943</v>
      </c>
      <c r="G61" s="124">
        <f>SUM(G25,G57,G59)-G37*SUM('[270]1.5'!T24:T25)*12/1000</f>
        <v>885281.18815097003</v>
      </c>
      <c r="H61" s="124">
        <f>SUM(H25,H57,H59)-H37*SUM('[270]1.5'!U24:U25)*12/1000</f>
        <v>411409.34718472126</v>
      </c>
      <c r="I61" s="124">
        <f>SUM(I25,I57,I59)-I37*SUM('[270]1.5'!Z24:Z25)*12/1000</f>
        <v>1608183.4180247374</v>
      </c>
      <c r="J61" s="124">
        <f>SUM(J25,J57,J59)-J37*SUM('[270]1.5'!W24:W25)*12/1000</f>
        <v>-3065898.7577893729</v>
      </c>
      <c r="K61" s="124">
        <f>SUM(K25,K57,K59)-K37*SUM('[270]1.5'!X24:X25)*12/1000</f>
        <v>394822.83289292012</v>
      </c>
      <c r="L61" s="124">
        <f>SUM(L25,L57,L59)-L37*SUM('[270]1.5'!AE24:AE25)*12/1000</f>
        <v>2458125.9241910917</v>
      </c>
      <c r="M61" s="124">
        <f>SUM(M25,M57,M59)-M37*SUM('[270]1.5'!AJ24:AJ25)*12/1000</f>
        <v>1702575.7554728074</v>
      </c>
      <c r="N61" s="124"/>
      <c r="O61" s="124"/>
      <c r="P61" s="124"/>
      <c r="Q61" s="170"/>
      <c r="R61" s="170"/>
      <c r="S61" s="170"/>
      <c r="T61" s="170"/>
      <c r="U61" s="170"/>
      <c r="V61" s="170"/>
      <c r="W61" s="170"/>
      <c r="X61" s="170"/>
      <c r="Y61" s="170"/>
      <c r="Z61" s="170"/>
      <c r="AJ61" s="124"/>
    </row>
    <row r="62" spans="1:36" s="172" customFormat="1" x14ac:dyDescent="0.2">
      <c r="A62" s="171"/>
      <c r="C62" s="171"/>
      <c r="Q62" s="173"/>
      <c r="R62" s="173"/>
      <c r="S62" s="173"/>
      <c r="T62" s="173"/>
      <c r="U62" s="173"/>
      <c r="V62" s="173"/>
      <c r="W62" s="173"/>
      <c r="X62" s="173"/>
      <c r="Y62" s="173"/>
      <c r="Z62" s="173"/>
    </row>
  </sheetData>
  <mergeCells count="6">
    <mergeCell ref="A51:C51"/>
    <mergeCell ref="A3:M3"/>
    <mergeCell ref="A5:A6"/>
    <mergeCell ref="B5:B6"/>
    <mergeCell ref="C5:C6"/>
    <mergeCell ref="A49:C4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0"/>
  <sheetViews>
    <sheetView zoomScale="90" zoomScaleNormal="90" workbookViewId="0">
      <pane xSplit="2" ySplit="9" topLeftCell="C141" activePane="bottomRight" state="frozen"/>
      <selection pane="topRight" activeCell="C1" sqref="C1"/>
      <selection pane="bottomLeft" activeCell="A10" sqref="A10"/>
      <selection pane="bottomRight" activeCell="I160" sqref="I160"/>
    </sheetView>
  </sheetViews>
  <sheetFormatPr defaultRowHeight="15" outlineLevelRow="1" x14ac:dyDescent="0.25"/>
  <cols>
    <col min="1" max="1" width="9.85546875" style="196" customWidth="1"/>
    <col min="2" max="2" width="9.140625" style="196"/>
    <col min="3" max="3" width="48.140625" style="196" customWidth="1"/>
    <col min="4" max="4" width="9.140625" style="196"/>
    <col min="5" max="5" width="13.7109375" style="196" customWidth="1"/>
    <col min="6" max="6" width="14.85546875" style="196" customWidth="1"/>
    <col min="7" max="8" width="14.7109375" style="196" customWidth="1"/>
    <col min="9" max="9" width="14.140625" style="196" customWidth="1"/>
    <col min="10" max="10" width="13.42578125" style="196" customWidth="1"/>
    <col min="11" max="12" width="12.85546875" style="196" bestFit="1" customWidth="1"/>
    <col min="13" max="16384" width="9.140625" style="196"/>
  </cols>
  <sheetData>
    <row r="1" spans="1:9" x14ac:dyDescent="0.25">
      <c r="A1" s="195" t="s">
        <v>373</v>
      </c>
    </row>
    <row r="2" spans="1:9" hidden="1" x14ac:dyDescent="0.25"/>
    <row r="3" spans="1:9" hidden="1" x14ac:dyDescent="0.25">
      <c r="E3" s="197"/>
      <c r="F3" s="197"/>
    </row>
    <row r="4" spans="1:9" hidden="1" x14ac:dyDescent="0.25">
      <c r="A4" s="198"/>
      <c r="B4" s="935" t="s">
        <v>374</v>
      </c>
      <c r="C4" s="935"/>
      <c r="D4" s="935"/>
      <c r="E4" s="199"/>
      <c r="F4" s="199"/>
      <c r="G4" s="198"/>
      <c r="H4" s="198"/>
      <c r="I4" s="198"/>
    </row>
    <row r="5" spans="1:9" hidden="1" x14ac:dyDescent="0.25">
      <c r="B5" s="200"/>
      <c r="C5" s="201"/>
      <c r="D5" s="202"/>
      <c r="E5" s="197"/>
      <c r="F5" s="197"/>
    </row>
    <row r="6" spans="1:9" ht="18.75" x14ac:dyDescent="0.3">
      <c r="B6" s="936" t="s">
        <v>375</v>
      </c>
      <c r="C6" s="937"/>
      <c r="D6" s="937"/>
      <c r="E6" s="937"/>
      <c r="F6" s="937"/>
      <c r="G6" s="937"/>
      <c r="H6" s="937"/>
      <c r="I6" s="937"/>
    </row>
    <row r="7" spans="1:9" ht="15.75" thickBot="1" x14ac:dyDescent="0.3">
      <c r="B7" s="200"/>
      <c r="C7" s="201"/>
      <c r="D7" s="202"/>
      <c r="E7" s="197"/>
      <c r="F7" s="197"/>
    </row>
    <row r="8" spans="1:9" ht="50.25" customHeight="1" x14ac:dyDescent="0.25">
      <c r="A8" s="203"/>
      <c r="B8" s="204" t="s">
        <v>376</v>
      </c>
      <c r="C8" s="205" t="s">
        <v>377</v>
      </c>
      <c r="D8" s="205" t="s">
        <v>1</v>
      </c>
      <c r="E8" s="206" t="s">
        <v>378</v>
      </c>
      <c r="F8" s="206" t="s">
        <v>379</v>
      </c>
      <c r="G8" s="206" t="s">
        <v>380</v>
      </c>
      <c r="H8" s="206" t="s">
        <v>381</v>
      </c>
      <c r="I8" s="207" t="s">
        <v>382</v>
      </c>
    </row>
    <row r="9" spans="1:9" x14ac:dyDescent="0.25">
      <c r="A9" s="203"/>
      <c r="B9" s="938" t="s">
        <v>383</v>
      </c>
      <c r="C9" s="939"/>
      <c r="D9" s="208"/>
      <c r="E9" s="209"/>
      <c r="F9" s="209"/>
      <c r="G9" s="209"/>
      <c r="H9" s="209"/>
      <c r="I9" s="210"/>
    </row>
    <row r="10" spans="1:9" x14ac:dyDescent="0.25">
      <c r="A10" s="203"/>
      <c r="B10" s="211" t="s">
        <v>384</v>
      </c>
      <c r="C10" s="212" t="s">
        <v>385</v>
      </c>
      <c r="D10" s="213" t="s">
        <v>312</v>
      </c>
      <c r="E10" s="214">
        <v>0.03</v>
      </c>
      <c r="F10" s="214">
        <v>3.5999999999999997E-2</v>
      </c>
      <c r="G10" s="214">
        <v>3.9E-2</v>
      </c>
      <c r="H10" s="214">
        <v>3.7999999999999999E-2</v>
      </c>
      <c r="I10" s="215">
        <v>0.04</v>
      </c>
    </row>
    <row r="11" spans="1:9" x14ac:dyDescent="0.25">
      <c r="A11" s="203"/>
      <c r="B11" s="211" t="s">
        <v>386</v>
      </c>
      <c r="C11" s="212" t="s">
        <v>387</v>
      </c>
      <c r="D11" s="213" t="s">
        <v>312</v>
      </c>
      <c r="E11" s="214">
        <v>0.01</v>
      </c>
      <c r="F11" s="214">
        <v>0.01</v>
      </c>
      <c r="G11" s="214">
        <v>0.01</v>
      </c>
      <c r="H11" s="214">
        <v>0.01</v>
      </c>
      <c r="I11" s="215">
        <v>0.01</v>
      </c>
    </row>
    <row r="12" spans="1:9" x14ac:dyDescent="0.25">
      <c r="A12" s="203"/>
      <c r="B12" s="211" t="s">
        <v>388</v>
      </c>
      <c r="C12" s="212" t="s">
        <v>389</v>
      </c>
      <c r="D12" s="213" t="s">
        <v>69</v>
      </c>
      <c r="E12" s="216">
        <v>74786.103000000003</v>
      </c>
      <c r="F12" s="216">
        <v>77107.22</v>
      </c>
      <c r="G12" s="216">
        <v>79242.902999999991</v>
      </c>
      <c r="H12" s="216">
        <v>79242.902999999991</v>
      </c>
      <c r="I12" s="217">
        <v>81620.190090000004</v>
      </c>
    </row>
    <row r="13" spans="1:9" x14ac:dyDescent="0.25">
      <c r="A13" s="203"/>
      <c r="B13" s="211" t="s">
        <v>390</v>
      </c>
      <c r="C13" s="218" t="s">
        <v>305</v>
      </c>
      <c r="D13" s="219" t="s">
        <v>69</v>
      </c>
      <c r="E13" s="220">
        <v>15343.106</v>
      </c>
      <c r="F13" s="220">
        <v>14981.99</v>
      </c>
      <c r="G13" s="220">
        <v>15093.615000000002</v>
      </c>
      <c r="H13" s="220">
        <v>15093.615000000002</v>
      </c>
      <c r="I13" s="221">
        <v>15546.423450000002</v>
      </c>
    </row>
    <row r="14" spans="1:9" x14ac:dyDescent="0.25">
      <c r="A14" s="203"/>
      <c r="B14" s="211" t="s">
        <v>391</v>
      </c>
      <c r="C14" s="218" t="s">
        <v>392</v>
      </c>
      <c r="D14" s="219" t="s">
        <v>69</v>
      </c>
      <c r="E14" s="220"/>
      <c r="F14" s="220"/>
      <c r="G14" s="220"/>
      <c r="H14" s="220"/>
      <c r="I14" s="221"/>
    </row>
    <row r="15" spans="1:9" x14ac:dyDescent="0.25">
      <c r="A15" s="203"/>
      <c r="B15" s="211" t="s">
        <v>393</v>
      </c>
      <c r="C15" s="218" t="s">
        <v>394</v>
      </c>
      <c r="D15" s="219" t="s">
        <v>69</v>
      </c>
      <c r="E15" s="220">
        <v>47044.784</v>
      </c>
      <c r="F15" s="220">
        <v>49389.79</v>
      </c>
      <c r="G15" s="220">
        <v>50853.640999999996</v>
      </c>
      <c r="H15" s="220">
        <v>50853.640999999996</v>
      </c>
      <c r="I15" s="221">
        <v>52379.250229999998</v>
      </c>
    </row>
    <row r="16" spans="1:9" x14ac:dyDescent="0.25">
      <c r="A16" s="203"/>
      <c r="B16" s="211" t="s">
        <v>395</v>
      </c>
      <c r="C16" s="218" t="s">
        <v>310</v>
      </c>
      <c r="D16" s="219" t="s">
        <v>69</v>
      </c>
      <c r="E16" s="220">
        <v>12398.213</v>
      </c>
      <c r="F16" s="220">
        <v>12735.44</v>
      </c>
      <c r="G16" s="220">
        <v>13295.647000000001</v>
      </c>
      <c r="H16" s="220">
        <v>13295.647000000001</v>
      </c>
      <c r="I16" s="221">
        <v>13694.516410000002</v>
      </c>
    </row>
    <row r="17" spans="2:12" ht="24" x14ac:dyDescent="0.25">
      <c r="B17" s="211" t="s">
        <v>396</v>
      </c>
      <c r="C17" s="222" t="s">
        <v>397</v>
      </c>
      <c r="D17" s="223"/>
      <c r="E17" s="224">
        <v>0.75</v>
      </c>
      <c r="F17" s="224">
        <v>0.75</v>
      </c>
      <c r="G17" s="224">
        <v>0.75</v>
      </c>
      <c r="H17" s="224">
        <v>0.75</v>
      </c>
      <c r="I17" s="225">
        <v>0.75</v>
      </c>
    </row>
    <row r="18" spans="2:12" x14ac:dyDescent="0.25">
      <c r="B18" s="211" t="s">
        <v>398</v>
      </c>
      <c r="C18" s="212" t="s">
        <v>399</v>
      </c>
      <c r="D18" s="226" t="s">
        <v>312</v>
      </c>
      <c r="E18" s="227">
        <v>2.2457529974545955E-2</v>
      </c>
      <c r="F18" s="228">
        <v>2.3277556660493443E-2</v>
      </c>
      <c r="G18" s="228">
        <v>2.0773181162542138E-2</v>
      </c>
      <c r="H18" s="228">
        <v>2.0773181162542138E-2</v>
      </c>
      <c r="I18" s="229">
        <v>2.2500000000000121E-2</v>
      </c>
    </row>
    <row r="19" spans="2:12" s="234" customFormat="1" ht="12" x14ac:dyDescent="0.2">
      <c r="B19" s="211" t="s">
        <v>400</v>
      </c>
      <c r="C19" s="230" t="s">
        <v>401</v>
      </c>
      <c r="D19" s="231"/>
      <c r="E19" s="232">
        <v>1.0425999433150446</v>
      </c>
      <c r="F19" s="232">
        <v>1.0495143932132687</v>
      </c>
      <c r="G19" s="232">
        <v>1.05</v>
      </c>
      <c r="H19" s="232">
        <v>1.05</v>
      </c>
      <c r="I19" s="233">
        <v>1.05</v>
      </c>
    </row>
    <row r="20" spans="2:12" x14ac:dyDescent="0.25">
      <c r="B20" s="235"/>
      <c r="C20" s="208"/>
      <c r="D20" s="208"/>
      <c r="E20" s="236"/>
      <c r="F20" s="236"/>
      <c r="G20" s="236"/>
      <c r="H20" s="236"/>
      <c r="I20" s="237"/>
    </row>
    <row r="21" spans="2:12" x14ac:dyDescent="0.25">
      <c r="B21" s="238" t="s">
        <v>402</v>
      </c>
      <c r="C21" s="239"/>
      <c r="D21" s="239"/>
      <c r="E21" s="240"/>
      <c r="F21" s="240"/>
      <c r="G21" s="240"/>
      <c r="H21" s="240"/>
      <c r="I21" s="241"/>
    </row>
    <row r="22" spans="2:12" x14ac:dyDescent="0.25">
      <c r="B22" s="211" t="s">
        <v>403</v>
      </c>
      <c r="C22" s="242" t="s">
        <v>404</v>
      </c>
      <c r="D22" s="231" t="s">
        <v>405</v>
      </c>
      <c r="E22" s="243">
        <v>330915.72793249332</v>
      </c>
      <c r="F22" s="243">
        <v>347300.82</v>
      </c>
      <c r="G22" s="243">
        <v>364666</v>
      </c>
      <c r="H22" s="243">
        <v>364666</v>
      </c>
      <c r="I22" s="244">
        <v>382899</v>
      </c>
    </row>
    <row r="23" spans="2:12" x14ac:dyDescent="0.25">
      <c r="B23" s="211" t="s">
        <v>406</v>
      </c>
      <c r="C23" s="245" t="s">
        <v>407</v>
      </c>
      <c r="D23" s="231" t="s">
        <v>405</v>
      </c>
      <c r="E23" s="246">
        <v>215235.89662387222</v>
      </c>
      <c r="F23" s="246">
        <v>225893.17</v>
      </c>
      <c r="G23" s="246">
        <v>237188</v>
      </c>
      <c r="H23" s="246">
        <v>237188</v>
      </c>
      <c r="I23" s="247">
        <v>249047</v>
      </c>
    </row>
    <row r="24" spans="2:12" ht="36" x14ac:dyDescent="0.25">
      <c r="B24" s="211" t="s">
        <v>408</v>
      </c>
      <c r="C24" s="245" t="s">
        <v>409</v>
      </c>
      <c r="D24" s="231" t="s">
        <v>405</v>
      </c>
      <c r="E24" s="246">
        <v>115679.83130862111</v>
      </c>
      <c r="F24" s="246">
        <v>121407.65</v>
      </c>
      <c r="G24" s="246">
        <v>127478</v>
      </c>
      <c r="H24" s="246">
        <v>127478</v>
      </c>
      <c r="I24" s="247">
        <v>133852</v>
      </c>
      <c r="J24" s="248"/>
      <c r="K24" s="248"/>
      <c r="L24" s="248"/>
    </row>
    <row r="25" spans="2:12" x14ac:dyDescent="0.25">
      <c r="B25" s="211" t="s">
        <v>410</v>
      </c>
      <c r="C25" s="242" t="s">
        <v>411</v>
      </c>
      <c r="D25" s="231" t="s">
        <v>405</v>
      </c>
      <c r="E25" s="246">
        <v>889850.58570785087</v>
      </c>
      <c r="F25" s="246">
        <v>933911</v>
      </c>
      <c r="G25" s="246">
        <v>980607</v>
      </c>
      <c r="H25" s="246">
        <v>980607</v>
      </c>
      <c r="I25" s="247">
        <v>1029637</v>
      </c>
      <c r="J25" s="249"/>
      <c r="K25" s="249"/>
      <c r="L25" s="249"/>
    </row>
    <row r="26" spans="2:12" x14ac:dyDescent="0.25">
      <c r="B26" s="211" t="s">
        <v>412</v>
      </c>
      <c r="C26" s="242" t="s">
        <v>413</v>
      </c>
      <c r="D26" s="231" t="s">
        <v>405</v>
      </c>
      <c r="E26" s="243">
        <v>233572.76119894139</v>
      </c>
      <c r="F26" s="243">
        <v>245137.78999999998</v>
      </c>
      <c r="G26" s="243">
        <v>257396</v>
      </c>
      <c r="H26" s="243">
        <v>257396</v>
      </c>
      <c r="I26" s="244">
        <v>270266</v>
      </c>
      <c r="J26" s="249"/>
      <c r="K26" s="249"/>
      <c r="L26" s="249"/>
    </row>
    <row r="27" spans="2:12" x14ac:dyDescent="0.25">
      <c r="B27" s="211" t="s">
        <v>414</v>
      </c>
      <c r="C27" s="250" t="s">
        <v>415</v>
      </c>
      <c r="D27" s="231" t="s">
        <v>405</v>
      </c>
      <c r="E27" s="246"/>
      <c r="F27" s="246"/>
      <c r="G27" s="246"/>
      <c r="H27" s="246"/>
      <c r="I27" s="247"/>
    </row>
    <row r="28" spans="2:12" x14ac:dyDescent="0.25">
      <c r="B28" s="211" t="s">
        <v>416</v>
      </c>
      <c r="C28" s="245" t="s">
        <v>417</v>
      </c>
      <c r="D28" s="231" t="s">
        <v>405</v>
      </c>
      <c r="E28" s="243">
        <v>124451.33227774699</v>
      </c>
      <c r="F28" s="243">
        <v>130612.79</v>
      </c>
      <c r="G28" s="243">
        <v>137144</v>
      </c>
      <c r="H28" s="243">
        <v>137144</v>
      </c>
      <c r="I28" s="244">
        <v>144001</v>
      </c>
    </row>
    <row r="29" spans="2:12" x14ac:dyDescent="0.25">
      <c r="B29" s="211" t="s">
        <v>418</v>
      </c>
      <c r="C29" s="251" t="s">
        <v>419</v>
      </c>
      <c r="D29" s="231" t="s">
        <v>405</v>
      </c>
      <c r="E29" s="246">
        <v>17002.626467586284</v>
      </c>
      <c r="F29" s="246">
        <v>17844.5</v>
      </c>
      <c r="G29" s="246">
        <v>18737</v>
      </c>
      <c r="H29" s="246">
        <v>18737</v>
      </c>
      <c r="I29" s="247">
        <v>19674</v>
      </c>
    </row>
    <row r="30" spans="2:12" ht="24" x14ac:dyDescent="0.25">
      <c r="B30" s="211" t="s">
        <v>420</v>
      </c>
      <c r="C30" s="251" t="s">
        <v>421</v>
      </c>
      <c r="D30" s="231" t="s">
        <v>405</v>
      </c>
      <c r="E30" s="246">
        <v>83235.914344559395</v>
      </c>
      <c r="F30" s="246">
        <v>87357.29</v>
      </c>
      <c r="G30" s="246">
        <v>91725</v>
      </c>
      <c r="H30" s="246">
        <v>91725</v>
      </c>
      <c r="I30" s="247">
        <v>96311</v>
      </c>
    </row>
    <row r="31" spans="2:12" x14ac:dyDescent="0.25">
      <c r="B31" s="211" t="s">
        <v>422</v>
      </c>
      <c r="C31" s="251" t="s">
        <v>423</v>
      </c>
      <c r="D31" s="231" t="s">
        <v>405</v>
      </c>
      <c r="E31" s="246">
        <v>1377.2874851418478</v>
      </c>
      <c r="F31" s="246">
        <v>1445</v>
      </c>
      <c r="G31" s="246">
        <v>1517</v>
      </c>
      <c r="H31" s="246">
        <v>1517</v>
      </c>
      <c r="I31" s="247">
        <v>1593</v>
      </c>
    </row>
    <row r="32" spans="2:12" x14ac:dyDescent="0.25">
      <c r="B32" s="211" t="s">
        <v>424</v>
      </c>
      <c r="C32" s="251" t="s">
        <v>425</v>
      </c>
      <c r="D32" s="231" t="s">
        <v>405</v>
      </c>
      <c r="E32" s="246">
        <v>10656.414020623071</v>
      </c>
      <c r="F32" s="246">
        <v>11184</v>
      </c>
      <c r="G32" s="246">
        <v>11743</v>
      </c>
      <c r="H32" s="246">
        <v>11743</v>
      </c>
      <c r="I32" s="247">
        <v>12330</v>
      </c>
    </row>
    <row r="33" spans="2:9" x14ac:dyDescent="0.25">
      <c r="B33" s="211" t="s">
        <v>426</v>
      </c>
      <c r="C33" s="251" t="s">
        <v>427</v>
      </c>
      <c r="D33" s="231" t="s">
        <v>405</v>
      </c>
      <c r="E33" s="246">
        <v>1745.3123051093846</v>
      </c>
      <c r="F33" s="246">
        <v>1832</v>
      </c>
      <c r="G33" s="246">
        <v>1924</v>
      </c>
      <c r="H33" s="246">
        <v>1924</v>
      </c>
      <c r="I33" s="247">
        <v>2020</v>
      </c>
    </row>
    <row r="34" spans="2:9" x14ac:dyDescent="0.25">
      <c r="B34" s="211" t="s">
        <v>428</v>
      </c>
      <c r="C34" s="252" t="s">
        <v>429</v>
      </c>
      <c r="D34" s="231" t="s">
        <v>405</v>
      </c>
      <c r="E34" s="246">
        <v>10433.77765472701</v>
      </c>
      <c r="F34" s="246">
        <v>10950</v>
      </c>
      <c r="G34" s="246">
        <v>11498</v>
      </c>
      <c r="H34" s="246">
        <v>11498</v>
      </c>
      <c r="I34" s="247">
        <v>12073</v>
      </c>
    </row>
    <row r="35" spans="2:9" hidden="1" outlineLevel="1" x14ac:dyDescent="0.25">
      <c r="B35" s="211"/>
      <c r="C35" s="253" t="s">
        <v>430</v>
      </c>
      <c r="D35" s="231"/>
      <c r="E35" s="246"/>
      <c r="F35" s="246">
        <v>0</v>
      </c>
      <c r="G35" s="246">
        <v>0</v>
      </c>
      <c r="H35" s="246">
        <v>0</v>
      </c>
      <c r="I35" s="247">
        <v>0</v>
      </c>
    </row>
    <row r="36" spans="2:9" hidden="1" outlineLevel="1" x14ac:dyDescent="0.25">
      <c r="B36" s="211"/>
      <c r="C36" s="253" t="s">
        <v>431</v>
      </c>
      <c r="D36" s="231"/>
      <c r="E36" s="246"/>
      <c r="F36" s="246">
        <v>0</v>
      </c>
      <c r="G36" s="246">
        <v>0</v>
      </c>
      <c r="H36" s="246">
        <v>0</v>
      </c>
      <c r="I36" s="247">
        <v>0</v>
      </c>
    </row>
    <row r="37" spans="2:9" hidden="1" outlineLevel="1" x14ac:dyDescent="0.25">
      <c r="B37" s="211"/>
      <c r="C37" s="253" t="s">
        <v>432</v>
      </c>
      <c r="D37" s="231"/>
      <c r="E37" s="246"/>
      <c r="F37" s="246">
        <v>0</v>
      </c>
      <c r="G37" s="246">
        <v>0</v>
      </c>
      <c r="H37" s="246">
        <v>0</v>
      </c>
      <c r="I37" s="247">
        <v>0</v>
      </c>
    </row>
    <row r="38" spans="2:9" hidden="1" outlineLevel="1" x14ac:dyDescent="0.25">
      <c r="B38" s="211"/>
      <c r="C38" s="253" t="s">
        <v>433</v>
      </c>
      <c r="D38" s="231"/>
      <c r="E38" s="246"/>
      <c r="F38" s="246">
        <v>0</v>
      </c>
      <c r="G38" s="246">
        <v>0</v>
      </c>
      <c r="H38" s="246">
        <v>0</v>
      </c>
      <c r="I38" s="247">
        <v>0</v>
      </c>
    </row>
    <row r="39" spans="2:9" hidden="1" outlineLevel="1" x14ac:dyDescent="0.25">
      <c r="B39" s="211"/>
      <c r="C39" s="253" t="s">
        <v>434</v>
      </c>
      <c r="D39" s="231"/>
      <c r="E39" s="246"/>
      <c r="F39" s="246">
        <v>0</v>
      </c>
      <c r="G39" s="246">
        <v>0</v>
      </c>
      <c r="H39" s="246">
        <v>0</v>
      </c>
      <c r="I39" s="247">
        <v>0</v>
      </c>
    </row>
    <row r="40" spans="2:9" hidden="1" outlineLevel="1" x14ac:dyDescent="0.25">
      <c r="B40" s="211"/>
      <c r="C40" s="253" t="s">
        <v>435</v>
      </c>
      <c r="D40" s="231"/>
      <c r="E40" s="246"/>
      <c r="F40" s="246"/>
      <c r="G40" s="246"/>
      <c r="H40" s="246"/>
      <c r="I40" s="247"/>
    </row>
    <row r="41" spans="2:9" hidden="1" outlineLevel="1" x14ac:dyDescent="0.25">
      <c r="B41" s="211"/>
      <c r="C41" s="253" t="s">
        <v>436</v>
      </c>
      <c r="D41" s="231"/>
      <c r="E41" s="246"/>
      <c r="F41" s="246"/>
      <c r="G41" s="246"/>
      <c r="H41" s="246"/>
      <c r="I41" s="247"/>
    </row>
    <row r="42" spans="2:9" hidden="1" outlineLevel="1" x14ac:dyDescent="0.25">
      <c r="B42" s="211"/>
      <c r="C42" s="253" t="s">
        <v>437</v>
      </c>
      <c r="D42" s="231"/>
      <c r="E42" s="246"/>
      <c r="F42" s="246"/>
      <c r="G42" s="246"/>
      <c r="H42" s="246"/>
      <c r="I42" s="247"/>
    </row>
    <row r="43" spans="2:9" hidden="1" outlineLevel="1" x14ac:dyDescent="0.25">
      <c r="B43" s="211"/>
      <c r="C43" s="253" t="s">
        <v>429</v>
      </c>
      <c r="D43" s="231"/>
      <c r="E43" s="246"/>
      <c r="F43" s="246"/>
      <c r="G43" s="246"/>
      <c r="H43" s="246"/>
      <c r="I43" s="247"/>
    </row>
    <row r="44" spans="2:9" ht="24" hidden="1" outlineLevel="1" x14ac:dyDescent="0.25">
      <c r="B44" s="211"/>
      <c r="C44" s="253" t="s">
        <v>438</v>
      </c>
      <c r="D44" s="231"/>
      <c r="E44" s="246"/>
      <c r="F44" s="246"/>
      <c r="G44" s="246"/>
      <c r="H44" s="246"/>
      <c r="I44" s="247"/>
    </row>
    <row r="45" spans="2:9" hidden="1" outlineLevel="1" x14ac:dyDescent="0.25">
      <c r="B45" s="211"/>
      <c r="C45" s="253" t="s">
        <v>439</v>
      </c>
      <c r="D45" s="231"/>
      <c r="E45" s="246"/>
      <c r="F45" s="246"/>
      <c r="G45" s="246"/>
      <c r="H45" s="246"/>
      <c r="I45" s="247"/>
    </row>
    <row r="46" spans="2:9" ht="24" hidden="1" outlineLevel="1" x14ac:dyDescent="0.25">
      <c r="B46" s="211"/>
      <c r="C46" s="253" t="s">
        <v>440</v>
      </c>
      <c r="D46" s="231"/>
      <c r="E46" s="246"/>
      <c r="F46" s="246"/>
      <c r="G46" s="246"/>
      <c r="H46" s="246"/>
      <c r="I46" s="247"/>
    </row>
    <row r="47" spans="2:9" ht="24" hidden="1" outlineLevel="1" x14ac:dyDescent="0.25">
      <c r="B47" s="211"/>
      <c r="C47" s="253" t="s">
        <v>441</v>
      </c>
      <c r="D47" s="231"/>
      <c r="E47" s="246"/>
      <c r="F47" s="246"/>
      <c r="G47" s="246"/>
      <c r="H47" s="246"/>
      <c r="I47" s="247"/>
    </row>
    <row r="48" spans="2:9" ht="24" hidden="1" outlineLevel="1" x14ac:dyDescent="0.25">
      <c r="B48" s="211"/>
      <c r="C48" s="253" t="s">
        <v>442</v>
      </c>
      <c r="D48" s="231"/>
      <c r="E48" s="246"/>
      <c r="F48" s="246"/>
      <c r="G48" s="246"/>
      <c r="H48" s="246"/>
      <c r="I48" s="247"/>
    </row>
    <row r="49" spans="2:9" ht="24" hidden="1" outlineLevel="1" x14ac:dyDescent="0.25">
      <c r="B49" s="211"/>
      <c r="C49" s="253" t="s">
        <v>443</v>
      </c>
      <c r="D49" s="231"/>
      <c r="E49" s="246"/>
      <c r="F49" s="246"/>
      <c r="G49" s="246"/>
      <c r="H49" s="246"/>
      <c r="I49" s="247"/>
    </row>
    <row r="50" spans="2:9" hidden="1" outlineLevel="1" x14ac:dyDescent="0.25">
      <c r="B50" s="211"/>
      <c r="C50" s="253" t="s">
        <v>444</v>
      </c>
      <c r="D50" s="231"/>
      <c r="E50" s="246"/>
      <c r="F50" s="246"/>
      <c r="G50" s="246"/>
      <c r="H50" s="246"/>
      <c r="I50" s="247"/>
    </row>
    <row r="51" spans="2:9" collapsed="1" x14ac:dyDescent="0.25">
      <c r="B51" s="211" t="s">
        <v>445</v>
      </c>
      <c r="C51" s="245" t="s">
        <v>446</v>
      </c>
      <c r="D51" s="231" t="s">
        <v>405</v>
      </c>
      <c r="E51" s="246">
        <v>15167.045433385247</v>
      </c>
      <c r="F51" s="246">
        <v>15918</v>
      </c>
      <c r="G51" s="246">
        <v>16714</v>
      </c>
      <c r="H51" s="246">
        <v>16714</v>
      </c>
      <c r="I51" s="247">
        <v>17550</v>
      </c>
    </row>
    <row r="52" spans="2:9" x14ac:dyDescent="0.25">
      <c r="B52" s="211" t="s">
        <v>447</v>
      </c>
      <c r="C52" s="245" t="s">
        <v>448</v>
      </c>
      <c r="D52" s="231" t="s">
        <v>405</v>
      </c>
      <c r="E52" s="246">
        <v>4700.0405444642211</v>
      </c>
      <c r="F52" s="246">
        <v>4933</v>
      </c>
      <c r="G52" s="246">
        <v>5180</v>
      </c>
      <c r="H52" s="246">
        <v>5180</v>
      </c>
      <c r="I52" s="247">
        <v>5439</v>
      </c>
    </row>
    <row r="53" spans="2:9" ht="24" x14ac:dyDescent="0.25">
      <c r="B53" s="211" t="s">
        <v>449</v>
      </c>
      <c r="C53" s="245" t="s">
        <v>450</v>
      </c>
      <c r="D53" s="231" t="s">
        <v>405</v>
      </c>
      <c r="E53" s="246">
        <v>6255.8290318777972</v>
      </c>
      <c r="F53" s="246">
        <v>6566</v>
      </c>
      <c r="G53" s="246">
        <v>6894</v>
      </c>
      <c r="H53" s="246">
        <v>6894</v>
      </c>
      <c r="I53" s="247">
        <v>7239</v>
      </c>
    </row>
    <row r="54" spans="2:9" x14ac:dyDescent="0.25">
      <c r="B54" s="211" t="s">
        <v>451</v>
      </c>
      <c r="C54" s="245" t="s">
        <v>452</v>
      </c>
      <c r="D54" s="231" t="s">
        <v>405</v>
      </c>
      <c r="E54" s="246">
        <v>4870.109447217771</v>
      </c>
      <c r="F54" s="246">
        <v>5111</v>
      </c>
      <c r="G54" s="246">
        <v>5367</v>
      </c>
      <c r="H54" s="246">
        <v>5367</v>
      </c>
      <c r="I54" s="247">
        <v>5635</v>
      </c>
    </row>
    <row r="55" spans="2:9" x14ac:dyDescent="0.25">
      <c r="B55" s="211" t="s">
        <v>453</v>
      </c>
      <c r="C55" s="245" t="s">
        <v>454</v>
      </c>
      <c r="D55" s="231" t="s">
        <v>405</v>
      </c>
      <c r="E55" s="246">
        <v>78128.404464249368</v>
      </c>
      <c r="F55" s="246">
        <v>81997</v>
      </c>
      <c r="G55" s="246">
        <v>86097</v>
      </c>
      <c r="H55" s="246">
        <v>86097</v>
      </c>
      <c r="I55" s="247">
        <v>90402</v>
      </c>
    </row>
    <row r="56" spans="2:9" hidden="1" outlineLevel="1" x14ac:dyDescent="0.25">
      <c r="B56" s="211"/>
      <c r="C56" s="254" t="s">
        <v>455</v>
      </c>
      <c r="D56" s="231" t="s">
        <v>405</v>
      </c>
      <c r="E56" s="246"/>
      <c r="F56" s="246"/>
      <c r="G56" s="246"/>
      <c r="H56" s="246"/>
      <c r="I56" s="247">
        <v>0</v>
      </c>
    </row>
    <row r="57" spans="2:9" hidden="1" outlineLevel="1" x14ac:dyDescent="0.25">
      <c r="B57" s="211"/>
      <c r="C57" s="254" t="s">
        <v>456</v>
      </c>
      <c r="D57" s="231" t="s">
        <v>405</v>
      </c>
      <c r="E57" s="246"/>
      <c r="F57" s="246"/>
      <c r="G57" s="246"/>
      <c r="H57" s="246"/>
      <c r="I57" s="247">
        <v>0</v>
      </c>
    </row>
    <row r="58" spans="2:9" ht="18" hidden="1" customHeight="1" outlineLevel="1" x14ac:dyDescent="0.25">
      <c r="B58" s="211"/>
      <c r="C58" s="254" t="s">
        <v>457</v>
      </c>
      <c r="D58" s="231" t="s">
        <v>405</v>
      </c>
      <c r="E58" s="246"/>
      <c r="F58" s="246"/>
      <c r="G58" s="246"/>
      <c r="H58" s="246"/>
      <c r="I58" s="247">
        <v>0</v>
      </c>
    </row>
    <row r="59" spans="2:9" hidden="1" outlineLevel="1" x14ac:dyDescent="0.25">
      <c r="B59" s="211"/>
      <c r="C59" s="254" t="s">
        <v>436</v>
      </c>
      <c r="D59" s="231" t="s">
        <v>405</v>
      </c>
      <c r="E59" s="246"/>
      <c r="F59" s="246"/>
      <c r="G59" s="246"/>
      <c r="H59" s="246"/>
      <c r="I59" s="247">
        <v>0</v>
      </c>
    </row>
    <row r="60" spans="2:9" ht="24" hidden="1" outlineLevel="1" x14ac:dyDescent="0.25">
      <c r="B60" s="211"/>
      <c r="C60" s="254" t="s">
        <v>458</v>
      </c>
      <c r="D60" s="231" t="s">
        <v>405</v>
      </c>
      <c r="E60" s="246"/>
      <c r="F60" s="246"/>
      <c r="G60" s="246"/>
      <c r="H60" s="246"/>
      <c r="I60" s="247">
        <v>0</v>
      </c>
    </row>
    <row r="61" spans="2:9" hidden="1" outlineLevel="1" x14ac:dyDescent="0.25">
      <c r="B61" s="211"/>
      <c r="C61" s="254" t="s">
        <v>459</v>
      </c>
      <c r="D61" s="231" t="s">
        <v>405</v>
      </c>
      <c r="E61" s="246"/>
      <c r="F61" s="246"/>
      <c r="G61" s="246"/>
      <c r="H61" s="246"/>
      <c r="I61" s="247">
        <v>0</v>
      </c>
    </row>
    <row r="62" spans="2:9" ht="24" hidden="1" outlineLevel="1" x14ac:dyDescent="0.25">
      <c r="B62" s="211"/>
      <c r="C62" s="254" t="s">
        <v>438</v>
      </c>
      <c r="D62" s="231" t="s">
        <v>405</v>
      </c>
      <c r="E62" s="246"/>
      <c r="F62" s="246"/>
      <c r="G62" s="246"/>
      <c r="H62" s="246"/>
      <c r="I62" s="247">
        <v>0</v>
      </c>
    </row>
    <row r="63" spans="2:9" hidden="1" outlineLevel="1" x14ac:dyDescent="0.25">
      <c r="B63" s="211"/>
      <c r="C63" s="254" t="s">
        <v>439</v>
      </c>
      <c r="D63" s="231" t="s">
        <v>405</v>
      </c>
      <c r="E63" s="246"/>
      <c r="F63" s="246"/>
      <c r="G63" s="246"/>
      <c r="H63" s="246"/>
      <c r="I63" s="247">
        <v>0</v>
      </c>
    </row>
    <row r="64" spans="2:9" hidden="1" outlineLevel="1" x14ac:dyDescent="0.25">
      <c r="B64" s="211"/>
      <c r="C64" s="254" t="s">
        <v>460</v>
      </c>
      <c r="D64" s="231" t="s">
        <v>405</v>
      </c>
      <c r="E64" s="246"/>
      <c r="F64" s="246"/>
      <c r="G64" s="246"/>
      <c r="H64" s="246"/>
      <c r="I64" s="247">
        <v>0</v>
      </c>
    </row>
    <row r="65" spans="2:9" hidden="1" outlineLevel="1" x14ac:dyDescent="0.25">
      <c r="B65" s="211"/>
      <c r="C65" s="254" t="s">
        <v>461</v>
      </c>
      <c r="D65" s="231" t="s">
        <v>405</v>
      </c>
      <c r="E65" s="246"/>
      <c r="F65" s="246"/>
      <c r="G65" s="246"/>
      <c r="H65" s="246"/>
      <c r="I65" s="247">
        <v>0</v>
      </c>
    </row>
    <row r="66" spans="2:9" hidden="1" outlineLevel="1" x14ac:dyDescent="0.25">
      <c r="B66" s="211"/>
      <c r="C66" s="254" t="s">
        <v>462</v>
      </c>
      <c r="D66" s="231" t="s">
        <v>405</v>
      </c>
      <c r="E66" s="246"/>
      <c r="F66" s="246"/>
      <c r="G66" s="246"/>
      <c r="H66" s="246"/>
      <c r="I66" s="247">
        <v>0</v>
      </c>
    </row>
    <row r="67" spans="2:9" hidden="1" outlineLevel="1" x14ac:dyDescent="0.25">
      <c r="B67" s="211"/>
      <c r="C67" s="254" t="s">
        <v>463</v>
      </c>
      <c r="D67" s="231" t="s">
        <v>405</v>
      </c>
      <c r="E67" s="246"/>
      <c r="F67" s="246"/>
      <c r="G67" s="246"/>
      <c r="H67" s="246"/>
      <c r="I67" s="247">
        <v>0</v>
      </c>
    </row>
    <row r="68" spans="2:9" hidden="1" outlineLevel="1" x14ac:dyDescent="0.25">
      <c r="B68" s="211"/>
      <c r="C68" s="254" t="s">
        <v>435</v>
      </c>
      <c r="D68" s="231" t="s">
        <v>405</v>
      </c>
      <c r="E68" s="246"/>
      <c r="F68" s="246"/>
      <c r="G68" s="246"/>
      <c r="H68" s="246"/>
      <c r="I68" s="247">
        <v>0</v>
      </c>
    </row>
    <row r="69" spans="2:9" hidden="1" outlineLevel="1" x14ac:dyDescent="0.25">
      <c r="B69" s="211"/>
      <c r="C69" s="254" t="s">
        <v>464</v>
      </c>
      <c r="D69" s="231" t="s">
        <v>405</v>
      </c>
      <c r="E69" s="246"/>
      <c r="F69" s="246"/>
      <c r="G69" s="246"/>
      <c r="H69" s="246"/>
      <c r="I69" s="247">
        <v>0</v>
      </c>
    </row>
    <row r="70" spans="2:9" hidden="1" outlineLevel="1" x14ac:dyDescent="0.25">
      <c r="B70" s="211"/>
      <c r="C70" s="254" t="s">
        <v>465</v>
      </c>
      <c r="D70" s="231" t="s">
        <v>405</v>
      </c>
      <c r="E70" s="246"/>
      <c r="F70" s="246"/>
      <c r="G70" s="246"/>
      <c r="H70" s="246"/>
      <c r="I70" s="247">
        <v>0</v>
      </c>
    </row>
    <row r="71" spans="2:9" hidden="1" outlineLevel="1" x14ac:dyDescent="0.25">
      <c r="B71" s="211"/>
      <c r="C71" s="254" t="s">
        <v>466</v>
      </c>
      <c r="D71" s="231" t="s">
        <v>405</v>
      </c>
      <c r="E71" s="246"/>
      <c r="F71" s="246"/>
      <c r="G71" s="246"/>
      <c r="H71" s="246"/>
      <c r="I71" s="247">
        <v>0</v>
      </c>
    </row>
    <row r="72" spans="2:9" hidden="1" outlineLevel="1" x14ac:dyDescent="0.25">
      <c r="B72" s="211"/>
      <c r="C72" s="254" t="s">
        <v>467</v>
      </c>
      <c r="D72" s="231" t="s">
        <v>405</v>
      </c>
      <c r="E72" s="246"/>
      <c r="F72" s="246"/>
      <c r="G72" s="246"/>
      <c r="H72" s="246"/>
      <c r="I72" s="247">
        <v>0</v>
      </c>
    </row>
    <row r="73" spans="2:9" ht="24" hidden="1" outlineLevel="1" x14ac:dyDescent="0.25">
      <c r="B73" s="211"/>
      <c r="C73" s="254" t="s">
        <v>440</v>
      </c>
      <c r="D73" s="231" t="s">
        <v>405</v>
      </c>
      <c r="E73" s="246"/>
      <c r="F73" s="246"/>
      <c r="G73" s="246"/>
      <c r="H73" s="246"/>
      <c r="I73" s="247">
        <v>0</v>
      </c>
    </row>
    <row r="74" spans="2:9" ht="24" hidden="1" outlineLevel="1" x14ac:dyDescent="0.25">
      <c r="B74" s="211"/>
      <c r="C74" s="254" t="s">
        <v>443</v>
      </c>
      <c r="D74" s="231" t="s">
        <v>405</v>
      </c>
      <c r="E74" s="246"/>
      <c r="F74" s="246"/>
      <c r="G74" s="246"/>
      <c r="H74" s="246"/>
      <c r="I74" s="247">
        <v>0</v>
      </c>
    </row>
    <row r="75" spans="2:9" ht="24" hidden="1" outlineLevel="1" x14ac:dyDescent="0.25">
      <c r="B75" s="211"/>
      <c r="C75" s="254" t="s">
        <v>468</v>
      </c>
      <c r="D75" s="231" t="s">
        <v>405</v>
      </c>
      <c r="E75" s="246"/>
      <c r="F75" s="246"/>
      <c r="G75" s="246"/>
      <c r="H75" s="246"/>
      <c r="I75" s="247">
        <v>0</v>
      </c>
    </row>
    <row r="76" spans="2:9" hidden="1" outlineLevel="1" x14ac:dyDescent="0.25">
      <c r="B76" s="211"/>
      <c r="C76" s="254" t="s">
        <v>469</v>
      </c>
      <c r="D76" s="231" t="s">
        <v>405</v>
      </c>
      <c r="E76" s="246"/>
      <c r="F76" s="246"/>
      <c r="G76" s="246"/>
      <c r="H76" s="246"/>
      <c r="I76" s="247">
        <v>0</v>
      </c>
    </row>
    <row r="77" spans="2:9" ht="24" hidden="1" outlineLevel="1" x14ac:dyDescent="0.25">
      <c r="B77" s="211"/>
      <c r="C77" s="254" t="s">
        <v>470</v>
      </c>
      <c r="D77" s="231" t="s">
        <v>405</v>
      </c>
      <c r="E77" s="246"/>
      <c r="F77" s="246"/>
      <c r="G77" s="246"/>
      <c r="H77" s="246"/>
      <c r="I77" s="247">
        <v>0</v>
      </c>
    </row>
    <row r="78" spans="2:9" ht="24" hidden="1" outlineLevel="1" x14ac:dyDescent="0.25">
      <c r="B78" s="211"/>
      <c r="C78" s="254" t="s">
        <v>471</v>
      </c>
      <c r="D78" s="231" t="s">
        <v>405</v>
      </c>
      <c r="E78" s="246"/>
      <c r="F78" s="246"/>
      <c r="G78" s="246"/>
      <c r="H78" s="246"/>
      <c r="I78" s="247">
        <v>0</v>
      </c>
    </row>
    <row r="79" spans="2:9" ht="24" hidden="1" outlineLevel="1" x14ac:dyDescent="0.25">
      <c r="B79" s="211"/>
      <c r="C79" s="254" t="s">
        <v>472</v>
      </c>
      <c r="D79" s="231" t="s">
        <v>405</v>
      </c>
      <c r="E79" s="246"/>
      <c r="F79" s="246"/>
      <c r="G79" s="246"/>
      <c r="H79" s="246"/>
      <c r="I79" s="247">
        <v>0</v>
      </c>
    </row>
    <row r="80" spans="2:9" hidden="1" outlineLevel="1" x14ac:dyDescent="0.25">
      <c r="B80" s="211"/>
      <c r="C80" s="254" t="s">
        <v>473</v>
      </c>
      <c r="D80" s="231" t="s">
        <v>405</v>
      </c>
      <c r="E80" s="246"/>
      <c r="F80" s="246"/>
      <c r="G80" s="246"/>
      <c r="H80" s="246"/>
      <c r="I80" s="247"/>
    </row>
    <row r="81" spans="1:9" hidden="1" outlineLevel="1" x14ac:dyDescent="0.25">
      <c r="B81" s="211"/>
      <c r="C81" s="254" t="s">
        <v>474</v>
      </c>
      <c r="D81" s="231" t="s">
        <v>405</v>
      </c>
      <c r="E81" s="246"/>
      <c r="F81" s="246"/>
      <c r="G81" s="246"/>
      <c r="H81" s="246"/>
      <c r="I81" s="247">
        <v>0</v>
      </c>
    </row>
    <row r="82" spans="1:9" hidden="1" outlineLevel="1" x14ac:dyDescent="0.25">
      <c r="B82" s="211"/>
      <c r="C82" s="254" t="s">
        <v>475</v>
      </c>
      <c r="D82" s="231" t="s">
        <v>405</v>
      </c>
      <c r="E82" s="246"/>
      <c r="F82" s="246"/>
      <c r="G82" s="246"/>
      <c r="H82" s="246"/>
      <c r="I82" s="247">
        <v>0</v>
      </c>
    </row>
    <row r="83" spans="1:9" hidden="1" outlineLevel="1" x14ac:dyDescent="0.25">
      <c r="A83" s="255" t="s">
        <v>476</v>
      </c>
      <c r="B83" s="211"/>
      <c r="C83" s="254" t="s">
        <v>477</v>
      </c>
      <c r="D83" s="231" t="s">
        <v>405</v>
      </c>
      <c r="E83" s="246"/>
      <c r="F83" s="246"/>
      <c r="G83" s="246"/>
      <c r="H83" s="246"/>
      <c r="I83" s="247"/>
    </row>
    <row r="84" spans="1:9" hidden="1" outlineLevel="1" x14ac:dyDescent="0.25">
      <c r="A84" s="255" t="s">
        <v>478</v>
      </c>
      <c r="B84" s="211"/>
      <c r="C84" s="254" t="s">
        <v>479</v>
      </c>
      <c r="D84" s="231" t="s">
        <v>405</v>
      </c>
      <c r="E84" s="246"/>
      <c r="F84" s="246"/>
      <c r="G84" s="246"/>
      <c r="H84" s="246"/>
      <c r="I84" s="247"/>
    </row>
    <row r="85" spans="1:9" hidden="1" outlineLevel="1" x14ac:dyDescent="0.25">
      <c r="A85" s="255" t="s">
        <v>480</v>
      </c>
      <c r="B85" s="211"/>
      <c r="C85" s="254" t="s">
        <v>481</v>
      </c>
      <c r="D85" s="231" t="s">
        <v>405</v>
      </c>
      <c r="E85" s="246"/>
      <c r="F85" s="246"/>
      <c r="G85" s="246"/>
      <c r="H85" s="246"/>
      <c r="I85" s="247"/>
    </row>
    <row r="86" spans="1:9" hidden="1" outlineLevel="1" x14ac:dyDescent="0.25">
      <c r="B86" s="211"/>
      <c r="C86" s="254" t="s">
        <v>482</v>
      </c>
      <c r="D86" s="231" t="s">
        <v>405</v>
      </c>
      <c r="E86" s="246"/>
      <c r="F86" s="246"/>
      <c r="G86" s="246"/>
      <c r="H86" s="246"/>
      <c r="I86" s="247">
        <v>0</v>
      </c>
    </row>
    <row r="87" spans="1:9" collapsed="1" x14ac:dyDescent="0.25">
      <c r="B87" s="256"/>
      <c r="C87" s="257" t="s">
        <v>483</v>
      </c>
      <c r="D87" s="223" t="s">
        <v>405</v>
      </c>
      <c r="E87" s="258">
        <v>1454339.0748392856</v>
      </c>
      <c r="F87" s="258">
        <v>1526349.61</v>
      </c>
      <c r="G87" s="258">
        <v>1602669</v>
      </c>
      <c r="H87" s="258">
        <v>1602669</v>
      </c>
      <c r="I87" s="259">
        <v>1682802</v>
      </c>
    </row>
    <row r="88" spans="1:9" hidden="1" x14ac:dyDescent="0.25">
      <c r="B88" s="260"/>
      <c r="C88" s="242" t="s">
        <v>484</v>
      </c>
      <c r="D88" s="208"/>
      <c r="E88" s="261"/>
      <c r="F88" s="262">
        <v>1.0099048487936919</v>
      </c>
      <c r="G88" s="262">
        <v>1.0329964165987993</v>
      </c>
      <c r="H88" s="262">
        <v>1.0329964165987993</v>
      </c>
      <c r="I88" s="263">
        <v>1.0329865807089331</v>
      </c>
    </row>
    <row r="89" spans="1:9" hidden="1" x14ac:dyDescent="0.25">
      <c r="B89" s="260"/>
      <c r="C89" s="208"/>
      <c r="D89" s="208"/>
      <c r="E89" s="261"/>
      <c r="F89" s="264"/>
      <c r="G89" s="264"/>
      <c r="H89" s="264"/>
      <c r="I89" s="265"/>
    </row>
    <row r="90" spans="1:9" x14ac:dyDescent="0.25">
      <c r="B90" s="266" t="s">
        <v>485</v>
      </c>
      <c r="C90" s="239"/>
      <c r="D90" s="239"/>
      <c r="E90" s="267"/>
      <c r="F90" s="268"/>
      <c r="G90" s="269"/>
      <c r="H90" s="269"/>
      <c r="I90" s="270"/>
    </row>
    <row r="91" spans="1:9" x14ac:dyDescent="0.25">
      <c r="B91" s="271" t="s">
        <v>486</v>
      </c>
      <c r="C91" s="245" t="s">
        <v>487</v>
      </c>
      <c r="D91" s="231" t="s">
        <v>405</v>
      </c>
      <c r="E91" s="246">
        <v>0</v>
      </c>
      <c r="F91" s="246">
        <v>0</v>
      </c>
      <c r="G91" s="246">
        <v>0</v>
      </c>
      <c r="H91" s="246">
        <v>0</v>
      </c>
      <c r="I91" s="247">
        <v>0</v>
      </c>
    </row>
    <row r="92" spans="1:9" x14ac:dyDescent="0.25">
      <c r="B92" s="271" t="s">
        <v>488</v>
      </c>
      <c r="C92" s="242" t="s">
        <v>489</v>
      </c>
      <c r="D92" s="231" t="s">
        <v>405</v>
      </c>
      <c r="E92" s="272">
        <v>87442.050319999995</v>
      </c>
      <c r="F92" s="272">
        <v>123501.23999999999</v>
      </c>
      <c r="G92" s="272">
        <v>122215.3785008</v>
      </c>
      <c r="H92" s="272">
        <v>122215.3785008</v>
      </c>
      <c r="I92" s="273">
        <v>122215.3785008</v>
      </c>
    </row>
    <row r="93" spans="1:9" s="274" customFormat="1" ht="11.25" x14ac:dyDescent="0.2">
      <c r="B93" s="275"/>
      <c r="C93" s="276" t="s">
        <v>490</v>
      </c>
      <c r="D93" s="277" t="s">
        <v>405</v>
      </c>
      <c r="E93" s="278">
        <v>1686.575</v>
      </c>
      <c r="F93" s="278">
        <v>2482.0100000000002</v>
      </c>
      <c r="G93" s="278">
        <v>1271</v>
      </c>
      <c r="H93" s="278">
        <v>1271</v>
      </c>
      <c r="I93" s="279">
        <v>1271</v>
      </c>
    </row>
    <row r="94" spans="1:9" s="274" customFormat="1" ht="22.5" hidden="1" outlineLevel="1" x14ac:dyDescent="0.2">
      <c r="B94" s="275"/>
      <c r="C94" s="280" t="s">
        <v>491</v>
      </c>
      <c r="D94" s="277" t="s">
        <v>405</v>
      </c>
      <c r="E94" s="278"/>
      <c r="F94" s="281"/>
      <c r="G94" s="278">
        <v>17</v>
      </c>
      <c r="H94" s="278">
        <v>17</v>
      </c>
      <c r="I94" s="279">
        <v>17</v>
      </c>
    </row>
    <row r="95" spans="1:9" s="274" customFormat="1" ht="22.5" hidden="1" outlineLevel="1" x14ac:dyDescent="0.2">
      <c r="B95" s="275"/>
      <c r="C95" s="280" t="s">
        <v>492</v>
      </c>
      <c r="D95" s="277" t="s">
        <v>405</v>
      </c>
      <c r="E95" s="278">
        <v>176</v>
      </c>
      <c r="F95" s="282">
        <v>197</v>
      </c>
      <c r="G95" s="278">
        <v>183</v>
      </c>
      <c r="H95" s="278">
        <v>183</v>
      </c>
      <c r="I95" s="279">
        <v>183</v>
      </c>
    </row>
    <row r="96" spans="1:9" s="274" customFormat="1" ht="11.25" hidden="1" outlineLevel="1" x14ac:dyDescent="0.2">
      <c r="B96" s="275"/>
      <c r="C96" s="280" t="s">
        <v>493</v>
      </c>
      <c r="D96" s="277" t="s">
        <v>405</v>
      </c>
      <c r="E96" s="278">
        <v>115</v>
      </c>
      <c r="F96" s="282">
        <v>129</v>
      </c>
      <c r="G96" s="278">
        <v>106</v>
      </c>
      <c r="H96" s="278">
        <v>106</v>
      </c>
      <c r="I96" s="279">
        <v>106</v>
      </c>
    </row>
    <row r="97" spans="2:9" s="274" customFormat="1" ht="22.5" hidden="1" outlineLevel="1" x14ac:dyDescent="0.2">
      <c r="B97" s="275"/>
      <c r="C97" s="280" t="s">
        <v>494</v>
      </c>
      <c r="D97" s="277" t="s">
        <v>405</v>
      </c>
      <c r="E97" s="278">
        <v>211</v>
      </c>
      <c r="F97" s="282">
        <v>237</v>
      </c>
      <c r="G97" s="278">
        <v>195</v>
      </c>
      <c r="H97" s="278">
        <v>195</v>
      </c>
      <c r="I97" s="279">
        <v>195</v>
      </c>
    </row>
    <row r="98" spans="2:9" s="274" customFormat="1" ht="22.5" hidden="1" outlineLevel="1" x14ac:dyDescent="0.2">
      <c r="B98" s="275"/>
      <c r="C98" s="280" t="s">
        <v>495</v>
      </c>
      <c r="D98" s="277" t="s">
        <v>405</v>
      </c>
      <c r="E98" s="278">
        <v>195</v>
      </c>
      <c r="F98" s="282">
        <v>219</v>
      </c>
      <c r="G98" s="278">
        <v>182</v>
      </c>
      <c r="H98" s="278">
        <v>182</v>
      </c>
      <c r="I98" s="279">
        <v>182</v>
      </c>
    </row>
    <row r="99" spans="2:9" s="274" customFormat="1" ht="11.25" hidden="1" outlineLevel="1" x14ac:dyDescent="0.2">
      <c r="B99" s="275"/>
      <c r="C99" s="280" t="s">
        <v>496</v>
      </c>
      <c r="D99" s="277" t="s">
        <v>405</v>
      </c>
      <c r="E99" s="278">
        <v>171</v>
      </c>
      <c r="F99" s="282">
        <v>213</v>
      </c>
      <c r="G99" s="278">
        <v>0</v>
      </c>
      <c r="H99" s="278">
        <v>0</v>
      </c>
      <c r="I99" s="279">
        <v>0</v>
      </c>
    </row>
    <row r="100" spans="2:9" s="274" customFormat="1" ht="11.25" hidden="1" outlineLevel="1" x14ac:dyDescent="0.2">
      <c r="B100" s="275"/>
      <c r="C100" s="280" t="s">
        <v>497</v>
      </c>
      <c r="D100" s="277" t="s">
        <v>405</v>
      </c>
      <c r="E100" s="278">
        <v>0</v>
      </c>
      <c r="F100" s="282"/>
      <c r="G100" s="278">
        <v>0</v>
      </c>
      <c r="H100" s="278">
        <v>0</v>
      </c>
      <c r="I100" s="279">
        <v>0</v>
      </c>
    </row>
    <row r="101" spans="2:9" s="274" customFormat="1" ht="11.25" hidden="1" outlineLevel="1" x14ac:dyDescent="0.2">
      <c r="B101" s="275"/>
      <c r="C101" s="280" t="s">
        <v>498</v>
      </c>
      <c r="D101" s="277" t="s">
        <v>405</v>
      </c>
      <c r="E101" s="278">
        <v>486</v>
      </c>
      <c r="F101" s="282">
        <v>535</v>
      </c>
      <c r="G101" s="278">
        <v>0</v>
      </c>
      <c r="H101" s="278">
        <v>0</v>
      </c>
      <c r="I101" s="279">
        <v>0</v>
      </c>
    </row>
    <row r="102" spans="2:9" s="274" customFormat="1" ht="22.5" hidden="1" outlineLevel="1" x14ac:dyDescent="0.2">
      <c r="B102" s="275"/>
      <c r="C102" s="280" t="s">
        <v>499</v>
      </c>
      <c r="D102" s="277" t="s">
        <v>405</v>
      </c>
      <c r="E102" s="278">
        <v>331.57499999999999</v>
      </c>
      <c r="F102" s="282">
        <v>328.4</v>
      </c>
      <c r="G102" s="278">
        <v>307</v>
      </c>
      <c r="H102" s="278">
        <v>307</v>
      </c>
      <c r="I102" s="279">
        <v>307</v>
      </c>
    </row>
    <row r="103" spans="2:9" s="274" customFormat="1" ht="22.5" hidden="1" outlineLevel="1" x14ac:dyDescent="0.2">
      <c r="B103" s="275"/>
      <c r="C103" s="280" t="s">
        <v>500</v>
      </c>
      <c r="D103" s="277" t="s">
        <v>405</v>
      </c>
      <c r="E103" s="278">
        <v>1</v>
      </c>
      <c r="F103" s="282">
        <v>1</v>
      </c>
      <c r="G103" s="278">
        <v>0</v>
      </c>
      <c r="H103" s="278">
        <v>0</v>
      </c>
      <c r="I103" s="279">
        <v>0</v>
      </c>
    </row>
    <row r="104" spans="2:9" s="274" customFormat="1" ht="11.25" hidden="1" outlineLevel="1" x14ac:dyDescent="0.2">
      <c r="B104" s="275"/>
      <c r="C104" s="280" t="s">
        <v>501</v>
      </c>
      <c r="D104" s="277" t="s">
        <v>405</v>
      </c>
      <c r="E104" s="278"/>
      <c r="F104" s="282">
        <v>292.61</v>
      </c>
      <c r="G104" s="278">
        <v>281</v>
      </c>
      <c r="H104" s="278">
        <v>281</v>
      </c>
      <c r="I104" s="279">
        <v>281</v>
      </c>
    </row>
    <row r="105" spans="2:9" s="274" customFormat="1" ht="11.25" hidden="1" outlineLevel="1" x14ac:dyDescent="0.2">
      <c r="B105" s="275"/>
      <c r="C105" s="280" t="s">
        <v>502</v>
      </c>
      <c r="D105" s="277" t="s">
        <v>405</v>
      </c>
      <c r="E105" s="278"/>
      <c r="F105" s="282"/>
      <c r="G105" s="278">
        <v>0</v>
      </c>
      <c r="H105" s="278">
        <v>0</v>
      </c>
      <c r="I105" s="279">
        <v>0</v>
      </c>
    </row>
    <row r="106" spans="2:9" s="274" customFormat="1" ht="21.75" hidden="1" customHeight="1" outlineLevel="1" x14ac:dyDescent="0.2">
      <c r="B106" s="275"/>
      <c r="C106" s="280" t="s">
        <v>503</v>
      </c>
      <c r="D106" s="277" t="s">
        <v>405</v>
      </c>
      <c r="E106" s="278"/>
      <c r="F106" s="278">
        <v>330</v>
      </c>
      <c r="G106" s="278">
        <v>0</v>
      </c>
      <c r="H106" s="278">
        <v>0</v>
      </c>
      <c r="I106" s="279">
        <v>0</v>
      </c>
    </row>
    <row r="107" spans="2:9" s="274" customFormat="1" ht="11.25" customHeight="1" collapsed="1" x14ac:dyDescent="0.2">
      <c r="B107" s="275"/>
      <c r="C107" s="276" t="s">
        <v>504</v>
      </c>
      <c r="D107" s="277" t="s">
        <v>405</v>
      </c>
      <c r="E107" s="278">
        <v>84862.59</v>
      </c>
      <c r="F107" s="278">
        <v>84868.569999999992</v>
      </c>
      <c r="G107" s="278">
        <v>84811.200040800002</v>
      </c>
      <c r="H107" s="278">
        <v>84811.200040800002</v>
      </c>
      <c r="I107" s="279">
        <v>84811.200040800002</v>
      </c>
    </row>
    <row r="108" spans="2:9" s="274" customFormat="1" ht="21.75" hidden="1" customHeight="1" outlineLevel="1" x14ac:dyDescent="0.2">
      <c r="B108" s="283"/>
      <c r="C108" s="284" t="s">
        <v>505</v>
      </c>
      <c r="D108" s="277" t="s">
        <v>405</v>
      </c>
      <c r="E108" s="278">
        <v>82992.59</v>
      </c>
      <c r="F108" s="278">
        <v>82992.59</v>
      </c>
      <c r="G108" s="278">
        <v>82993</v>
      </c>
      <c r="H108" s="278">
        <v>82993</v>
      </c>
      <c r="I108" s="279">
        <v>82993</v>
      </c>
    </row>
    <row r="109" spans="2:9" s="274" customFormat="1" ht="11.25" hidden="1" outlineLevel="1" x14ac:dyDescent="0.2">
      <c r="B109" s="283"/>
      <c r="C109" s="284" t="s">
        <v>506</v>
      </c>
      <c r="D109" s="277" t="s">
        <v>405</v>
      </c>
      <c r="E109" s="278">
        <v>1610</v>
      </c>
      <c r="F109" s="278">
        <v>1610</v>
      </c>
      <c r="G109" s="278">
        <v>1642.2000408000001</v>
      </c>
      <c r="H109" s="278">
        <v>1642.2000408000001</v>
      </c>
      <c r="I109" s="279">
        <v>1642.2000408000001</v>
      </c>
    </row>
    <row r="110" spans="2:9" s="274" customFormat="1" ht="11.25" hidden="1" outlineLevel="1" x14ac:dyDescent="0.2">
      <c r="B110" s="283"/>
      <c r="C110" s="284" t="s">
        <v>507</v>
      </c>
      <c r="D110" s="277" t="s">
        <v>405</v>
      </c>
      <c r="E110" s="278">
        <v>176</v>
      </c>
      <c r="F110" s="278">
        <v>176</v>
      </c>
      <c r="G110" s="278">
        <v>176</v>
      </c>
      <c r="H110" s="278">
        <v>176</v>
      </c>
      <c r="I110" s="279">
        <v>176</v>
      </c>
    </row>
    <row r="111" spans="2:9" s="274" customFormat="1" ht="11.25" hidden="1" outlineLevel="1" x14ac:dyDescent="0.2">
      <c r="B111" s="283"/>
      <c r="C111" s="284" t="s">
        <v>508</v>
      </c>
      <c r="D111" s="277" t="s">
        <v>405</v>
      </c>
      <c r="E111" s="278"/>
      <c r="F111" s="278"/>
      <c r="G111" s="278">
        <v>0</v>
      </c>
      <c r="H111" s="278">
        <v>0</v>
      </c>
      <c r="I111" s="279">
        <v>0</v>
      </c>
    </row>
    <row r="112" spans="2:9" s="274" customFormat="1" ht="22.5" hidden="1" outlineLevel="1" x14ac:dyDescent="0.2">
      <c r="B112" s="283"/>
      <c r="C112" s="284" t="s">
        <v>509</v>
      </c>
      <c r="D112" s="277" t="s">
        <v>405</v>
      </c>
      <c r="E112" s="278"/>
      <c r="F112" s="278"/>
      <c r="G112" s="278">
        <v>0</v>
      </c>
      <c r="H112" s="278">
        <v>0</v>
      </c>
      <c r="I112" s="279">
        <v>0</v>
      </c>
    </row>
    <row r="113" spans="2:9" s="274" customFormat="1" ht="22.5" hidden="1" outlineLevel="1" x14ac:dyDescent="0.2">
      <c r="B113" s="283"/>
      <c r="C113" s="284" t="s">
        <v>510</v>
      </c>
      <c r="D113" s="277" t="s">
        <v>405</v>
      </c>
      <c r="E113" s="278"/>
      <c r="F113" s="278"/>
      <c r="G113" s="278">
        <v>0</v>
      </c>
      <c r="H113" s="278">
        <v>0</v>
      </c>
      <c r="I113" s="279">
        <v>0</v>
      </c>
    </row>
    <row r="114" spans="2:9" s="274" customFormat="1" ht="33.75" hidden="1" outlineLevel="1" x14ac:dyDescent="0.2">
      <c r="B114" s="283"/>
      <c r="C114" s="284" t="s">
        <v>511</v>
      </c>
      <c r="D114" s="277" t="s">
        <v>405</v>
      </c>
      <c r="E114" s="278">
        <v>84</v>
      </c>
      <c r="F114" s="278">
        <v>89.98</v>
      </c>
      <c r="G114" s="278">
        <v>0</v>
      </c>
      <c r="H114" s="278">
        <v>0</v>
      </c>
      <c r="I114" s="279">
        <v>0</v>
      </c>
    </row>
    <row r="115" spans="2:9" s="274" customFormat="1" ht="18" hidden="1" customHeight="1" outlineLevel="1" x14ac:dyDescent="0.2">
      <c r="B115" s="283"/>
      <c r="C115" s="284" t="s">
        <v>480</v>
      </c>
      <c r="D115" s="277" t="s">
        <v>405</v>
      </c>
      <c r="E115" s="278"/>
      <c r="F115" s="278"/>
      <c r="G115" s="278">
        <v>0</v>
      </c>
      <c r="H115" s="278">
        <v>0</v>
      </c>
      <c r="I115" s="279">
        <v>0</v>
      </c>
    </row>
    <row r="116" spans="2:9" s="274" customFormat="1" ht="11.25" collapsed="1" x14ac:dyDescent="0.2">
      <c r="B116" s="275"/>
      <c r="C116" s="276" t="s">
        <v>512</v>
      </c>
      <c r="D116" s="277" t="s">
        <v>405</v>
      </c>
      <c r="E116" s="278">
        <v>755.88531999999998</v>
      </c>
      <c r="F116" s="278">
        <v>1176</v>
      </c>
      <c r="G116" s="278">
        <v>1117.44164</v>
      </c>
      <c r="H116" s="278">
        <v>1117.44164</v>
      </c>
      <c r="I116" s="279">
        <v>1117.44164</v>
      </c>
    </row>
    <row r="117" spans="2:9" s="274" customFormat="1" ht="11.25" hidden="1" outlineLevel="1" x14ac:dyDescent="0.2">
      <c r="B117" s="275"/>
      <c r="C117" s="284" t="s">
        <v>513</v>
      </c>
      <c r="D117" s="277"/>
      <c r="E117" s="278"/>
      <c r="F117" s="278">
        <v>337.79</v>
      </c>
      <c r="G117" s="278">
        <v>128</v>
      </c>
      <c r="H117" s="278">
        <v>128</v>
      </c>
      <c r="I117" s="279">
        <v>128</v>
      </c>
    </row>
    <row r="118" spans="2:9" s="274" customFormat="1" ht="22.5" hidden="1" outlineLevel="1" x14ac:dyDescent="0.2">
      <c r="B118" s="283"/>
      <c r="C118" s="284" t="s">
        <v>514</v>
      </c>
      <c r="D118" s="277" t="s">
        <v>405</v>
      </c>
      <c r="E118" s="278">
        <v>358.88531999999998</v>
      </c>
      <c r="F118" s="278">
        <v>380.21</v>
      </c>
      <c r="G118" s="278">
        <v>360</v>
      </c>
      <c r="H118" s="278">
        <v>360</v>
      </c>
      <c r="I118" s="279">
        <v>360</v>
      </c>
    </row>
    <row r="119" spans="2:9" s="274" customFormat="1" ht="11.25" hidden="1" outlineLevel="1" x14ac:dyDescent="0.2">
      <c r="B119" s="283"/>
      <c r="C119" s="284" t="s">
        <v>515</v>
      </c>
      <c r="D119" s="277" t="s">
        <v>405</v>
      </c>
      <c r="E119" s="278">
        <v>92</v>
      </c>
      <c r="F119" s="278"/>
      <c r="G119" s="278">
        <v>264.44164000000001</v>
      </c>
      <c r="H119" s="278">
        <v>264.44164000000001</v>
      </c>
      <c r="I119" s="279">
        <v>264.44164000000001</v>
      </c>
    </row>
    <row r="120" spans="2:9" s="274" customFormat="1" ht="11.25" hidden="1" outlineLevel="1" x14ac:dyDescent="0.2">
      <c r="B120" s="283"/>
      <c r="C120" s="284" t="s">
        <v>516</v>
      </c>
      <c r="D120" s="277" t="s">
        <v>405</v>
      </c>
      <c r="E120" s="278">
        <v>305</v>
      </c>
      <c r="F120" s="278"/>
      <c r="G120" s="278">
        <v>0</v>
      </c>
      <c r="H120" s="278">
        <v>0</v>
      </c>
      <c r="I120" s="279">
        <v>0</v>
      </c>
    </row>
    <row r="121" spans="2:9" s="274" customFormat="1" ht="22.5" hidden="1" outlineLevel="1" x14ac:dyDescent="0.2">
      <c r="B121" s="283"/>
      <c r="C121" s="284" t="s">
        <v>517</v>
      </c>
      <c r="D121" s="277" t="s">
        <v>405</v>
      </c>
      <c r="E121" s="278"/>
      <c r="F121" s="278">
        <v>458</v>
      </c>
      <c r="G121" s="278">
        <v>365</v>
      </c>
      <c r="H121" s="278">
        <v>365</v>
      </c>
      <c r="I121" s="279">
        <v>365</v>
      </c>
    </row>
    <row r="122" spans="2:9" s="274" customFormat="1" ht="11.25" collapsed="1" x14ac:dyDescent="0.2">
      <c r="B122" s="275"/>
      <c r="C122" s="276" t="s">
        <v>518</v>
      </c>
      <c r="D122" s="277" t="s">
        <v>405</v>
      </c>
      <c r="E122" s="278">
        <v>137</v>
      </c>
      <c r="F122" s="278">
        <v>136.66</v>
      </c>
      <c r="G122" s="278">
        <v>376.44727999999998</v>
      </c>
      <c r="H122" s="278">
        <v>376.44727999999998</v>
      </c>
      <c r="I122" s="279">
        <v>396.44727999999998</v>
      </c>
    </row>
    <row r="123" spans="2:9" s="274" customFormat="1" ht="11.25" hidden="1" outlineLevel="1" x14ac:dyDescent="0.2">
      <c r="B123" s="283"/>
      <c r="C123" s="284" t="s">
        <v>519</v>
      </c>
      <c r="D123" s="277" t="s">
        <v>405</v>
      </c>
      <c r="E123" s="278">
        <v>46</v>
      </c>
      <c r="F123" s="278">
        <v>47</v>
      </c>
      <c r="G123" s="278">
        <v>42</v>
      </c>
      <c r="H123" s="278">
        <v>42</v>
      </c>
      <c r="I123" s="279">
        <v>42</v>
      </c>
    </row>
    <row r="124" spans="2:9" s="274" customFormat="1" ht="22.5" hidden="1" outlineLevel="1" x14ac:dyDescent="0.2">
      <c r="B124" s="283"/>
      <c r="C124" s="284" t="s">
        <v>520</v>
      </c>
      <c r="D124" s="277" t="s">
        <v>405</v>
      </c>
      <c r="E124" s="278">
        <v>34</v>
      </c>
      <c r="F124" s="278">
        <v>18</v>
      </c>
      <c r="G124" s="278">
        <v>34.847279999999998</v>
      </c>
      <c r="H124" s="278">
        <v>34.847279999999998</v>
      </c>
      <c r="I124" s="279">
        <v>34.847279999999998</v>
      </c>
    </row>
    <row r="125" spans="2:9" s="274" customFormat="1" ht="11.25" hidden="1" outlineLevel="1" x14ac:dyDescent="0.2">
      <c r="B125" s="283"/>
      <c r="C125" s="284" t="s">
        <v>521</v>
      </c>
      <c r="D125" s="277" t="s">
        <v>405</v>
      </c>
      <c r="E125" s="278">
        <v>37</v>
      </c>
      <c r="F125" s="278"/>
      <c r="G125" s="278">
        <v>0</v>
      </c>
      <c r="H125" s="278">
        <v>0</v>
      </c>
      <c r="I125" s="279">
        <v>0</v>
      </c>
    </row>
    <row r="126" spans="2:9" s="274" customFormat="1" ht="22.5" hidden="1" outlineLevel="1" x14ac:dyDescent="0.2">
      <c r="B126" s="283"/>
      <c r="C126" s="284" t="s">
        <v>522</v>
      </c>
      <c r="D126" s="277" t="s">
        <v>405</v>
      </c>
      <c r="E126" s="278">
        <v>20</v>
      </c>
      <c r="F126" s="278">
        <v>21.66</v>
      </c>
      <c r="G126" s="278">
        <v>38</v>
      </c>
      <c r="H126" s="278">
        <v>38</v>
      </c>
      <c r="I126" s="279">
        <v>38</v>
      </c>
    </row>
    <row r="127" spans="2:9" s="274" customFormat="1" ht="21" hidden="1" customHeight="1" outlineLevel="1" x14ac:dyDescent="0.2">
      <c r="B127" s="283"/>
      <c r="C127" s="284" t="s">
        <v>523</v>
      </c>
      <c r="D127" s="277" t="s">
        <v>405</v>
      </c>
      <c r="E127" s="278"/>
      <c r="F127" s="278"/>
      <c r="G127" s="278">
        <v>14</v>
      </c>
      <c r="H127" s="278">
        <v>14</v>
      </c>
      <c r="I127" s="279">
        <v>14</v>
      </c>
    </row>
    <row r="128" spans="2:9" s="274" customFormat="1" ht="22.5" hidden="1" outlineLevel="1" x14ac:dyDescent="0.2">
      <c r="B128" s="283"/>
      <c r="C128" s="284" t="s">
        <v>524</v>
      </c>
      <c r="D128" s="277" t="s">
        <v>405</v>
      </c>
      <c r="E128" s="278"/>
      <c r="F128" s="278">
        <v>23</v>
      </c>
      <c r="G128" s="278">
        <v>0</v>
      </c>
      <c r="H128" s="278">
        <v>0</v>
      </c>
      <c r="I128" s="279">
        <v>0</v>
      </c>
    </row>
    <row r="129" spans="1:9" s="274" customFormat="1" ht="22.5" hidden="1" outlineLevel="1" x14ac:dyDescent="0.2">
      <c r="B129" s="283"/>
      <c r="C129" s="284" t="s">
        <v>525</v>
      </c>
      <c r="D129" s="277" t="s">
        <v>405</v>
      </c>
      <c r="E129" s="278"/>
      <c r="F129" s="278">
        <v>27</v>
      </c>
      <c r="G129" s="278">
        <v>30.6</v>
      </c>
      <c r="H129" s="278">
        <v>30.6</v>
      </c>
      <c r="I129" s="279">
        <v>30.6</v>
      </c>
    </row>
    <row r="130" spans="1:9" s="274" customFormat="1" ht="22.5" hidden="1" outlineLevel="1" x14ac:dyDescent="0.2">
      <c r="B130" s="283"/>
      <c r="C130" s="284" t="s">
        <v>526</v>
      </c>
      <c r="D130" s="277" t="s">
        <v>405</v>
      </c>
      <c r="E130" s="278"/>
      <c r="F130" s="278"/>
      <c r="G130" s="278">
        <v>25</v>
      </c>
      <c r="H130" s="278">
        <v>25</v>
      </c>
      <c r="I130" s="279">
        <v>25</v>
      </c>
    </row>
    <row r="131" spans="1:9" s="274" customFormat="1" ht="11.25" hidden="1" outlineLevel="1" x14ac:dyDescent="0.2">
      <c r="B131" s="283"/>
      <c r="C131" s="284" t="s">
        <v>527</v>
      </c>
      <c r="D131" s="277" t="s">
        <v>405</v>
      </c>
      <c r="E131" s="278"/>
      <c r="F131" s="278"/>
      <c r="G131" s="278">
        <v>192</v>
      </c>
      <c r="H131" s="278">
        <v>192</v>
      </c>
      <c r="I131" s="279">
        <v>212</v>
      </c>
    </row>
    <row r="132" spans="1:9" s="274" customFormat="1" ht="11.25" collapsed="1" x14ac:dyDescent="0.2">
      <c r="B132" s="283"/>
      <c r="C132" s="276" t="s">
        <v>528</v>
      </c>
      <c r="D132" s="277" t="s">
        <v>405</v>
      </c>
      <c r="E132" s="278">
        <v>0</v>
      </c>
      <c r="F132" s="278">
        <v>34838</v>
      </c>
      <c r="G132" s="278">
        <v>34639.289539999998</v>
      </c>
      <c r="H132" s="278">
        <v>34639.289539999998</v>
      </c>
      <c r="I132" s="279">
        <v>34639.289539999998</v>
      </c>
    </row>
    <row r="133" spans="1:9" s="274" customFormat="1" ht="11.25" hidden="1" x14ac:dyDescent="0.2">
      <c r="A133" s="285"/>
      <c r="B133" s="283"/>
      <c r="C133" s="286" t="s">
        <v>529</v>
      </c>
      <c r="D133" s="287" t="s">
        <v>405</v>
      </c>
      <c r="E133" s="278"/>
      <c r="F133" s="288">
        <v>228471</v>
      </c>
      <c r="G133" s="278"/>
      <c r="H133" s="278"/>
      <c r="I133" s="289">
        <v>0</v>
      </c>
    </row>
    <row r="134" spans="1:9" s="274" customFormat="1" ht="11.25" hidden="1" x14ac:dyDescent="0.2">
      <c r="A134" s="290" t="s">
        <v>481</v>
      </c>
      <c r="B134" s="291"/>
      <c r="C134" s="276" t="s">
        <v>480</v>
      </c>
      <c r="D134" s="277" t="s">
        <v>405</v>
      </c>
      <c r="E134" s="278">
        <v>0</v>
      </c>
      <c r="F134" s="278">
        <v>0</v>
      </c>
      <c r="G134" s="278">
        <v>0</v>
      </c>
      <c r="H134" s="278">
        <v>0</v>
      </c>
      <c r="I134" s="289">
        <v>0</v>
      </c>
    </row>
    <row r="135" spans="1:9" s="274" customFormat="1" ht="11.25" hidden="1" x14ac:dyDescent="0.2">
      <c r="A135" s="290" t="s">
        <v>479</v>
      </c>
      <c r="B135" s="291"/>
      <c r="C135" s="276" t="s">
        <v>478</v>
      </c>
      <c r="D135" s="277" t="s">
        <v>405</v>
      </c>
      <c r="E135" s="278">
        <v>0</v>
      </c>
      <c r="F135" s="278">
        <v>126061</v>
      </c>
      <c r="G135" s="278">
        <v>0</v>
      </c>
      <c r="H135" s="278">
        <v>0</v>
      </c>
      <c r="I135" s="289">
        <v>0</v>
      </c>
    </row>
    <row r="136" spans="1:9" s="274" customFormat="1" ht="11.25" hidden="1" x14ac:dyDescent="0.2">
      <c r="A136" s="290" t="s">
        <v>477</v>
      </c>
      <c r="B136" s="291"/>
      <c r="C136" s="276" t="s">
        <v>476</v>
      </c>
      <c r="D136" s="277" t="s">
        <v>405</v>
      </c>
      <c r="E136" s="278">
        <v>0</v>
      </c>
      <c r="F136" s="278">
        <v>57595</v>
      </c>
      <c r="G136" s="278">
        <v>0</v>
      </c>
      <c r="H136" s="278">
        <v>0</v>
      </c>
      <c r="I136" s="289">
        <v>0</v>
      </c>
    </row>
    <row r="137" spans="1:9" s="274" customFormat="1" ht="11.25" hidden="1" x14ac:dyDescent="0.2">
      <c r="A137" s="290" t="s">
        <v>530</v>
      </c>
      <c r="B137" s="291"/>
      <c r="C137" s="276" t="s">
        <v>531</v>
      </c>
      <c r="D137" s="277" t="s">
        <v>405</v>
      </c>
      <c r="E137" s="278">
        <v>0</v>
      </c>
      <c r="F137" s="278">
        <v>44815</v>
      </c>
      <c r="G137" s="278">
        <v>0</v>
      </c>
      <c r="H137" s="278">
        <v>0</v>
      </c>
      <c r="I137" s="289">
        <v>0</v>
      </c>
    </row>
    <row r="138" spans="1:9" s="274" customFormat="1" ht="11.25" hidden="1" x14ac:dyDescent="0.2">
      <c r="A138" s="285"/>
      <c r="B138" s="283"/>
      <c r="C138" s="276" t="s">
        <v>532</v>
      </c>
      <c r="D138" s="277" t="s">
        <v>405</v>
      </c>
      <c r="E138" s="278">
        <v>0</v>
      </c>
      <c r="F138" s="278">
        <v>0</v>
      </c>
      <c r="G138" s="278">
        <v>0</v>
      </c>
      <c r="H138" s="278">
        <v>0</v>
      </c>
      <c r="I138" s="289">
        <v>0</v>
      </c>
    </row>
    <row r="139" spans="1:9" x14ac:dyDescent="0.25">
      <c r="B139" s="271" t="s">
        <v>533</v>
      </c>
      <c r="C139" s="242" t="s">
        <v>534</v>
      </c>
      <c r="D139" s="231" t="s">
        <v>405</v>
      </c>
      <c r="E139" s="278">
        <v>20132.3</v>
      </c>
      <c r="F139" s="278">
        <v>23249.98</v>
      </c>
      <c r="G139" s="278">
        <v>23517</v>
      </c>
      <c r="H139" s="278">
        <v>23517</v>
      </c>
      <c r="I139" s="279">
        <v>23762</v>
      </c>
    </row>
    <row r="140" spans="1:9" x14ac:dyDescent="0.25">
      <c r="B140" s="271" t="s">
        <v>535</v>
      </c>
      <c r="C140" s="242" t="s">
        <v>536</v>
      </c>
      <c r="D140" s="231" t="s">
        <v>405</v>
      </c>
      <c r="E140" s="278">
        <v>4818.3999999999996</v>
      </c>
      <c r="F140" s="278">
        <v>5680.7367538695544</v>
      </c>
      <c r="G140" s="278">
        <v>5244</v>
      </c>
      <c r="H140" s="278">
        <v>5244</v>
      </c>
      <c r="I140" s="279">
        <v>5740</v>
      </c>
    </row>
    <row r="141" spans="1:9" x14ac:dyDescent="0.25">
      <c r="B141" s="271" t="s">
        <v>537</v>
      </c>
      <c r="C141" s="242" t="s">
        <v>538</v>
      </c>
      <c r="D141" s="231"/>
      <c r="E141" s="278">
        <v>103.9</v>
      </c>
      <c r="F141" s="278">
        <v>122</v>
      </c>
      <c r="G141" s="278">
        <v>154</v>
      </c>
      <c r="H141" s="278">
        <v>154</v>
      </c>
      <c r="I141" s="279">
        <v>162</v>
      </c>
    </row>
    <row r="142" spans="1:9" x14ac:dyDescent="0.25">
      <c r="B142" s="271" t="s">
        <v>539</v>
      </c>
      <c r="C142" s="242" t="s">
        <v>540</v>
      </c>
      <c r="D142" s="231" t="s">
        <v>405</v>
      </c>
      <c r="E142" s="246">
        <v>171800.5</v>
      </c>
      <c r="F142" s="246">
        <v>144665.19953565756</v>
      </c>
      <c r="G142" s="246">
        <v>151695.23844000002</v>
      </c>
      <c r="H142" s="246">
        <v>151695.23844000002</v>
      </c>
      <c r="I142" s="247">
        <v>161194</v>
      </c>
    </row>
    <row r="143" spans="1:9" x14ac:dyDescent="0.25">
      <c r="B143" s="211" t="s">
        <v>541</v>
      </c>
      <c r="C143" s="245" t="s">
        <v>542</v>
      </c>
      <c r="D143" s="231" t="s">
        <v>405</v>
      </c>
      <c r="E143" s="278">
        <v>33984.400000000001</v>
      </c>
      <c r="F143" s="278">
        <v>2348.1407675423975</v>
      </c>
      <c r="G143" s="278">
        <v>2178</v>
      </c>
      <c r="H143" s="278">
        <v>2178</v>
      </c>
      <c r="I143" s="279">
        <v>2188</v>
      </c>
    </row>
    <row r="144" spans="1:9" x14ac:dyDescent="0.25">
      <c r="B144" s="211" t="s">
        <v>543</v>
      </c>
      <c r="C144" s="245" t="s">
        <v>544</v>
      </c>
      <c r="D144" s="231" t="s">
        <v>405</v>
      </c>
      <c r="E144" s="278">
        <v>136043.4</v>
      </c>
      <c r="F144" s="278">
        <v>140352</v>
      </c>
      <c r="G144" s="278">
        <v>147460.23844000002</v>
      </c>
      <c r="H144" s="278">
        <v>147460.23844000002</v>
      </c>
      <c r="I144" s="279">
        <v>156946</v>
      </c>
    </row>
    <row r="145" spans="2:9" x14ac:dyDescent="0.25">
      <c r="B145" s="211" t="s">
        <v>545</v>
      </c>
      <c r="C145" s="245" t="s">
        <v>546</v>
      </c>
      <c r="D145" s="231" t="s">
        <v>405</v>
      </c>
      <c r="E145" s="278">
        <v>1772.7</v>
      </c>
      <c r="F145" s="278">
        <v>1965.0587681151919</v>
      </c>
      <c r="G145" s="278">
        <v>2057</v>
      </c>
      <c r="H145" s="278">
        <v>2057</v>
      </c>
      <c r="I145" s="279">
        <v>2060</v>
      </c>
    </row>
    <row r="146" spans="2:9" s="274" customFormat="1" ht="11.25" x14ac:dyDescent="0.2">
      <c r="B146" s="292"/>
      <c r="C146" s="293" t="s">
        <v>547</v>
      </c>
      <c r="D146" s="277" t="s">
        <v>405</v>
      </c>
      <c r="E146" s="278"/>
      <c r="F146" s="278"/>
      <c r="G146" s="278">
        <v>1</v>
      </c>
      <c r="H146" s="278">
        <v>1</v>
      </c>
      <c r="I146" s="279">
        <v>1</v>
      </c>
    </row>
    <row r="147" spans="2:9" s="274" customFormat="1" ht="11.25" x14ac:dyDescent="0.2">
      <c r="B147" s="292"/>
      <c r="C147" s="293" t="s">
        <v>548</v>
      </c>
      <c r="D147" s="277" t="s">
        <v>405</v>
      </c>
      <c r="E147" s="278"/>
      <c r="F147" s="278"/>
      <c r="G147" s="278">
        <v>1854</v>
      </c>
      <c r="H147" s="278">
        <v>1854</v>
      </c>
      <c r="I147" s="279">
        <v>1888</v>
      </c>
    </row>
    <row r="148" spans="2:9" s="274" customFormat="1" ht="11.25" x14ac:dyDescent="0.2">
      <c r="B148" s="292"/>
      <c r="C148" s="293" t="s">
        <v>549</v>
      </c>
      <c r="D148" s="277" t="s">
        <v>405</v>
      </c>
      <c r="E148" s="278"/>
      <c r="F148" s="278"/>
      <c r="G148" s="278">
        <v>96</v>
      </c>
      <c r="H148" s="278">
        <v>96</v>
      </c>
      <c r="I148" s="279">
        <v>96</v>
      </c>
    </row>
    <row r="149" spans="2:9" s="274" customFormat="1" ht="11.25" x14ac:dyDescent="0.2">
      <c r="B149" s="292"/>
      <c r="C149" s="293" t="s">
        <v>550</v>
      </c>
      <c r="D149" s="277" t="s">
        <v>405</v>
      </c>
      <c r="E149" s="278"/>
      <c r="F149" s="278"/>
      <c r="G149" s="278">
        <v>106</v>
      </c>
      <c r="H149" s="278">
        <v>106</v>
      </c>
      <c r="I149" s="279">
        <v>106</v>
      </c>
    </row>
    <row r="150" spans="2:9" x14ac:dyDescent="0.25">
      <c r="B150" s="211" t="s">
        <v>551</v>
      </c>
      <c r="C150" s="242" t="s">
        <v>552</v>
      </c>
      <c r="D150" s="231" t="s">
        <v>405</v>
      </c>
      <c r="E150" s="246">
        <v>270514.59999999998</v>
      </c>
      <c r="F150" s="246">
        <v>283908.94</v>
      </c>
      <c r="G150" s="246">
        <v>298105</v>
      </c>
      <c r="H150" s="246">
        <v>298105</v>
      </c>
      <c r="I150" s="247">
        <v>313010</v>
      </c>
    </row>
    <row r="151" spans="2:9" x14ac:dyDescent="0.25">
      <c r="B151" s="211" t="s">
        <v>553</v>
      </c>
      <c r="C151" s="242" t="s">
        <v>554</v>
      </c>
      <c r="D151" s="231" t="s">
        <v>405</v>
      </c>
      <c r="E151" s="246">
        <v>0</v>
      </c>
      <c r="F151" s="246">
        <v>0</v>
      </c>
      <c r="G151" s="246">
        <v>0</v>
      </c>
      <c r="H151" s="246">
        <v>0</v>
      </c>
      <c r="I151" s="247">
        <v>0</v>
      </c>
    </row>
    <row r="152" spans="2:9" ht="36" x14ac:dyDescent="0.25">
      <c r="B152" s="211" t="s">
        <v>555</v>
      </c>
      <c r="C152" s="242" t="s">
        <v>556</v>
      </c>
      <c r="D152" s="231" t="s">
        <v>405</v>
      </c>
      <c r="E152" s="246">
        <v>0</v>
      </c>
      <c r="F152" s="246">
        <v>0</v>
      </c>
      <c r="G152" s="246">
        <v>0</v>
      </c>
      <c r="H152" s="246">
        <v>0</v>
      </c>
      <c r="I152" s="247">
        <v>0</v>
      </c>
    </row>
    <row r="153" spans="2:9" x14ac:dyDescent="0.25">
      <c r="B153" s="211" t="s">
        <v>557</v>
      </c>
      <c r="C153" s="242" t="s">
        <v>558</v>
      </c>
      <c r="D153" s="231" t="s">
        <v>405</v>
      </c>
      <c r="E153" s="246">
        <v>89373</v>
      </c>
      <c r="F153" s="246">
        <v>465120.66</v>
      </c>
      <c r="G153" s="246">
        <v>1153957.2350350004</v>
      </c>
      <c r="H153" s="246">
        <v>387156</v>
      </c>
      <c r="I153" s="247">
        <v>0</v>
      </c>
    </row>
    <row r="154" spans="2:9" x14ac:dyDescent="0.25">
      <c r="B154" s="211" t="s">
        <v>559</v>
      </c>
      <c r="C154" s="242" t="s">
        <v>560</v>
      </c>
      <c r="D154" s="231" t="s">
        <v>405</v>
      </c>
      <c r="E154" s="246">
        <v>352122</v>
      </c>
      <c r="F154" s="246">
        <v>14074.49</v>
      </c>
      <c r="G154" s="246">
        <v>987312</v>
      </c>
      <c r="H154" s="246">
        <v>851880</v>
      </c>
      <c r="I154" s="247">
        <v>0</v>
      </c>
    </row>
    <row r="155" spans="2:9" x14ac:dyDescent="0.25">
      <c r="B155" s="211" t="s">
        <v>561</v>
      </c>
      <c r="C155" s="242" t="s">
        <v>562</v>
      </c>
      <c r="D155" s="231" t="s">
        <v>405</v>
      </c>
      <c r="E155" s="246">
        <v>0</v>
      </c>
      <c r="F155" s="246">
        <v>-43320</v>
      </c>
      <c r="G155" s="246"/>
      <c r="H155" s="246"/>
      <c r="I155" s="247"/>
    </row>
    <row r="156" spans="2:9" x14ac:dyDescent="0.25">
      <c r="B156" s="256"/>
      <c r="C156" s="257" t="s">
        <v>563</v>
      </c>
      <c r="D156" s="223" t="s">
        <v>405</v>
      </c>
      <c r="E156" s="258">
        <v>996306.75031999999</v>
      </c>
      <c r="F156" s="258">
        <v>1017003.246289527</v>
      </c>
      <c r="G156" s="258">
        <v>2742199.8519758005</v>
      </c>
      <c r="H156" s="258">
        <v>1839966</v>
      </c>
      <c r="I156" s="259">
        <v>626083.3785008</v>
      </c>
    </row>
    <row r="157" spans="2:9" hidden="1" x14ac:dyDescent="0.25">
      <c r="B157" s="235"/>
      <c r="C157" s="208"/>
      <c r="D157" s="208"/>
      <c r="E157" s="261"/>
      <c r="F157" s="264"/>
      <c r="G157" s="264"/>
      <c r="H157" s="264"/>
      <c r="I157" s="265"/>
    </row>
    <row r="158" spans="2:9" x14ac:dyDescent="0.25">
      <c r="B158" s="238" t="s">
        <v>564</v>
      </c>
      <c r="C158" s="208"/>
      <c r="D158" s="208"/>
      <c r="E158" s="264"/>
      <c r="F158" s="264"/>
      <c r="G158" s="264"/>
      <c r="H158" s="264"/>
      <c r="I158" s="265"/>
    </row>
    <row r="159" spans="2:9" x14ac:dyDescent="0.25">
      <c r="B159" s="940" t="s">
        <v>565</v>
      </c>
      <c r="C159" s="941"/>
      <c r="D159" s="941"/>
      <c r="E159" s="268"/>
      <c r="F159" s="268"/>
      <c r="G159" s="268"/>
      <c r="H159" s="268"/>
      <c r="I159" s="270"/>
    </row>
    <row r="160" spans="2:9" x14ac:dyDescent="0.25">
      <c r="B160" s="260" t="s">
        <v>566</v>
      </c>
      <c r="C160" s="242" t="s">
        <v>180</v>
      </c>
      <c r="D160" s="231" t="s">
        <v>405</v>
      </c>
      <c r="E160" s="246">
        <v>1288600</v>
      </c>
      <c r="F160" s="278">
        <v>1631467.8959999999</v>
      </c>
      <c r="G160" s="278">
        <v>1850925.0404273586</v>
      </c>
      <c r="H160" s="278">
        <v>1850925.0404273586</v>
      </c>
      <c r="I160" s="279">
        <v>1899978.2404273585</v>
      </c>
    </row>
    <row r="161" spans="2:10" x14ac:dyDescent="0.25">
      <c r="B161" s="260" t="s">
        <v>567</v>
      </c>
      <c r="C161" s="242" t="s">
        <v>568</v>
      </c>
      <c r="D161" s="231" t="s">
        <v>405</v>
      </c>
      <c r="E161" s="246">
        <v>0</v>
      </c>
      <c r="F161" s="246">
        <v>0</v>
      </c>
      <c r="G161" s="278">
        <v>167140</v>
      </c>
      <c r="H161" s="278">
        <v>0</v>
      </c>
      <c r="I161" s="279">
        <v>167140</v>
      </c>
    </row>
    <row r="162" spans="2:10" x14ac:dyDescent="0.25">
      <c r="B162" s="260" t="s">
        <v>569</v>
      </c>
      <c r="C162" s="242" t="s">
        <v>570</v>
      </c>
      <c r="D162" s="231" t="s">
        <v>405</v>
      </c>
      <c r="E162" s="246">
        <v>0</v>
      </c>
      <c r="F162" s="246">
        <v>0</v>
      </c>
      <c r="G162" s="246">
        <v>0</v>
      </c>
      <c r="H162" s="246">
        <v>0</v>
      </c>
      <c r="I162" s="247">
        <v>0</v>
      </c>
    </row>
    <row r="163" spans="2:10" x14ac:dyDescent="0.25">
      <c r="B163" s="260" t="s">
        <v>571</v>
      </c>
      <c r="C163" s="242" t="s">
        <v>572</v>
      </c>
      <c r="D163" s="231" t="s">
        <v>405</v>
      </c>
      <c r="E163" s="246">
        <v>0</v>
      </c>
      <c r="F163" s="246">
        <v>0</v>
      </c>
      <c r="G163" s="246">
        <v>0</v>
      </c>
      <c r="H163" s="246">
        <v>0</v>
      </c>
      <c r="I163" s="247">
        <v>0</v>
      </c>
    </row>
    <row r="164" spans="2:10" x14ac:dyDescent="0.25">
      <c r="B164" s="260" t="s">
        <v>573</v>
      </c>
      <c r="C164" s="242" t="s">
        <v>574</v>
      </c>
      <c r="D164" s="231" t="s">
        <v>405</v>
      </c>
      <c r="E164" s="246">
        <v>0</v>
      </c>
      <c r="F164" s="246">
        <v>0</v>
      </c>
      <c r="G164" s="246">
        <v>0</v>
      </c>
      <c r="H164" s="246">
        <v>0</v>
      </c>
      <c r="I164" s="247">
        <v>0</v>
      </c>
    </row>
    <row r="165" spans="2:10" x14ac:dyDescent="0.25">
      <c r="B165" s="260" t="s">
        <v>575</v>
      </c>
      <c r="C165" s="242" t="s">
        <v>576</v>
      </c>
      <c r="D165" s="231" t="s">
        <v>405</v>
      </c>
      <c r="E165" s="246">
        <v>0</v>
      </c>
      <c r="F165" s="246">
        <v>0</v>
      </c>
      <c r="G165" s="246">
        <v>0</v>
      </c>
      <c r="H165" s="246">
        <v>0</v>
      </c>
      <c r="I165" s="247">
        <v>0</v>
      </c>
    </row>
    <row r="166" spans="2:10" x14ac:dyDescent="0.25">
      <c r="B166" s="260" t="s">
        <v>577</v>
      </c>
      <c r="C166" s="242" t="s">
        <v>578</v>
      </c>
      <c r="D166" s="231" t="s">
        <v>405</v>
      </c>
      <c r="E166" s="246">
        <v>6657</v>
      </c>
      <c r="F166" s="278">
        <v>0</v>
      </c>
      <c r="G166" s="278">
        <v>29759.58</v>
      </c>
      <c r="H166" s="246">
        <v>0</v>
      </c>
      <c r="I166" s="279">
        <v>25809</v>
      </c>
    </row>
    <row r="167" spans="2:10" s="274" customFormat="1" ht="12" hidden="1" outlineLevel="1" x14ac:dyDescent="0.2">
      <c r="B167" s="294"/>
      <c r="C167" s="295" t="s">
        <v>579</v>
      </c>
      <c r="D167" s="277"/>
      <c r="E167" s="278"/>
      <c r="F167" s="278"/>
      <c r="G167" s="278">
        <v>18629.88</v>
      </c>
      <c r="H167" s="246">
        <v>0</v>
      </c>
      <c r="I167" s="279">
        <v>14120</v>
      </c>
    </row>
    <row r="168" spans="2:10" s="274" customFormat="1" ht="22.5" hidden="1" outlineLevel="1" x14ac:dyDescent="0.2">
      <c r="B168" s="294"/>
      <c r="C168" s="295" t="s">
        <v>580</v>
      </c>
      <c r="D168" s="277"/>
      <c r="E168" s="278"/>
      <c r="F168" s="278"/>
      <c r="G168" s="278">
        <v>11016.7</v>
      </c>
      <c r="H168" s="246">
        <v>0</v>
      </c>
      <c r="I168" s="279">
        <v>11569</v>
      </c>
    </row>
    <row r="169" spans="2:10" s="274" customFormat="1" ht="22.5" hidden="1" outlineLevel="1" x14ac:dyDescent="0.2">
      <c r="B169" s="294"/>
      <c r="C169" s="295" t="s">
        <v>581</v>
      </c>
      <c r="D169" s="277"/>
      <c r="E169" s="278"/>
      <c r="F169" s="278"/>
      <c r="G169" s="278">
        <v>113</v>
      </c>
      <c r="H169" s="246">
        <v>0</v>
      </c>
      <c r="I169" s="279">
        <v>120</v>
      </c>
    </row>
    <row r="170" spans="2:10" collapsed="1" x14ac:dyDescent="0.25">
      <c r="B170" s="260" t="s">
        <v>582</v>
      </c>
      <c r="C170" s="242" t="s">
        <v>583</v>
      </c>
      <c r="D170" s="231" t="s">
        <v>405</v>
      </c>
      <c r="E170" s="246">
        <v>314</v>
      </c>
      <c r="F170" s="278">
        <v>0</v>
      </c>
      <c r="G170" s="278">
        <v>9596</v>
      </c>
      <c r="H170" s="246">
        <v>0</v>
      </c>
      <c r="I170" s="279">
        <v>10076</v>
      </c>
    </row>
    <row r="171" spans="2:10" s="274" customFormat="1" ht="45" hidden="1" outlineLevel="1" x14ac:dyDescent="0.2">
      <c r="B171" s="294"/>
      <c r="C171" s="295" t="s">
        <v>584</v>
      </c>
      <c r="D171" s="277"/>
      <c r="E171" s="278"/>
      <c r="F171" s="278"/>
      <c r="G171" s="278">
        <v>1322</v>
      </c>
      <c r="H171" s="278">
        <v>1322</v>
      </c>
      <c r="I171" s="279">
        <v>1388</v>
      </c>
    </row>
    <row r="172" spans="2:10" s="274" customFormat="1" ht="11.25" hidden="1" outlineLevel="1" x14ac:dyDescent="0.2">
      <c r="B172" s="294"/>
      <c r="C172" s="295" t="s">
        <v>585</v>
      </c>
      <c r="D172" s="277"/>
      <c r="E172" s="278"/>
      <c r="F172" s="278"/>
      <c r="G172" s="278">
        <v>8274</v>
      </c>
      <c r="H172" s="278">
        <v>8274</v>
      </c>
      <c r="I172" s="279">
        <v>8688</v>
      </c>
    </row>
    <row r="173" spans="2:10" collapsed="1" x14ac:dyDescent="0.25">
      <c r="B173" s="211"/>
      <c r="C173" s="257" t="s">
        <v>563</v>
      </c>
      <c r="D173" s="223" t="s">
        <v>405</v>
      </c>
      <c r="E173" s="258">
        <v>1295571</v>
      </c>
      <c r="F173" s="258">
        <v>1631467.8959999999</v>
      </c>
      <c r="G173" s="344">
        <v>2057420.6204273587</v>
      </c>
      <c r="H173" s="258">
        <v>1850925</v>
      </c>
      <c r="I173" s="259">
        <v>2103003.2404273585</v>
      </c>
      <c r="J173" s="249"/>
    </row>
    <row r="174" spans="2:10" ht="24.75" x14ac:dyDescent="0.25">
      <c r="B174" s="211"/>
      <c r="C174" s="296" t="s">
        <v>586</v>
      </c>
      <c r="D174" s="231" t="s">
        <v>405</v>
      </c>
      <c r="E174" s="258"/>
      <c r="F174" s="258">
        <v>20229.349999999999</v>
      </c>
      <c r="G174" s="258">
        <v>0</v>
      </c>
      <c r="H174" s="258">
        <v>0</v>
      </c>
      <c r="I174" s="259">
        <v>0</v>
      </c>
    </row>
    <row r="175" spans="2:10" x14ac:dyDescent="0.25">
      <c r="B175" s="211"/>
      <c r="C175" s="242" t="s">
        <v>587</v>
      </c>
      <c r="D175" s="223"/>
      <c r="E175" s="261"/>
      <c r="F175" s="262">
        <v>0</v>
      </c>
      <c r="G175" s="262">
        <v>1.8122230579616685</v>
      </c>
      <c r="H175" s="262">
        <v>0.76900000000000002</v>
      </c>
      <c r="I175" s="263">
        <v>0.56860467085259159</v>
      </c>
    </row>
    <row r="176" spans="2:10" s="301" customFormat="1" x14ac:dyDescent="0.25">
      <c r="B176" s="297"/>
      <c r="C176" s="298" t="s">
        <v>588</v>
      </c>
      <c r="D176" s="299"/>
      <c r="E176" s="300">
        <v>2291877.7503200001</v>
      </c>
      <c r="F176" s="300">
        <v>2668700.4922895269</v>
      </c>
      <c r="G176" s="488">
        <v>4799620.4724031594</v>
      </c>
      <c r="H176" s="300">
        <v>3690892</v>
      </c>
      <c r="I176" s="300">
        <v>2729086.6189281587</v>
      </c>
    </row>
    <row r="177" spans="2:10" x14ac:dyDescent="0.25">
      <c r="B177" s="260"/>
      <c r="C177" s="239" t="s">
        <v>589</v>
      </c>
      <c r="D177" s="223" t="s">
        <v>405</v>
      </c>
      <c r="E177" s="258">
        <v>3746216.8251592857</v>
      </c>
      <c r="F177" s="258">
        <v>4195050.1022895267</v>
      </c>
      <c r="G177" s="258">
        <v>6402291.2846262176</v>
      </c>
      <c r="H177" s="258">
        <v>5293561</v>
      </c>
      <c r="I177" s="259">
        <v>4411889.1875328291</v>
      </c>
      <c r="J177" s="249"/>
    </row>
    <row r="178" spans="2:10" ht="48" hidden="1" x14ac:dyDescent="0.25">
      <c r="B178" s="260" t="s">
        <v>590</v>
      </c>
      <c r="C178" s="257" t="s">
        <v>591</v>
      </c>
      <c r="D178" s="223" t="s">
        <v>405</v>
      </c>
      <c r="E178" s="302"/>
      <c r="F178" s="303"/>
      <c r="G178" s="304"/>
      <c r="H178" s="304"/>
      <c r="I178" s="302"/>
    </row>
    <row r="179" spans="2:10" hidden="1" x14ac:dyDescent="0.25">
      <c r="B179" s="305"/>
      <c r="C179" s="236"/>
      <c r="D179" s="236"/>
      <c r="E179" s="237"/>
      <c r="F179" s="306"/>
      <c r="G179" s="236"/>
      <c r="H179" s="236"/>
      <c r="I179" s="237"/>
    </row>
    <row r="180" spans="2:10" hidden="1" x14ac:dyDescent="0.25">
      <c r="B180" s="940" t="s">
        <v>592</v>
      </c>
      <c r="C180" s="941"/>
      <c r="D180" s="941"/>
      <c r="E180" s="241"/>
      <c r="F180" s="307"/>
      <c r="G180" s="240"/>
      <c r="H180" s="240"/>
      <c r="I180" s="241"/>
    </row>
    <row r="181" spans="2:10" hidden="1" x14ac:dyDescent="0.25">
      <c r="B181" s="260" t="s">
        <v>593</v>
      </c>
      <c r="C181" s="242" t="s">
        <v>594</v>
      </c>
      <c r="D181" s="231" t="s">
        <v>405</v>
      </c>
      <c r="E181" s="308"/>
      <c r="F181" s="309"/>
      <c r="G181" s="310"/>
      <c r="H181" s="310"/>
      <c r="I181" s="308"/>
    </row>
    <row r="182" spans="2:10" hidden="1" x14ac:dyDescent="0.25">
      <c r="B182" s="260" t="s">
        <v>595</v>
      </c>
      <c r="C182" s="242" t="s">
        <v>596</v>
      </c>
      <c r="D182" s="231" t="s">
        <v>405</v>
      </c>
      <c r="E182" s="308"/>
      <c r="F182" s="309"/>
      <c r="G182" s="310"/>
      <c r="H182" s="310"/>
      <c r="I182" s="308"/>
    </row>
    <row r="183" spans="2:10" hidden="1" x14ac:dyDescent="0.25">
      <c r="B183" s="260" t="s">
        <v>597</v>
      </c>
      <c r="C183" s="242" t="s">
        <v>598</v>
      </c>
      <c r="D183" s="231" t="s">
        <v>312</v>
      </c>
      <c r="E183" s="308"/>
      <c r="F183" s="309"/>
      <c r="G183" s="310"/>
      <c r="H183" s="310"/>
      <c r="I183" s="308"/>
    </row>
    <row r="184" spans="2:10" ht="24" hidden="1" x14ac:dyDescent="0.25">
      <c r="B184" s="260" t="s">
        <v>599</v>
      </c>
      <c r="C184" s="242" t="s">
        <v>600</v>
      </c>
      <c r="D184" s="231" t="s">
        <v>405</v>
      </c>
      <c r="E184" s="308"/>
      <c r="F184" s="309"/>
      <c r="G184" s="310"/>
      <c r="H184" s="310"/>
      <c r="I184" s="308"/>
    </row>
    <row r="185" spans="2:10" hidden="1" x14ac:dyDescent="0.25">
      <c r="B185" s="260" t="s">
        <v>601</v>
      </c>
      <c r="C185" s="242" t="s">
        <v>602</v>
      </c>
      <c r="D185" s="231" t="s">
        <v>603</v>
      </c>
      <c r="E185" s="308"/>
      <c r="F185" s="309"/>
      <c r="G185" s="310"/>
      <c r="H185" s="310"/>
      <c r="I185" s="308"/>
    </row>
    <row r="186" spans="2:10" hidden="1" x14ac:dyDescent="0.25">
      <c r="B186" s="260"/>
      <c r="C186" s="245"/>
      <c r="D186" s="231"/>
      <c r="E186" s="308"/>
      <c r="F186" s="309"/>
      <c r="G186" s="310"/>
      <c r="H186" s="310"/>
      <c r="I186" s="308"/>
    </row>
    <row r="187" spans="2:10" hidden="1" x14ac:dyDescent="0.25">
      <c r="B187" s="260"/>
      <c r="C187" s="245"/>
      <c r="D187" s="231"/>
      <c r="E187" s="308"/>
      <c r="F187" s="309"/>
      <c r="G187" s="310"/>
      <c r="H187" s="310"/>
      <c r="I187" s="308"/>
    </row>
    <row r="188" spans="2:10" hidden="1" x14ac:dyDescent="0.25">
      <c r="B188" s="260"/>
      <c r="C188" s="257"/>
      <c r="D188" s="223"/>
      <c r="E188" s="302"/>
      <c r="F188" s="303"/>
      <c r="G188" s="304"/>
      <c r="H188" s="304"/>
      <c r="I188" s="302"/>
    </row>
    <row r="189" spans="2:10" ht="48" hidden="1" x14ac:dyDescent="0.25">
      <c r="B189" s="260" t="s">
        <v>604</v>
      </c>
      <c r="C189" s="242" t="s">
        <v>605</v>
      </c>
      <c r="D189" s="231" t="s">
        <v>405</v>
      </c>
      <c r="E189" s="308"/>
      <c r="F189" s="309"/>
      <c r="G189" s="310"/>
      <c r="H189" s="310"/>
      <c r="I189" s="308"/>
    </row>
    <row r="190" spans="2:10" ht="48" hidden="1" x14ac:dyDescent="0.25">
      <c r="B190" s="260" t="s">
        <v>606</v>
      </c>
      <c r="C190" s="242" t="s">
        <v>607</v>
      </c>
      <c r="D190" s="231" t="s">
        <v>405</v>
      </c>
      <c r="E190" s="308"/>
      <c r="F190" s="309"/>
      <c r="G190" s="310"/>
      <c r="H190" s="310"/>
      <c r="I190" s="308"/>
    </row>
    <row r="191" spans="2:10" hidden="1" x14ac:dyDescent="0.25">
      <c r="B191" s="260" t="s">
        <v>608</v>
      </c>
      <c r="C191" s="242" t="s">
        <v>609</v>
      </c>
      <c r="D191" s="231" t="s">
        <v>405</v>
      </c>
      <c r="E191" s="302" t="e">
        <v>#REF!</v>
      </c>
      <c r="F191" s="303" t="e">
        <v>#REF!</v>
      </c>
      <c r="G191" s="304" t="e">
        <v>#REF!</v>
      </c>
      <c r="H191" s="304" t="e">
        <v>#REF!</v>
      </c>
      <c r="I191" s="302" t="e">
        <v>#REF!</v>
      </c>
    </row>
    <row r="192" spans="2:10" hidden="1" x14ac:dyDescent="0.25">
      <c r="B192" s="260" t="s">
        <v>610</v>
      </c>
      <c r="C192" s="242" t="s">
        <v>611</v>
      </c>
      <c r="D192" s="231" t="s">
        <v>312</v>
      </c>
      <c r="E192" s="311" t="e">
        <v>#NAME?</v>
      </c>
      <c r="F192" s="312" t="e">
        <v>#NAME?</v>
      </c>
      <c r="G192" s="227" t="e">
        <v>#NAME?</v>
      </c>
      <c r="H192" s="227" t="e">
        <v>#NAME?</v>
      </c>
      <c r="I192" s="311" t="e">
        <v>#NAME?</v>
      </c>
    </row>
    <row r="193" spans="2:9" hidden="1" x14ac:dyDescent="0.25">
      <c r="B193" s="260" t="s">
        <v>612</v>
      </c>
      <c r="C193" s="242" t="s">
        <v>613</v>
      </c>
      <c r="D193" s="231" t="s">
        <v>405</v>
      </c>
      <c r="E193" s="308">
        <v>0</v>
      </c>
      <c r="F193" s="309">
        <v>0</v>
      </c>
      <c r="G193" s="310">
        <v>0</v>
      </c>
      <c r="H193" s="310">
        <v>0</v>
      </c>
      <c r="I193" s="308">
        <v>0</v>
      </c>
    </row>
    <row r="194" spans="2:9" hidden="1" x14ac:dyDescent="0.25">
      <c r="B194" s="260"/>
      <c r="C194" s="242"/>
      <c r="D194" s="231"/>
      <c r="E194" s="308">
        <v>0</v>
      </c>
      <c r="F194" s="309">
        <v>0</v>
      </c>
      <c r="G194" s="310">
        <v>0</v>
      </c>
      <c r="H194" s="310">
        <v>0</v>
      </c>
      <c r="I194" s="308">
        <v>0</v>
      </c>
    </row>
    <row r="195" spans="2:9" hidden="1" x14ac:dyDescent="0.25">
      <c r="B195" s="260" t="s">
        <v>614</v>
      </c>
      <c r="C195" s="245" t="s">
        <v>615</v>
      </c>
      <c r="D195" s="231"/>
      <c r="E195" s="313">
        <v>0.11</v>
      </c>
      <c r="F195" s="314">
        <v>0.11</v>
      </c>
      <c r="G195" s="315">
        <v>0.11</v>
      </c>
      <c r="H195" s="315">
        <v>0.11</v>
      </c>
      <c r="I195" s="313">
        <v>0.11</v>
      </c>
    </row>
    <row r="196" spans="2:9" hidden="1" x14ac:dyDescent="0.25">
      <c r="B196" s="260"/>
      <c r="C196" s="242"/>
      <c r="D196" s="231"/>
      <c r="E196" s="308">
        <v>1.1100000000000001</v>
      </c>
      <c r="F196" s="309">
        <v>1.1100000000000001</v>
      </c>
      <c r="G196" s="310">
        <v>1.1100000000000001</v>
      </c>
      <c r="H196" s="310">
        <v>1.1100000000000001</v>
      </c>
      <c r="I196" s="308">
        <v>1.1100000000000001</v>
      </c>
    </row>
    <row r="197" spans="2:9" hidden="1" x14ac:dyDescent="0.25">
      <c r="B197" s="260" t="s">
        <v>616</v>
      </c>
      <c r="C197" s="242" t="s">
        <v>617</v>
      </c>
      <c r="D197" s="231" t="s">
        <v>405</v>
      </c>
      <c r="E197" s="308"/>
      <c r="F197" s="309"/>
      <c r="G197" s="310"/>
      <c r="H197" s="310"/>
      <c r="I197" s="308"/>
    </row>
    <row r="198" spans="2:9" hidden="1" x14ac:dyDescent="0.25">
      <c r="B198" s="260" t="s">
        <v>618</v>
      </c>
      <c r="C198" s="242" t="s">
        <v>619</v>
      </c>
      <c r="D198" s="231" t="s">
        <v>405</v>
      </c>
      <c r="E198" s="308"/>
      <c r="F198" s="309"/>
      <c r="G198" s="310"/>
      <c r="H198" s="310"/>
      <c r="I198" s="308"/>
    </row>
    <row r="199" spans="2:9" hidden="1" x14ac:dyDescent="0.25">
      <c r="B199" s="260" t="s">
        <v>620</v>
      </c>
      <c r="C199" s="242" t="s">
        <v>621</v>
      </c>
      <c r="D199" s="231" t="s">
        <v>312</v>
      </c>
      <c r="E199" s="313"/>
      <c r="F199" s="314"/>
      <c r="G199" s="315"/>
      <c r="H199" s="315"/>
      <c r="I199" s="313"/>
    </row>
    <row r="200" spans="2:9" hidden="1" x14ac:dyDescent="0.25">
      <c r="B200" s="260" t="s">
        <v>622</v>
      </c>
      <c r="C200" s="242" t="s">
        <v>623</v>
      </c>
      <c r="D200" s="231"/>
      <c r="E200" s="308"/>
      <c r="F200" s="309"/>
      <c r="G200" s="310"/>
      <c r="H200" s="310"/>
      <c r="I200" s="308"/>
    </row>
    <row r="201" spans="2:9" hidden="1" x14ac:dyDescent="0.25">
      <c r="B201" s="260" t="s">
        <v>624</v>
      </c>
      <c r="C201" s="245">
        <v>2009</v>
      </c>
      <c r="D201" s="231" t="s">
        <v>405</v>
      </c>
      <c r="E201" s="308"/>
      <c r="F201" s="309"/>
      <c r="G201" s="310"/>
      <c r="H201" s="310"/>
      <c r="I201" s="308"/>
    </row>
    <row r="202" spans="2:9" hidden="1" x14ac:dyDescent="0.25">
      <c r="B202" s="260" t="s">
        <v>625</v>
      </c>
      <c r="C202" s="245">
        <v>2010</v>
      </c>
      <c r="D202" s="231" t="s">
        <v>405</v>
      </c>
      <c r="E202" s="308"/>
      <c r="F202" s="309"/>
      <c r="G202" s="310"/>
      <c r="H202" s="310"/>
      <c r="I202" s="308"/>
    </row>
    <row r="203" spans="2:9" hidden="1" x14ac:dyDescent="0.25">
      <c r="B203" s="260" t="s">
        <v>626</v>
      </c>
      <c r="C203" s="245">
        <v>2011</v>
      </c>
      <c r="D203" s="231" t="s">
        <v>405</v>
      </c>
      <c r="E203" s="308"/>
      <c r="F203" s="309"/>
      <c r="G203" s="310"/>
      <c r="H203" s="310"/>
      <c r="I203" s="308"/>
    </row>
    <row r="204" spans="2:9" ht="36" hidden="1" x14ac:dyDescent="0.25">
      <c r="B204" s="260" t="s">
        <v>627</v>
      </c>
      <c r="C204" s="242" t="s">
        <v>628</v>
      </c>
      <c r="D204" s="231"/>
      <c r="E204" s="308"/>
      <c r="F204" s="309"/>
      <c r="G204" s="310"/>
      <c r="H204" s="310"/>
      <c r="I204" s="308"/>
    </row>
    <row r="205" spans="2:9" ht="36" hidden="1" x14ac:dyDescent="0.25">
      <c r="B205" s="260" t="s">
        <v>629</v>
      </c>
      <c r="C205" s="242" t="s">
        <v>630</v>
      </c>
      <c r="D205" s="231"/>
      <c r="E205" s="308"/>
      <c r="F205" s="309"/>
      <c r="G205" s="310"/>
      <c r="H205" s="310"/>
      <c r="I205" s="308"/>
    </row>
    <row r="206" spans="2:9" ht="15.75" thickBot="1" x14ac:dyDescent="0.3">
      <c r="B206" s="316"/>
      <c r="C206" s="317" t="s">
        <v>631</v>
      </c>
      <c r="D206" s="318"/>
      <c r="E206" s="319"/>
      <c r="F206" s="319"/>
      <c r="G206" s="320">
        <v>1.5261537117594968</v>
      </c>
      <c r="H206" s="320">
        <v>0.82699999999999996</v>
      </c>
      <c r="I206" s="321">
        <v>0.68911097471104932</v>
      </c>
    </row>
    <row r="207" spans="2:9" x14ac:dyDescent="0.25">
      <c r="B207" s="933" t="s">
        <v>632</v>
      </c>
      <c r="C207" s="934"/>
      <c r="D207" s="934"/>
      <c r="E207" s="322"/>
      <c r="F207" s="322"/>
      <c r="G207" s="322"/>
      <c r="H207" s="322"/>
      <c r="I207" s="323"/>
    </row>
    <row r="208" spans="2:9" x14ac:dyDescent="0.25">
      <c r="B208" s="271" t="s">
        <v>633</v>
      </c>
      <c r="C208" s="242" t="s">
        <v>634</v>
      </c>
      <c r="D208" s="231" t="s">
        <v>304</v>
      </c>
      <c r="E208" s="324">
        <v>4126.3239999999996</v>
      </c>
      <c r="F208" s="324">
        <v>4260.5169999999998</v>
      </c>
      <c r="G208" s="324">
        <v>4224.1509999999998</v>
      </c>
      <c r="H208" s="324">
        <v>4224.1509999999998</v>
      </c>
      <c r="I208" s="325">
        <v>4225.4179999999997</v>
      </c>
    </row>
    <row r="209" spans="2:9" x14ac:dyDescent="0.25">
      <c r="B209" s="271" t="s">
        <v>635</v>
      </c>
      <c r="C209" s="242" t="s">
        <v>636</v>
      </c>
      <c r="D209" s="231" t="s">
        <v>312</v>
      </c>
      <c r="E209" s="326">
        <v>0.13960008957125036</v>
      </c>
      <c r="F209" s="326">
        <v>0.13960019406095553</v>
      </c>
      <c r="G209" s="326">
        <v>0.13957739673605418</v>
      </c>
      <c r="H209" s="326">
        <v>0.13957739673605418</v>
      </c>
      <c r="I209" s="327">
        <v>0.13959991650530196</v>
      </c>
    </row>
    <row r="210" spans="2:9" x14ac:dyDescent="0.25">
      <c r="B210" s="211" t="s">
        <v>637</v>
      </c>
      <c r="C210" s="242" t="s">
        <v>638</v>
      </c>
      <c r="D210" s="231" t="s">
        <v>304</v>
      </c>
      <c r="E210" s="324">
        <v>576.03520000000003</v>
      </c>
      <c r="F210" s="328">
        <v>594.76900000000001</v>
      </c>
      <c r="G210" s="324">
        <v>589.596</v>
      </c>
      <c r="H210" s="324">
        <v>589.596</v>
      </c>
      <c r="I210" s="325">
        <v>589.86799999999994</v>
      </c>
    </row>
    <row r="211" spans="2:9" x14ac:dyDescent="0.25">
      <c r="B211" s="211" t="s">
        <v>639</v>
      </c>
      <c r="C211" s="242" t="s">
        <v>640</v>
      </c>
      <c r="D211" s="231" t="s">
        <v>641</v>
      </c>
      <c r="E211" s="329">
        <v>2266.1799999999994</v>
      </c>
      <c r="F211" s="329">
        <v>2353.34</v>
      </c>
      <c r="G211" s="329">
        <v>3476.3570516760633</v>
      </c>
      <c r="H211" s="329">
        <v>3476.3570516760633</v>
      </c>
      <c r="I211" s="330">
        <v>3615.65</v>
      </c>
    </row>
    <row r="212" spans="2:9" x14ac:dyDescent="0.25">
      <c r="B212" s="211" t="s">
        <v>642</v>
      </c>
      <c r="C212" s="245" t="s">
        <v>643</v>
      </c>
      <c r="D212" s="231" t="s">
        <v>641</v>
      </c>
      <c r="E212" s="331">
        <v>2117.0455338041329</v>
      </c>
      <c r="F212" s="331">
        <v>1796.91</v>
      </c>
      <c r="G212" s="331">
        <v>2916.0717354934568</v>
      </c>
      <c r="H212" s="331">
        <v>2916.0717354934568</v>
      </c>
      <c r="I212" s="332">
        <v>3032.76</v>
      </c>
    </row>
    <row r="213" spans="2:9" x14ac:dyDescent="0.25">
      <c r="B213" s="211" t="s">
        <v>644</v>
      </c>
      <c r="C213" s="245" t="s">
        <v>645</v>
      </c>
      <c r="D213" s="231" t="s">
        <v>641</v>
      </c>
      <c r="E213" s="331">
        <v>146.16159999999999</v>
      </c>
      <c r="F213" s="331">
        <v>549.45000000000005</v>
      </c>
      <c r="G213" s="331">
        <v>554.89448069525577</v>
      </c>
      <c r="H213" s="331">
        <v>554.89448069525577</v>
      </c>
      <c r="I213" s="332">
        <v>577.28</v>
      </c>
    </row>
    <row r="214" spans="2:9" x14ac:dyDescent="0.25">
      <c r="B214" s="211" t="s">
        <v>646</v>
      </c>
      <c r="C214" s="245" t="s">
        <v>647</v>
      </c>
      <c r="D214" s="231" t="s">
        <v>641</v>
      </c>
      <c r="E214" s="331">
        <v>2.9728661958666667</v>
      </c>
      <c r="F214" s="331">
        <v>6.98</v>
      </c>
      <c r="G214" s="331">
        <v>5.3908354873506603</v>
      </c>
      <c r="H214" s="331">
        <v>5.3908354873506603</v>
      </c>
      <c r="I214" s="332">
        <v>5.61</v>
      </c>
    </row>
    <row r="215" spans="2:9" x14ac:dyDescent="0.25">
      <c r="B215" s="211"/>
      <c r="C215" s="208" t="s">
        <v>648</v>
      </c>
      <c r="D215" s="219" t="s">
        <v>312</v>
      </c>
      <c r="E215" s="333"/>
      <c r="F215" s="333"/>
      <c r="G215" s="333"/>
      <c r="H215" s="333"/>
      <c r="I215" s="334"/>
    </row>
    <row r="216" spans="2:9" ht="24" x14ac:dyDescent="0.25">
      <c r="B216" s="211" t="s">
        <v>649</v>
      </c>
      <c r="C216" s="242" t="s">
        <v>650</v>
      </c>
      <c r="D216" s="231" t="s">
        <v>405</v>
      </c>
      <c r="E216" s="258">
        <v>1305398.4495359997</v>
      </c>
      <c r="F216" s="258">
        <v>1399006.5423600003</v>
      </c>
      <c r="G216" s="258">
        <v>2049646.2122400003</v>
      </c>
      <c r="H216" s="258">
        <v>2049646.2122400003</v>
      </c>
      <c r="I216" s="259">
        <v>2132756.2341999998</v>
      </c>
    </row>
    <row r="217" spans="2:9" ht="24" hidden="1" x14ac:dyDescent="0.25">
      <c r="B217" s="211"/>
      <c r="C217" s="242" t="s">
        <v>651</v>
      </c>
      <c r="D217" s="219" t="s">
        <v>312</v>
      </c>
      <c r="E217" s="333"/>
      <c r="F217" s="333"/>
      <c r="G217" s="333"/>
      <c r="H217" s="333"/>
      <c r="I217" s="334"/>
    </row>
    <row r="218" spans="2:9" hidden="1" x14ac:dyDescent="0.25">
      <c r="B218" s="211" t="s">
        <v>652</v>
      </c>
      <c r="C218" s="242" t="s">
        <v>638</v>
      </c>
      <c r="D218" s="231" t="s">
        <v>312</v>
      </c>
      <c r="E218" s="315" t="e">
        <v>#REF!</v>
      </c>
      <c r="F218" s="315"/>
      <c r="G218" s="315"/>
      <c r="H218" s="315"/>
      <c r="I218" s="313"/>
    </row>
    <row r="219" spans="2:9" hidden="1" x14ac:dyDescent="0.25">
      <c r="B219" s="211" t="s">
        <v>653</v>
      </c>
      <c r="C219" s="242" t="s">
        <v>654</v>
      </c>
      <c r="D219" s="231" t="s">
        <v>312</v>
      </c>
      <c r="E219" s="315" t="e">
        <v>#REF!</v>
      </c>
      <c r="F219" s="315"/>
      <c r="G219" s="315"/>
      <c r="H219" s="315"/>
      <c r="I219" s="313"/>
    </row>
    <row r="220" spans="2:9" hidden="1" x14ac:dyDescent="0.25">
      <c r="B220" s="211" t="s">
        <v>655</v>
      </c>
      <c r="C220" s="242" t="s">
        <v>643</v>
      </c>
      <c r="D220" s="231" t="s">
        <v>312</v>
      </c>
      <c r="E220" s="315" t="e">
        <v>#REF!</v>
      </c>
      <c r="F220" s="315"/>
      <c r="G220" s="315"/>
      <c r="H220" s="315"/>
      <c r="I220" s="313"/>
    </row>
    <row r="221" spans="2:9" hidden="1" x14ac:dyDescent="0.25">
      <c r="B221" s="211" t="s">
        <v>656</v>
      </c>
      <c r="C221" s="242" t="s">
        <v>645</v>
      </c>
      <c r="D221" s="231" t="s">
        <v>312</v>
      </c>
      <c r="E221" s="315" t="e">
        <v>#REF!</v>
      </c>
      <c r="F221" s="315"/>
      <c r="G221" s="315"/>
      <c r="H221" s="315"/>
      <c r="I221" s="313"/>
    </row>
    <row r="222" spans="2:9" hidden="1" x14ac:dyDescent="0.25">
      <c r="B222" s="211" t="s">
        <v>657</v>
      </c>
      <c r="C222" s="242" t="s">
        <v>647</v>
      </c>
      <c r="D222" s="231" t="s">
        <v>312</v>
      </c>
      <c r="E222" s="315" t="e">
        <v>#REF!</v>
      </c>
      <c r="F222" s="315"/>
      <c r="G222" s="315"/>
      <c r="H222" s="315"/>
      <c r="I222" s="313"/>
    </row>
    <row r="223" spans="2:9" ht="24" hidden="1" x14ac:dyDescent="0.25">
      <c r="B223" s="211" t="s">
        <v>658</v>
      </c>
      <c r="C223" s="242" t="s">
        <v>650</v>
      </c>
      <c r="D223" s="231" t="s">
        <v>312</v>
      </c>
      <c r="E223" s="227" t="e">
        <v>#REF!</v>
      </c>
      <c r="F223" s="227"/>
      <c r="G223" s="227"/>
      <c r="H223" s="227"/>
      <c r="I223" s="311"/>
    </row>
    <row r="224" spans="2:9" hidden="1" x14ac:dyDescent="0.25">
      <c r="B224" s="305"/>
      <c r="C224" s="236"/>
      <c r="D224" s="236"/>
      <c r="E224" s="335" t="e">
        <v>#REF!</v>
      </c>
      <c r="F224" s="335"/>
      <c r="G224" s="335"/>
      <c r="H224" s="335"/>
      <c r="I224" s="336"/>
    </row>
    <row r="225" spans="2:9" x14ac:dyDescent="0.25">
      <c r="B225" s="337"/>
      <c r="C225" s="338" t="s">
        <v>659</v>
      </c>
      <c r="D225" s="339" t="s">
        <v>314</v>
      </c>
      <c r="E225" s="340">
        <v>3746216.8251592857</v>
      </c>
      <c r="F225" s="340">
        <v>4195050.1022895267</v>
      </c>
      <c r="G225" s="340">
        <v>6402291.2846262176</v>
      </c>
      <c r="H225" s="340">
        <v>5293561</v>
      </c>
      <c r="I225" s="341">
        <v>4411889.1875328291</v>
      </c>
    </row>
    <row r="226" spans="2:9" x14ac:dyDescent="0.25">
      <c r="B226" s="337"/>
      <c r="C226" s="239" t="s">
        <v>660</v>
      </c>
      <c r="D226" s="213" t="s">
        <v>304</v>
      </c>
      <c r="E226" s="342">
        <v>3550.2887999999994</v>
      </c>
      <c r="F226" s="342">
        <v>3665.7479999999996</v>
      </c>
      <c r="G226" s="342">
        <v>3634.5549999999998</v>
      </c>
      <c r="H226" s="342">
        <v>3634.5549999999998</v>
      </c>
      <c r="I226" s="343">
        <v>3635.5499999999997</v>
      </c>
    </row>
    <row r="227" spans="2:9" hidden="1" x14ac:dyDescent="0.25">
      <c r="B227" s="337"/>
      <c r="C227" s="239"/>
      <c r="D227" s="213"/>
      <c r="E227" s="258"/>
      <c r="F227" s="258"/>
      <c r="G227" s="258"/>
      <c r="H227" s="258"/>
      <c r="I227" s="259"/>
    </row>
    <row r="228" spans="2:9" x14ac:dyDescent="0.25">
      <c r="B228" s="337"/>
      <c r="C228" s="239" t="s">
        <v>661</v>
      </c>
      <c r="D228" s="213" t="s">
        <v>662</v>
      </c>
      <c r="E228" s="344">
        <v>105.5186503463968</v>
      </c>
      <c r="F228" s="344">
        <v>114.43912953889703</v>
      </c>
      <c r="G228" s="344">
        <v>176.15062324345669</v>
      </c>
      <c r="H228" s="344">
        <v>145.65</v>
      </c>
      <c r="I228" s="345">
        <v>121.35410563828938</v>
      </c>
    </row>
    <row r="229" spans="2:9" x14ac:dyDescent="0.25">
      <c r="B229" s="337"/>
      <c r="C229" s="208" t="s">
        <v>663</v>
      </c>
      <c r="D229" s="219" t="s">
        <v>312</v>
      </c>
      <c r="E229" s="333">
        <v>1.1303753968644601</v>
      </c>
      <c r="F229" s="333">
        <v>1.0845393602288891</v>
      </c>
      <c r="G229" s="333">
        <v>1.5392516873661151</v>
      </c>
      <c r="H229" s="333">
        <v>0.82699999999999996</v>
      </c>
      <c r="I229" s="334">
        <v>0.68892237452130167</v>
      </c>
    </row>
    <row r="230" spans="2:9" x14ac:dyDescent="0.25">
      <c r="B230" s="337"/>
      <c r="C230" s="338" t="s">
        <v>664</v>
      </c>
      <c r="D230" s="339" t="s">
        <v>314</v>
      </c>
      <c r="E230" s="340">
        <v>5051615.2746952856</v>
      </c>
      <c r="F230" s="340">
        <v>5594056.644649527</v>
      </c>
      <c r="G230" s="340">
        <v>8451937.4968662187</v>
      </c>
      <c r="H230" s="340">
        <v>7343207</v>
      </c>
      <c r="I230" s="341">
        <v>6544645.421732829</v>
      </c>
    </row>
    <row r="231" spans="2:9" x14ac:dyDescent="0.25">
      <c r="B231" s="337"/>
      <c r="C231" s="239" t="s">
        <v>660</v>
      </c>
      <c r="D231" s="213" t="s">
        <v>304</v>
      </c>
      <c r="E231" s="342">
        <v>3550.2887999999994</v>
      </c>
      <c r="F231" s="342">
        <v>3665.7479999999996</v>
      </c>
      <c r="G231" s="342">
        <v>3634.5549999999998</v>
      </c>
      <c r="H231" s="342">
        <v>3634.5549999999998</v>
      </c>
      <c r="I231" s="343">
        <v>3635.5499999999997</v>
      </c>
    </row>
    <row r="232" spans="2:9" x14ac:dyDescent="0.25">
      <c r="B232" s="337"/>
      <c r="C232" s="239" t="s">
        <v>661</v>
      </c>
      <c r="D232" s="213" t="s">
        <v>662</v>
      </c>
      <c r="E232" s="344">
        <v>142.28744643802742</v>
      </c>
      <c r="F232" s="344">
        <v>152.60341530976837</v>
      </c>
      <c r="G232" s="344">
        <v>232.5439427073251</v>
      </c>
      <c r="H232" s="344">
        <v>202.04</v>
      </c>
      <c r="I232" s="345">
        <v>180.01802813144724</v>
      </c>
    </row>
    <row r="233" spans="2:9" ht="15.75" thickBot="1" x14ac:dyDescent="0.3">
      <c r="B233" s="346"/>
      <c r="C233" s="347" t="s">
        <v>663</v>
      </c>
      <c r="D233" s="348" t="s">
        <v>312</v>
      </c>
      <c r="E233" s="349">
        <v>1.0784542714587908</v>
      </c>
      <c r="F233" s="349">
        <v>1.0725009066504965</v>
      </c>
      <c r="G233" s="349">
        <v>1.5238449430196968</v>
      </c>
      <c r="H233" s="349">
        <v>0.86899999999999999</v>
      </c>
      <c r="I233" s="350">
        <v>0.77412477846397454</v>
      </c>
    </row>
    <row r="234" spans="2:9" ht="3.75" customHeight="1" thickBot="1" x14ac:dyDescent="0.3">
      <c r="B234" s="351"/>
      <c r="C234" s="352"/>
      <c r="D234" s="353"/>
      <c r="E234" s="354"/>
      <c r="F234" s="353"/>
      <c r="G234" s="353"/>
      <c r="H234" s="353"/>
      <c r="I234" s="355"/>
    </row>
    <row r="235" spans="2:9" x14ac:dyDescent="0.25">
      <c r="B235" s="356"/>
      <c r="C235" s="357" t="s">
        <v>282</v>
      </c>
      <c r="D235" s="357"/>
      <c r="E235" s="358">
        <v>844745</v>
      </c>
      <c r="F235" s="358">
        <v>975234.01</v>
      </c>
      <c r="G235" s="359">
        <v>1013268</v>
      </c>
      <c r="H235" s="359">
        <v>1013268</v>
      </c>
      <c r="I235" s="360">
        <v>1053799</v>
      </c>
    </row>
    <row r="236" spans="2:9" x14ac:dyDescent="0.25">
      <c r="B236" s="337"/>
      <c r="C236" s="239" t="s">
        <v>665</v>
      </c>
      <c r="D236" s="213" t="s">
        <v>314</v>
      </c>
      <c r="E236" s="258">
        <v>5896360.2746952856</v>
      </c>
      <c r="F236" s="258">
        <v>6569290.6546495268</v>
      </c>
      <c r="G236" s="258">
        <v>9465205.4968662187</v>
      </c>
      <c r="H236" s="258">
        <v>8356475</v>
      </c>
      <c r="I236" s="259">
        <v>7598444.421732829</v>
      </c>
    </row>
    <row r="237" spans="2:9" x14ac:dyDescent="0.25">
      <c r="B237" s="337"/>
      <c r="C237" s="239" t="s">
        <v>660</v>
      </c>
      <c r="D237" s="213" t="s">
        <v>304</v>
      </c>
      <c r="E237" s="342">
        <v>3482.8101999999994</v>
      </c>
      <c r="F237" s="342">
        <v>3598.2693999999997</v>
      </c>
      <c r="G237" s="342">
        <v>3567.0763999999999</v>
      </c>
      <c r="H237" s="342">
        <v>3567.0763999999999</v>
      </c>
      <c r="I237" s="343">
        <v>3568.0713999999998</v>
      </c>
    </row>
    <row r="238" spans="2:9" x14ac:dyDescent="0.25">
      <c r="B238" s="337"/>
      <c r="C238" s="239" t="s">
        <v>661</v>
      </c>
      <c r="D238" s="213" t="s">
        <v>662</v>
      </c>
      <c r="E238" s="344">
        <f>E236/E237/10</f>
        <v>169.298926329528</v>
      </c>
      <c r="F238" s="344">
        <f>F236/F237/10</f>
        <v>182.56806048623062</v>
      </c>
      <c r="G238" s="344">
        <f>G236/G237/10</f>
        <v>265.34911046105486</v>
      </c>
      <c r="H238" s="344">
        <f>H236/H237/10</f>
        <v>234.26677937147633</v>
      </c>
      <c r="I238" s="344">
        <f>I236/I237/10</f>
        <v>212.9566247394273</v>
      </c>
    </row>
    <row r="239" spans="2:9" ht="15.75" thickBot="1" x14ac:dyDescent="0.3">
      <c r="B239" s="346"/>
      <c r="C239" s="361" t="s">
        <v>663</v>
      </c>
      <c r="D239" s="362" t="s">
        <v>312</v>
      </c>
      <c r="E239" s="363">
        <v>1.0901621355548756</v>
      </c>
      <c r="F239" s="363">
        <f>F238/E238</f>
        <v>1.0783769539735604</v>
      </c>
      <c r="G239" s="363">
        <f>G238/F238</f>
        <v>1.4534256964463268</v>
      </c>
      <c r="H239" s="363">
        <f>H238/F238</f>
        <v>1.2831750457750239</v>
      </c>
      <c r="I239" s="363">
        <f>I238/G238</f>
        <v>0.80255262348310308</v>
      </c>
    </row>
    <row r="240" spans="2:9" ht="15.75" thickBot="1" x14ac:dyDescent="0.3">
      <c r="E240" s="197"/>
      <c r="F240" s="197"/>
      <c r="G240" s="197"/>
      <c r="H240" s="197"/>
      <c r="I240" s="363">
        <f>I238/F238</f>
        <v>1.1664506057207558</v>
      </c>
    </row>
    <row r="241" spans="2:9" x14ac:dyDescent="0.25">
      <c r="E241" s="197"/>
      <c r="F241" s="197"/>
      <c r="G241" s="197"/>
      <c r="H241" s="197"/>
      <c r="I241" s="197"/>
    </row>
    <row r="242" spans="2:9" x14ac:dyDescent="0.25">
      <c r="E242" s="197"/>
      <c r="F242" s="197"/>
      <c r="G242" s="197"/>
      <c r="H242" s="197"/>
      <c r="I242" s="197"/>
    </row>
    <row r="243" spans="2:9" x14ac:dyDescent="0.25">
      <c r="B243" s="364"/>
      <c r="C243" s="364" t="s">
        <v>666</v>
      </c>
      <c r="D243" s="364"/>
      <c r="E243" s="197"/>
      <c r="F243" s="197"/>
      <c r="G243" s="197"/>
      <c r="H243" s="197"/>
      <c r="I243" s="197"/>
    </row>
    <row r="244" spans="2:9" x14ac:dyDescent="0.25">
      <c r="B244" s="364"/>
      <c r="C244" s="364" t="s">
        <v>667</v>
      </c>
      <c r="D244" s="364"/>
      <c r="E244" s="197"/>
      <c r="F244" s="197"/>
      <c r="G244" s="365" t="s">
        <v>668</v>
      </c>
      <c r="H244" s="365"/>
      <c r="I244" s="197"/>
    </row>
    <row r="245" spans="2:9" x14ac:dyDescent="0.25">
      <c r="C245" s="197"/>
      <c r="D245" s="197"/>
      <c r="E245" s="366"/>
      <c r="F245" s="366"/>
    </row>
    <row r="246" spans="2:9" x14ac:dyDescent="0.25">
      <c r="C246" s="197"/>
      <c r="D246" s="197"/>
      <c r="E246" s="366"/>
      <c r="F246" s="366"/>
    </row>
    <row r="247" spans="2:9" x14ac:dyDescent="0.25">
      <c r="C247" s="197"/>
      <c r="D247" s="197"/>
      <c r="E247" s="366"/>
      <c r="F247" s="366"/>
    </row>
    <row r="248" spans="2:9" x14ac:dyDescent="0.25">
      <c r="C248" s="197"/>
      <c r="D248" s="197"/>
      <c r="E248" s="366"/>
      <c r="F248" s="366"/>
    </row>
    <row r="249" spans="2:9" x14ac:dyDescent="0.25">
      <c r="C249" s="197"/>
      <c r="D249" s="197"/>
      <c r="E249" s="366"/>
      <c r="F249" s="366"/>
    </row>
    <row r="250" spans="2:9" x14ac:dyDescent="0.25">
      <c r="C250" s="197"/>
      <c r="D250" s="197"/>
      <c r="E250" s="366"/>
      <c r="F250" s="366"/>
    </row>
  </sheetData>
  <mergeCells count="6">
    <mergeCell ref="B207:D207"/>
    <mergeCell ref="B4:D4"/>
    <mergeCell ref="B6:I6"/>
    <mergeCell ref="B9:C9"/>
    <mergeCell ref="B159:D159"/>
    <mergeCell ref="B180:D180"/>
  </mergeCells>
  <conditionalFormatting sqref="C146:C148">
    <cfRule type="expression" dxfId="93" priority="9" stopIfTrue="1">
      <formula>#REF!=4</formula>
    </cfRule>
    <cfRule type="expression" dxfId="92" priority="10" stopIfTrue="1">
      <formula>#REF!=3</formula>
    </cfRule>
    <cfRule type="expression" dxfId="91" priority="11" stopIfTrue="1">
      <formula>#REF!=2</formula>
    </cfRule>
    <cfRule type="expression" dxfId="90" priority="12" stopIfTrue="1">
      <formula>#REF!=1</formula>
    </cfRule>
  </conditionalFormatting>
  <conditionalFormatting sqref="C146:C148">
    <cfRule type="expression" dxfId="89" priority="13" stopIfTrue="1">
      <formula>#REF!=4</formula>
    </cfRule>
    <cfRule type="expression" dxfId="88" priority="14" stopIfTrue="1">
      <formula>#REF!=3</formula>
    </cfRule>
    <cfRule type="expression" dxfId="87" priority="15" stopIfTrue="1">
      <formula>#REF!=2</formula>
    </cfRule>
    <cfRule type="expression" dxfId="86" priority="16" stopIfTrue="1">
      <formula>#REF!=1</formula>
    </cfRule>
  </conditionalFormatting>
  <conditionalFormatting sqref="C149">
    <cfRule type="expression" dxfId="85" priority="1" stopIfTrue="1">
      <formula>#REF!=4</formula>
    </cfRule>
    <cfRule type="expression" dxfId="84" priority="2" stopIfTrue="1">
      <formula>#REF!=3</formula>
    </cfRule>
    <cfRule type="expression" dxfId="83" priority="3" stopIfTrue="1">
      <formula>#REF!=2</formula>
    </cfRule>
    <cfRule type="expression" dxfId="82" priority="4" stopIfTrue="1">
      <formula>#REF!=1</formula>
    </cfRule>
  </conditionalFormatting>
  <conditionalFormatting sqref="C149">
    <cfRule type="expression" dxfId="81" priority="5" stopIfTrue="1">
      <formula>#REF!=4</formula>
    </cfRule>
    <cfRule type="expression" dxfId="80" priority="6" stopIfTrue="1">
      <formula>#REF!=3</formula>
    </cfRule>
    <cfRule type="expression" dxfId="79" priority="7" stopIfTrue="1">
      <formula>#REF!=2</formula>
    </cfRule>
    <cfRule type="expression" dxfId="78" priority="8" stopIfTrue="1">
      <formula>#REF!=1</formula>
    </cfRule>
  </conditionalFormatting>
  <dataValidations count="1">
    <dataValidation type="decimal" allowBlank="1" showErrorMessage="1" errorTitle="Ошибка" error="Допускается ввод только действительных чисел!" sqref="F13:F16">
      <formula1>-9.99999999999999E+23</formula1>
      <formula2>9.99999999999999E+23</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2"/>
  <sheetViews>
    <sheetView showGridLines="0" view="pageBreakPreview" zoomScale="70" zoomScaleNormal="100" zoomScaleSheetLayoutView="70" workbookViewId="0">
      <pane xSplit="8" ySplit="4" topLeftCell="I5" activePane="bottomRight" state="frozen"/>
      <selection activeCell="C4" sqref="C4"/>
      <selection pane="topRight" activeCell="W4" sqref="W4"/>
      <selection pane="bottomLeft" activeCell="C8" sqref="C8"/>
      <selection pane="bottomRight" activeCell="Q306" sqref="Q306"/>
    </sheetView>
  </sheetViews>
  <sheetFormatPr defaultColWidth="9.140625" defaultRowHeight="12" outlineLevelRow="3" outlineLevelCol="1" x14ac:dyDescent="0.2"/>
  <cols>
    <col min="1" max="1" width="11.28515625" style="367" customWidth="1"/>
    <col min="2" max="2" width="60.140625" style="367" customWidth="1"/>
    <col min="3" max="3" width="12.28515625" style="367" customWidth="1"/>
    <col min="4" max="4" width="13.28515625" style="369" customWidth="1" outlineLevel="1" collapsed="1"/>
    <col min="5" max="5" width="13.7109375" style="369" customWidth="1" outlineLevel="1"/>
    <col min="6" max="6" width="14.5703125" style="369" customWidth="1"/>
    <col min="7" max="8" width="13.7109375" style="369" customWidth="1" outlineLevel="1"/>
    <col min="9" max="9" width="15.7109375" style="369" customWidth="1"/>
    <col min="10" max="11" width="15.7109375" style="369" customWidth="1" outlineLevel="1"/>
    <col min="12" max="12" width="17.140625" style="369" customWidth="1"/>
    <col min="13" max="14" width="15.7109375" style="369" customWidth="1" outlineLevel="1"/>
    <col min="15" max="15" width="17.140625" style="369" customWidth="1"/>
    <col min="16" max="16" width="10.5703125" style="367" customWidth="1"/>
    <col min="17" max="17" width="16.28515625" style="367" bestFit="1" customWidth="1"/>
    <col min="18" max="18" width="14" style="367" bestFit="1" customWidth="1"/>
    <col min="19" max="21" width="12.85546875" style="367" bestFit="1" customWidth="1"/>
    <col min="22" max="22" width="9.42578125" style="367" bestFit="1" customWidth="1"/>
    <col min="23" max="24" width="10.28515625" style="367" bestFit="1" customWidth="1"/>
    <col min="25" max="27" width="12.85546875" style="367" bestFit="1" customWidth="1"/>
    <col min="28" max="16384" width="9.140625" style="367"/>
  </cols>
  <sheetData>
    <row r="1" spans="1:15" s="198" customFormat="1" ht="18.75" x14ac:dyDescent="0.2">
      <c r="A1" s="943" t="s">
        <v>669</v>
      </c>
      <c r="B1" s="943"/>
      <c r="C1" s="943"/>
      <c r="D1" s="199"/>
      <c r="E1" s="199"/>
      <c r="F1" s="199"/>
      <c r="G1" s="199"/>
      <c r="H1" s="199"/>
      <c r="I1" s="199"/>
      <c r="J1" s="199"/>
      <c r="K1" s="199"/>
      <c r="L1" s="199"/>
      <c r="M1" s="199"/>
      <c r="N1" s="199"/>
      <c r="O1" s="199"/>
    </row>
    <row r="2" spans="1:15" x14ac:dyDescent="0.2">
      <c r="A2" s="371"/>
      <c r="B2" s="372"/>
      <c r="C2" s="373"/>
      <c r="D2" s="370"/>
      <c r="E2" s="370"/>
      <c r="F2" s="370"/>
      <c r="G2" s="370"/>
      <c r="H2" s="370"/>
      <c r="I2" s="370"/>
      <c r="J2" s="370"/>
      <c r="K2" s="370"/>
      <c r="L2" s="370"/>
      <c r="M2" s="370"/>
      <c r="N2" s="370"/>
      <c r="O2" s="370"/>
    </row>
    <row r="3" spans="1:15" s="374" customFormat="1" ht="25.5" x14ac:dyDescent="0.2">
      <c r="A3" s="584" t="s">
        <v>376</v>
      </c>
      <c r="B3" s="585" t="s">
        <v>377</v>
      </c>
      <c r="C3" s="585" t="s">
        <v>1</v>
      </c>
      <c r="D3" s="586" t="s">
        <v>863</v>
      </c>
      <c r="E3" s="586" t="s">
        <v>851</v>
      </c>
      <c r="F3" s="586" t="s">
        <v>867</v>
      </c>
      <c r="G3" s="586" t="s">
        <v>864</v>
      </c>
      <c r="H3" s="586" t="s">
        <v>865</v>
      </c>
      <c r="I3" s="586" t="s">
        <v>866</v>
      </c>
      <c r="J3" s="586" t="s">
        <v>868</v>
      </c>
      <c r="K3" s="586" t="s">
        <v>869</v>
      </c>
      <c r="L3" s="586" t="s">
        <v>909</v>
      </c>
      <c r="M3" s="586" t="s">
        <v>868</v>
      </c>
      <c r="N3" s="586" t="s">
        <v>869</v>
      </c>
      <c r="O3" s="586" t="s">
        <v>870</v>
      </c>
    </row>
    <row r="4" spans="1:15" s="375" customFormat="1" ht="15.75" x14ac:dyDescent="0.25">
      <c r="A4" s="944" t="s">
        <v>383</v>
      </c>
      <c r="B4" s="944"/>
      <c r="C4" s="376"/>
      <c r="D4" s="377"/>
      <c r="E4" s="377"/>
      <c r="F4" s="377"/>
      <c r="G4" s="377"/>
      <c r="H4" s="377"/>
      <c r="I4" s="377"/>
      <c r="J4" s="377"/>
      <c r="K4" s="377"/>
      <c r="L4" s="377"/>
      <c r="M4" s="377"/>
      <c r="N4" s="377"/>
      <c r="O4" s="377"/>
    </row>
    <row r="5" spans="1:15" s="375" customFormat="1" ht="15.75" x14ac:dyDescent="0.2">
      <c r="A5" s="378" t="s">
        <v>384</v>
      </c>
      <c r="B5" s="379" t="s">
        <v>385</v>
      </c>
      <c r="C5" s="380" t="s">
        <v>312</v>
      </c>
      <c r="D5" s="381"/>
      <c r="E5" s="381"/>
      <c r="F5" s="381"/>
      <c r="G5" s="381"/>
      <c r="H5" s="381"/>
      <c r="I5" s="381">
        <f>'[277]Анализ НВВ 2012-2021'!$R$9</f>
        <v>0.06</v>
      </c>
      <c r="J5" s="381"/>
      <c r="K5" s="381"/>
      <c r="L5" s="381">
        <f>'[277]Анализ НВВ 2012-2021'!$S$9</f>
        <v>0.06</v>
      </c>
      <c r="M5" s="381"/>
      <c r="N5" s="381"/>
      <c r="O5" s="381">
        <f>'[277]Анализ НВВ 2012-2021'!$V$9</f>
        <v>4.7E-2</v>
      </c>
    </row>
    <row r="6" spans="1:15" s="375" customFormat="1" ht="15.75" x14ac:dyDescent="0.2">
      <c r="A6" s="378" t="s">
        <v>386</v>
      </c>
      <c r="B6" s="379" t="s">
        <v>387</v>
      </c>
      <c r="C6" s="380" t="s">
        <v>312</v>
      </c>
      <c r="D6" s="381"/>
      <c r="E6" s="381"/>
      <c r="F6" s="381"/>
      <c r="G6" s="381"/>
      <c r="H6" s="381"/>
      <c r="I6" s="381">
        <f>'[278]Тарифная модель'!$J$11</f>
        <v>0.01</v>
      </c>
      <c r="J6" s="381"/>
      <c r="K6" s="381"/>
      <c r="L6" s="381">
        <f>'[278]Тарифная модель'!$M$11</f>
        <v>0.01</v>
      </c>
      <c r="M6" s="381"/>
      <c r="N6" s="381"/>
      <c r="O6" s="381">
        <f>'[278]Тарифная модель'!$M$11</f>
        <v>0.01</v>
      </c>
    </row>
    <row r="7" spans="1:15" s="375" customFormat="1" ht="15.75" x14ac:dyDescent="0.2">
      <c r="A7" s="378" t="s">
        <v>388</v>
      </c>
      <c r="B7" s="379" t="s">
        <v>389</v>
      </c>
      <c r="C7" s="380" t="s">
        <v>69</v>
      </c>
      <c r="D7" s="383"/>
      <c r="E7" s="383"/>
      <c r="F7" s="383">
        <f>SUM(F8:F11)</f>
        <v>81059.183999999994</v>
      </c>
      <c r="G7" s="383"/>
      <c r="H7" s="383"/>
      <c r="I7" s="383">
        <f>SUM(I8:I11)</f>
        <v>81633.532999999996</v>
      </c>
      <c r="J7" s="383"/>
      <c r="K7" s="383"/>
      <c r="L7" s="383">
        <f>SUM(L8:L11)</f>
        <v>82057.03300000001</v>
      </c>
      <c r="M7" s="383"/>
      <c r="N7" s="383"/>
      <c r="O7" s="383">
        <f>SUM(O8:O11)</f>
        <v>82979.645999999993</v>
      </c>
    </row>
    <row r="8" spans="1:15" s="366" customFormat="1" outlineLevel="1" x14ac:dyDescent="0.2">
      <c r="A8" s="384" t="s">
        <v>390</v>
      </c>
      <c r="B8" s="218" t="s">
        <v>305</v>
      </c>
      <c r="C8" s="219" t="s">
        <v>69</v>
      </c>
      <c r="D8" s="385"/>
      <c r="E8" s="385"/>
      <c r="F8" s="386">
        <f>'[277]Анализ НВВ 2012-2021'!$P$12</f>
        <v>15081.808000000001</v>
      </c>
      <c r="G8" s="386"/>
      <c r="H8" s="386"/>
      <c r="I8" s="386">
        <f>'[277]Анализ НВВ 2012-2021'!$R$12</f>
        <v>15126.852999999999</v>
      </c>
      <c r="J8" s="386"/>
      <c r="K8" s="386"/>
      <c r="L8" s="386">
        <f>'[277]Анализ НВВ 2012-2021'!$S$12</f>
        <v>15195.656999999999</v>
      </c>
      <c r="M8" s="386"/>
      <c r="N8" s="386"/>
      <c r="O8" s="386">
        <f>'[277]Анализ НВВ 2012-2021'!$V$12</f>
        <v>15195.869999999999</v>
      </c>
    </row>
    <row r="9" spans="1:15" s="366" customFormat="1" outlineLevel="1" x14ac:dyDescent="0.2">
      <c r="A9" s="384" t="s">
        <v>391</v>
      </c>
      <c r="B9" s="218" t="s">
        <v>392</v>
      </c>
      <c r="C9" s="219" t="s">
        <v>69</v>
      </c>
      <c r="D9" s="385"/>
      <c r="E9" s="385"/>
      <c r="F9" s="386"/>
      <c r="G9" s="386"/>
      <c r="H9" s="386"/>
      <c r="I9" s="386"/>
      <c r="J9" s="386"/>
      <c r="K9" s="386"/>
      <c r="L9" s="386"/>
      <c r="M9" s="386"/>
      <c r="N9" s="386"/>
      <c r="O9" s="386"/>
    </row>
    <row r="10" spans="1:15" s="366" customFormat="1" outlineLevel="1" x14ac:dyDescent="0.2">
      <c r="A10" s="384" t="s">
        <v>393</v>
      </c>
      <c r="B10" s="218" t="s">
        <v>394</v>
      </c>
      <c r="C10" s="219" t="s">
        <v>69</v>
      </c>
      <c r="D10" s="385"/>
      <c r="E10" s="385"/>
      <c r="F10" s="386">
        <f>'[277]Анализ НВВ 2012-2021'!$P$14</f>
        <v>52456.667999999991</v>
      </c>
      <c r="G10" s="386"/>
      <c r="H10" s="386"/>
      <c r="I10" s="386">
        <f>'[277]Анализ НВВ 2012-2021'!$R$14</f>
        <v>52874.023000000001</v>
      </c>
      <c r="J10" s="386"/>
      <c r="K10" s="386"/>
      <c r="L10" s="386">
        <f>'[277]Анализ НВВ 2012-2021'!$S$14</f>
        <v>53170.668000000005</v>
      </c>
      <c r="M10" s="386"/>
      <c r="N10" s="386"/>
      <c r="O10" s="386">
        <f>'[277]Анализ НВВ 2012-2021'!$V$14</f>
        <v>53923.067999999999</v>
      </c>
    </row>
    <row r="11" spans="1:15" s="366" customFormat="1" outlineLevel="1" x14ac:dyDescent="0.2">
      <c r="A11" s="384" t="s">
        <v>395</v>
      </c>
      <c r="B11" s="218" t="s">
        <v>310</v>
      </c>
      <c r="C11" s="219" t="s">
        <v>69</v>
      </c>
      <c r="D11" s="385"/>
      <c r="E11" s="385"/>
      <c r="F11" s="386">
        <f>'[277]Анализ НВВ 2012-2021'!$P$15</f>
        <v>13520.708000000001</v>
      </c>
      <c r="G11" s="386"/>
      <c r="H11" s="386"/>
      <c r="I11" s="386">
        <f>'[277]Анализ НВВ 2012-2021'!$R$15</f>
        <v>13632.656999999999</v>
      </c>
      <c r="J11" s="386"/>
      <c r="K11" s="386"/>
      <c r="L11" s="386">
        <f>'[277]Анализ НВВ 2012-2021'!$S$15</f>
        <v>13690.708000000001</v>
      </c>
      <c r="M11" s="386"/>
      <c r="N11" s="386"/>
      <c r="O11" s="386">
        <f>'[277]Анализ НВВ 2012-2021'!$V$15</f>
        <v>13860.708000000001</v>
      </c>
    </row>
    <row r="12" spans="1:15" s="375" customFormat="1" ht="31.5" x14ac:dyDescent="0.2">
      <c r="A12" s="378" t="s">
        <v>396</v>
      </c>
      <c r="B12" s="387" t="s">
        <v>397</v>
      </c>
      <c r="C12" s="388"/>
      <c r="D12" s="382"/>
      <c r="E12" s="382"/>
      <c r="F12" s="382"/>
      <c r="G12" s="382"/>
      <c r="H12" s="382"/>
      <c r="I12" s="382">
        <v>0.75</v>
      </c>
      <c r="J12" s="382"/>
      <c r="K12" s="382"/>
      <c r="L12" s="382">
        <v>0.75</v>
      </c>
      <c r="M12" s="382"/>
      <c r="N12" s="382"/>
      <c r="O12" s="382">
        <v>0.75</v>
      </c>
    </row>
    <row r="13" spans="1:15" s="375" customFormat="1" ht="15.75" x14ac:dyDescent="0.2">
      <c r="A13" s="378" t="s">
        <v>398</v>
      </c>
      <c r="B13" s="379" t="s">
        <v>399</v>
      </c>
      <c r="C13" s="389" t="s">
        <v>312</v>
      </c>
      <c r="D13" s="390"/>
      <c r="E13" s="390"/>
      <c r="F13" s="390"/>
      <c r="G13" s="390"/>
      <c r="H13" s="390"/>
      <c r="I13" s="390">
        <f>IF(F7=0,0,(I7-F7)/F7*I12)</f>
        <v>5.3141634142283185E-3</v>
      </c>
      <c r="J13" s="390"/>
      <c r="K13" s="390"/>
      <c r="L13" s="390">
        <f>IF(F7=0,0,(L7-F7)/F7*L12)</f>
        <v>9.2325966419796734E-3</v>
      </c>
      <c r="M13" s="390"/>
      <c r="N13" s="390"/>
      <c r="O13" s="390">
        <f>IF(I7=0,0,(O7-I7)/I7*O12)</f>
        <v>1.2367279877498357E-2</v>
      </c>
    </row>
    <row r="14" spans="1:15" s="375" customFormat="1" ht="15.75" x14ac:dyDescent="0.2">
      <c r="A14" s="378" t="s">
        <v>400</v>
      </c>
      <c r="B14" s="391" t="s">
        <v>401</v>
      </c>
      <c r="C14" s="392"/>
      <c r="D14" s="383"/>
      <c r="E14" s="383"/>
      <c r="F14" s="383"/>
      <c r="G14" s="383"/>
      <c r="H14" s="383"/>
      <c r="I14" s="383">
        <f>(1+I5)*(1-I6)*(1+I13)</f>
        <v>1.0549766830868914</v>
      </c>
      <c r="J14" s="383"/>
      <c r="K14" s="383"/>
      <c r="L14" s="383">
        <f>(1+L5)*(1-L6)*(1+L13)</f>
        <v>1.0590886869160936</v>
      </c>
      <c r="M14" s="383"/>
      <c r="N14" s="383"/>
      <c r="O14" s="383">
        <f>(1+O5)*(1-O6)*(1+O13)</f>
        <v>1.0493490566114232</v>
      </c>
    </row>
    <row r="15" spans="1:15" s="366" customFormat="1" x14ac:dyDescent="0.2">
      <c r="A15" s="393"/>
      <c r="B15" s="393"/>
      <c r="C15" s="393"/>
      <c r="D15" s="236"/>
      <c r="E15" s="236"/>
      <c r="F15" s="236"/>
      <c r="G15" s="236"/>
      <c r="H15" s="236"/>
      <c r="I15" s="236"/>
      <c r="J15" s="236"/>
      <c r="K15" s="236"/>
      <c r="L15" s="236"/>
      <c r="M15" s="236"/>
      <c r="N15" s="236"/>
      <c r="O15" s="236"/>
    </row>
    <row r="16" spans="1:15" s="375" customFormat="1" ht="15.75" x14ac:dyDescent="0.2">
      <c r="A16" s="394" t="s">
        <v>402</v>
      </c>
      <c r="B16" s="394"/>
      <c r="C16" s="394"/>
      <c r="D16" s="395"/>
      <c r="E16" s="395"/>
      <c r="F16" s="395"/>
      <c r="G16" s="395"/>
      <c r="H16" s="395"/>
      <c r="I16" s="395"/>
      <c r="J16" s="395"/>
      <c r="K16" s="395"/>
      <c r="L16" s="395"/>
      <c r="M16" s="395"/>
      <c r="N16" s="395"/>
      <c r="O16" s="395"/>
    </row>
    <row r="17" spans="1:26" s="375" customFormat="1" ht="15.75" x14ac:dyDescent="0.2">
      <c r="A17" s="378" t="s">
        <v>403</v>
      </c>
      <c r="B17" s="396" t="s">
        <v>404</v>
      </c>
      <c r="C17" s="392" t="s">
        <v>405</v>
      </c>
      <c r="D17" s="397">
        <f>SUM(D18:D55)</f>
        <v>161871.32</v>
      </c>
      <c r="E17" s="397">
        <f>SUM(E18:E55)</f>
        <v>155523.41999999998</v>
      </c>
      <c r="F17" s="580">
        <f>F18+F55</f>
        <v>392693.93899220909</v>
      </c>
      <c r="G17" s="580"/>
      <c r="H17" s="580"/>
      <c r="I17" s="581">
        <f>SUM(I18,I55)</f>
        <v>392837.26331145118</v>
      </c>
      <c r="J17" s="581"/>
      <c r="K17" s="581"/>
      <c r="L17" s="581">
        <f>SUM(L18,L55)</f>
        <v>509731.61953217688</v>
      </c>
      <c r="M17" s="581"/>
      <c r="N17" s="581"/>
      <c r="O17" s="581">
        <f>SUM(O18,O55)</f>
        <v>542082.91955371771</v>
      </c>
      <c r="P17" s="400"/>
      <c r="Q17" s="401"/>
      <c r="R17" s="401"/>
      <c r="S17" s="401"/>
    </row>
    <row r="18" spans="1:26" s="375" customFormat="1" ht="15" customHeight="1" x14ac:dyDescent="0.2">
      <c r="A18" s="378" t="s">
        <v>406</v>
      </c>
      <c r="B18" s="402" t="s">
        <v>407</v>
      </c>
      <c r="C18" s="392" t="s">
        <v>405</v>
      </c>
      <c r="D18" s="403">
        <v>105285.17</v>
      </c>
      <c r="E18" s="403">
        <v>101156.34</v>
      </c>
      <c r="F18" s="581">
        <f>F19+F22+F34+F35+F36+F37+F38+F39+F40+F41+F42+F52</f>
        <v>258550.26852220908</v>
      </c>
      <c r="G18" s="581">
        <f t="shared" ref="G18:O18" si="0">G19+G22+G34+G35+G36+G37+G38+G39+G40+G41+G42+G52</f>
        <v>0</v>
      </c>
      <c r="H18" s="581">
        <f t="shared" si="0"/>
        <v>0</v>
      </c>
      <c r="I18" s="581">
        <f t="shared" si="0"/>
        <v>255511.28352255802</v>
      </c>
      <c r="J18" s="581">
        <f t="shared" si="0"/>
        <v>0</v>
      </c>
      <c r="K18" s="581">
        <f t="shared" si="0"/>
        <v>0</v>
      </c>
      <c r="L18" s="581">
        <f t="shared" si="0"/>
        <v>311660.41022432223</v>
      </c>
      <c r="M18" s="581">
        <f t="shared" si="0"/>
        <v>0</v>
      </c>
      <c r="N18" s="581">
        <f t="shared" si="0"/>
        <v>0</v>
      </c>
      <c r="O18" s="581">
        <f t="shared" si="0"/>
        <v>328126.98602394894</v>
      </c>
      <c r="Q18" s="401"/>
      <c r="R18" s="401"/>
      <c r="S18" s="401"/>
      <c r="V18" s="400"/>
      <c r="W18" s="400"/>
      <c r="X18" s="400"/>
      <c r="Y18" s="400"/>
      <c r="Z18" s="400"/>
    </row>
    <row r="19" spans="1:26" s="409" customFormat="1" ht="15.75" outlineLevel="1" x14ac:dyDescent="0.2">
      <c r="A19" s="404"/>
      <c r="B19" s="412" t="s">
        <v>875</v>
      </c>
      <c r="C19" s="406" t="s">
        <v>405</v>
      </c>
      <c r="D19" s="407"/>
      <c r="E19" s="407"/>
      <c r="F19" s="581">
        <f>SUM(F20:F21)</f>
        <v>120700.66426999999</v>
      </c>
      <c r="G19" s="581">
        <f t="shared" ref="G19:O19" si="1">SUM(G20:G21)</f>
        <v>0</v>
      </c>
      <c r="H19" s="581">
        <f t="shared" si="1"/>
        <v>0</v>
      </c>
      <c r="I19" s="581">
        <f>'[277]Анализ НВВ 2012-2021'!$R$23</f>
        <v>127497.94653659835</v>
      </c>
      <c r="J19" s="581">
        <f t="shared" si="1"/>
        <v>0</v>
      </c>
      <c r="K19" s="581">
        <f t="shared" si="1"/>
        <v>0</v>
      </c>
      <c r="L19" s="581">
        <f t="shared" si="1"/>
        <v>140639.16201</v>
      </c>
      <c r="M19" s="581">
        <f t="shared" si="1"/>
        <v>0</v>
      </c>
      <c r="N19" s="581">
        <f t="shared" si="1"/>
        <v>0</v>
      </c>
      <c r="O19" s="581">
        <f t="shared" si="1"/>
        <v>149538.39560000002</v>
      </c>
      <c r="Q19" s="401"/>
      <c r="R19" s="401"/>
      <c r="S19" s="401"/>
    </row>
    <row r="20" spans="1:26" s="411" customFormat="1" ht="15.75" customHeight="1" outlineLevel="2" x14ac:dyDescent="0.2">
      <c r="A20" s="410"/>
      <c r="B20" s="567" t="s">
        <v>876</v>
      </c>
      <c r="C20" s="406" t="s">
        <v>405</v>
      </c>
      <c r="D20" s="407"/>
      <c r="E20" s="407"/>
      <c r="F20" s="581">
        <f>'[277]Анализ НВВ 2012-2021'!$P$24</f>
        <v>120039.87463999999</v>
      </c>
      <c r="G20" s="581"/>
      <c r="H20" s="581"/>
      <c r="I20" s="581"/>
      <c r="J20" s="581"/>
      <c r="K20" s="581"/>
      <c r="L20" s="581">
        <f>'[277]Анализ НВВ 2012-2021'!$S$24</f>
        <v>140639.16201</v>
      </c>
      <c r="M20" s="581"/>
      <c r="N20" s="581"/>
      <c r="O20" s="581">
        <f>'[277]Анализ НВВ 2012-2021'!$V$24</f>
        <v>149538.39560000002</v>
      </c>
      <c r="Q20" s="401"/>
      <c r="R20" s="401"/>
      <c r="S20" s="401"/>
    </row>
    <row r="21" spans="1:26" s="411" customFormat="1" ht="15.75" outlineLevel="2" x14ac:dyDescent="0.2">
      <c r="A21" s="410"/>
      <c r="B21" s="567" t="s">
        <v>877</v>
      </c>
      <c r="C21" s="406" t="s">
        <v>405</v>
      </c>
      <c r="D21" s="407"/>
      <c r="E21" s="407"/>
      <c r="F21" s="581">
        <f>'[277]Анализ НВВ 2012-2021'!$P$25</f>
        <v>660.78962999999999</v>
      </c>
      <c r="G21" s="581"/>
      <c r="H21" s="581"/>
      <c r="I21" s="581"/>
      <c r="J21" s="581"/>
      <c r="K21" s="581"/>
      <c r="L21" s="581">
        <f>'[277]Анализ НВВ 2012-2021'!$S$25</f>
        <v>0</v>
      </c>
      <c r="M21" s="581"/>
      <c r="N21" s="581"/>
      <c r="O21" s="581">
        <f>'[277]Анализ НВВ 2012-2021'!$V$25</f>
        <v>0</v>
      </c>
      <c r="Q21" s="401"/>
      <c r="R21" s="401"/>
      <c r="S21" s="401"/>
    </row>
    <row r="22" spans="1:26" s="409" customFormat="1" ht="25.5" outlineLevel="1" x14ac:dyDescent="0.2">
      <c r="A22" s="404"/>
      <c r="B22" s="412" t="s">
        <v>878</v>
      </c>
      <c r="C22" s="406" t="s">
        <v>405</v>
      </c>
      <c r="D22" s="407"/>
      <c r="E22" s="407"/>
      <c r="F22" s="408">
        <f>SUM(F23:F33)</f>
        <v>19785.575550000001</v>
      </c>
      <c r="G22" s="408">
        <f t="shared" ref="G22:O22" si="2">SUM(G23:G33)</f>
        <v>0</v>
      </c>
      <c r="H22" s="408">
        <f t="shared" si="2"/>
        <v>0</v>
      </c>
      <c r="I22" s="408">
        <f>'[277]Анализ НВВ 2012-2021'!$R$26</f>
        <v>12306.739506040543</v>
      </c>
      <c r="J22" s="408">
        <f t="shared" si="2"/>
        <v>0</v>
      </c>
      <c r="K22" s="408">
        <f t="shared" si="2"/>
        <v>0</v>
      </c>
      <c r="L22" s="408">
        <f t="shared" si="2"/>
        <v>22898.508586046068</v>
      </c>
      <c r="M22" s="408">
        <f t="shared" si="2"/>
        <v>0</v>
      </c>
      <c r="N22" s="408">
        <f t="shared" si="2"/>
        <v>0</v>
      </c>
      <c r="O22" s="408">
        <f t="shared" si="2"/>
        <v>27474.747034842076</v>
      </c>
      <c r="Q22" s="401"/>
      <c r="R22" s="401"/>
      <c r="S22" s="401"/>
    </row>
    <row r="23" spans="1:26" s="409" customFormat="1" ht="15.75" outlineLevel="1" x14ac:dyDescent="0.2">
      <c r="A23" s="404"/>
      <c r="B23" s="568" t="s">
        <v>879</v>
      </c>
      <c r="C23" s="406" t="s">
        <v>405</v>
      </c>
      <c r="D23" s="407"/>
      <c r="E23" s="407"/>
      <c r="F23" s="581">
        <f>'[277]Анализ НВВ 2012-2021'!$P$27</f>
        <v>3212.9266000000002</v>
      </c>
      <c r="G23" s="581"/>
      <c r="H23" s="581"/>
      <c r="I23" s="581"/>
      <c r="J23" s="581"/>
      <c r="K23" s="581"/>
      <c r="L23" s="581">
        <f>'[277]Анализ НВВ 2012-2021'!$S$27</f>
        <v>5102.887510878727</v>
      </c>
      <c r="M23" s="581"/>
      <c r="N23" s="581"/>
      <c r="O23" s="581">
        <f>'[277]Анализ НВВ 2012-2021'!$V$27</f>
        <v>6386.7679172091302</v>
      </c>
      <c r="Q23" s="401"/>
      <c r="R23" s="401"/>
      <c r="S23" s="401"/>
    </row>
    <row r="24" spans="1:26" s="409" customFormat="1" ht="15.75" outlineLevel="1" x14ac:dyDescent="0.2">
      <c r="A24" s="404"/>
      <c r="B24" s="568" t="s">
        <v>880</v>
      </c>
      <c r="C24" s="406" t="s">
        <v>405</v>
      </c>
      <c r="D24" s="407"/>
      <c r="E24" s="407"/>
      <c r="F24" s="581">
        <f>'[277]Анализ НВВ 2012-2021'!$P$28</f>
        <v>1092.0904800000001</v>
      </c>
      <c r="G24" s="581"/>
      <c r="H24" s="581"/>
      <c r="I24" s="581"/>
      <c r="J24" s="581"/>
      <c r="K24" s="581"/>
      <c r="L24" s="581">
        <f>'[277]Анализ НВВ 2012-2021'!$S$28</f>
        <v>684.09722351354719</v>
      </c>
      <c r="M24" s="581"/>
      <c r="N24" s="581"/>
      <c r="O24" s="581">
        <f>'[277]Анализ НВВ 2012-2021'!$V$28</f>
        <v>1894.5039629214341</v>
      </c>
      <c r="Q24" s="401"/>
      <c r="R24" s="401"/>
      <c r="S24" s="401"/>
    </row>
    <row r="25" spans="1:26" s="409" customFormat="1" ht="15.75" outlineLevel="1" x14ac:dyDescent="0.2">
      <c r="A25" s="404"/>
      <c r="B25" s="568" t="s">
        <v>881</v>
      </c>
      <c r="C25" s="406" t="s">
        <v>405</v>
      </c>
      <c r="D25" s="407"/>
      <c r="E25" s="407"/>
      <c r="F25" s="581">
        <f>'[277]Анализ НВВ 2012-2021'!$P$29</f>
        <v>1138.15517</v>
      </c>
      <c r="G25" s="581"/>
      <c r="H25" s="581"/>
      <c r="I25" s="581"/>
      <c r="J25" s="581"/>
      <c r="K25" s="581"/>
      <c r="L25" s="581">
        <f>'[277]Анализ НВВ 2012-2021'!$S$29</f>
        <v>2032.6851339408654</v>
      </c>
      <c r="M25" s="581"/>
      <c r="N25" s="581"/>
      <c r="O25" s="581">
        <f>'[277]Анализ НВВ 2012-2021'!$V$29</f>
        <v>1748.1969746356392</v>
      </c>
      <c r="Q25" s="401"/>
      <c r="R25" s="401"/>
      <c r="S25" s="401"/>
    </row>
    <row r="26" spans="1:26" s="409" customFormat="1" ht="15.75" outlineLevel="1" x14ac:dyDescent="0.2">
      <c r="A26" s="404"/>
      <c r="B26" s="568" t="s">
        <v>882</v>
      </c>
      <c r="C26" s="406" t="s">
        <v>405</v>
      </c>
      <c r="D26" s="407"/>
      <c r="E26" s="407"/>
      <c r="F26" s="581">
        <f>'[277]Анализ НВВ 2012-2021'!$P$30</f>
        <v>1391.19759</v>
      </c>
      <c r="G26" s="581"/>
      <c r="H26" s="581"/>
      <c r="I26" s="581"/>
      <c r="J26" s="581"/>
      <c r="K26" s="581"/>
      <c r="L26" s="581">
        <f>'[277]Анализ НВВ 2012-2021'!$S$30</f>
        <v>1054.2604467368076</v>
      </c>
      <c r="M26" s="581"/>
      <c r="N26" s="581"/>
      <c r="O26" s="581">
        <f>'[277]Анализ НВВ 2012-2021'!$V$30</f>
        <v>1917.2006632388432</v>
      </c>
      <c r="Q26" s="401"/>
      <c r="R26" s="401"/>
      <c r="S26" s="401"/>
    </row>
    <row r="27" spans="1:26" s="409" customFormat="1" ht="15.75" outlineLevel="1" x14ac:dyDescent="0.2">
      <c r="A27" s="404"/>
      <c r="B27" s="568" t="s">
        <v>883</v>
      </c>
      <c r="C27" s="406" t="s">
        <v>405</v>
      </c>
      <c r="D27" s="407"/>
      <c r="E27" s="407"/>
      <c r="F27" s="581">
        <f>'[277]Анализ НВВ 2012-2021'!$P$31</f>
        <v>110.68</v>
      </c>
      <c r="G27" s="581"/>
      <c r="H27" s="581"/>
      <c r="I27" s="581"/>
      <c r="J27" s="581"/>
      <c r="K27" s="581"/>
      <c r="L27" s="581">
        <f>'[277]Анализ НВВ 2012-2021'!$S$31</f>
        <v>0</v>
      </c>
      <c r="M27" s="581"/>
      <c r="N27" s="581"/>
      <c r="O27" s="581">
        <f>'[277]Анализ НВВ 2012-2021'!$V$31</f>
        <v>627.94534832028751</v>
      </c>
      <c r="Q27" s="401"/>
      <c r="R27" s="401"/>
      <c r="S27" s="401"/>
    </row>
    <row r="28" spans="1:26" s="409" customFormat="1" ht="15.75" outlineLevel="1" x14ac:dyDescent="0.2">
      <c r="A28" s="404"/>
      <c r="B28" s="568" t="s">
        <v>884</v>
      </c>
      <c r="C28" s="406" t="s">
        <v>405</v>
      </c>
      <c r="D28" s="407"/>
      <c r="E28" s="407"/>
      <c r="F28" s="581">
        <f>'[277]Анализ НВВ 2012-2021'!$P$32</f>
        <v>0</v>
      </c>
      <c r="G28" s="581"/>
      <c r="H28" s="581"/>
      <c r="I28" s="581"/>
      <c r="J28" s="581"/>
      <c r="K28" s="581"/>
      <c r="L28" s="581">
        <f>'[277]Анализ НВВ 2012-2021'!$S$32</f>
        <v>165.99766</v>
      </c>
      <c r="M28" s="581"/>
      <c r="N28" s="581"/>
      <c r="O28" s="581">
        <f>'[277]Анализ НВВ 2012-2021'!$V$32</f>
        <v>147.13999999999999</v>
      </c>
      <c r="Q28" s="401"/>
      <c r="R28" s="401"/>
      <c r="S28" s="401"/>
    </row>
    <row r="29" spans="1:26" s="409" customFormat="1" ht="15.75" outlineLevel="1" x14ac:dyDescent="0.2">
      <c r="A29" s="404"/>
      <c r="B29" s="568" t="s">
        <v>885</v>
      </c>
      <c r="C29" s="406" t="s">
        <v>405</v>
      </c>
      <c r="D29" s="407"/>
      <c r="E29" s="407"/>
      <c r="F29" s="581">
        <f>'[277]Анализ НВВ 2012-2021'!$P$33</f>
        <v>2312.86996</v>
      </c>
      <c r="G29" s="581">
        <f>SUM(G30:G31)</f>
        <v>0</v>
      </c>
      <c r="H29" s="581">
        <f>SUM(H30:H31)</f>
        <v>0</v>
      </c>
      <c r="I29" s="581"/>
      <c r="J29" s="581"/>
      <c r="K29" s="581"/>
      <c r="L29" s="581">
        <f>'[277]Анализ НВВ 2012-2021'!$S$33</f>
        <v>3422.4263491997626</v>
      </c>
      <c r="M29" s="581"/>
      <c r="N29" s="581"/>
      <c r="O29" s="581">
        <f>'[277]Анализ НВВ 2012-2021'!$V$33</f>
        <v>3440.6842270895822</v>
      </c>
      <c r="Q29" s="401"/>
      <c r="R29" s="401"/>
      <c r="S29" s="401"/>
    </row>
    <row r="30" spans="1:26" s="411" customFormat="1" ht="15.75" outlineLevel="2" x14ac:dyDescent="0.2">
      <c r="A30" s="410"/>
      <c r="B30" s="568" t="s">
        <v>886</v>
      </c>
      <c r="C30" s="406" t="s">
        <v>405</v>
      </c>
      <c r="D30" s="407"/>
      <c r="E30" s="407"/>
      <c r="F30" s="581">
        <f>'[277]Анализ НВВ 2012-2021'!$P$34</f>
        <v>92.402269999999987</v>
      </c>
      <c r="G30" s="581"/>
      <c r="H30" s="581"/>
      <c r="I30" s="581"/>
      <c r="J30" s="581"/>
      <c r="K30" s="581"/>
      <c r="L30" s="581">
        <f>'[277]Анализ НВВ 2012-2021'!$S$34</f>
        <v>261.39999999999998</v>
      </c>
      <c r="M30" s="581"/>
      <c r="N30" s="581"/>
      <c r="O30" s="581">
        <f>'[277]Анализ НВВ 2012-2021'!$V$34</f>
        <v>273.99999999999994</v>
      </c>
      <c r="Q30" s="401"/>
      <c r="R30" s="401"/>
      <c r="S30" s="401"/>
    </row>
    <row r="31" spans="1:26" s="411" customFormat="1" ht="15.75" outlineLevel="2" x14ac:dyDescent="0.2">
      <c r="A31" s="410"/>
      <c r="B31" s="568" t="s">
        <v>887</v>
      </c>
      <c r="C31" s="406" t="s">
        <v>405</v>
      </c>
      <c r="D31" s="407"/>
      <c r="E31" s="407"/>
      <c r="F31" s="581">
        <f>'[277]Анализ НВВ 2012-2021'!$P$35</f>
        <v>1554.9722899999999</v>
      </c>
      <c r="G31" s="581"/>
      <c r="H31" s="581"/>
      <c r="I31" s="581"/>
      <c r="J31" s="581"/>
      <c r="K31" s="581"/>
      <c r="L31" s="581">
        <f>'[277]Анализ НВВ 2012-2021'!$S$35</f>
        <v>1965.221165776361</v>
      </c>
      <c r="M31" s="581"/>
      <c r="N31" s="581"/>
      <c r="O31" s="581">
        <f>'[277]Анализ НВВ 2012-2021'!$V$35</f>
        <v>2057.1307319145885</v>
      </c>
      <c r="Q31" s="401"/>
      <c r="R31" s="401"/>
      <c r="S31" s="401"/>
    </row>
    <row r="32" spans="1:26" s="409" customFormat="1" ht="15.75" outlineLevel="1" x14ac:dyDescent="0.2">
      <c r="A32" s="404"/>
      <c r="B32" s="484" t="s">
        <v>888</v>
      </c>
      <c r="C32" s="406" t="s">
        <v>405</v>
      </c>
      <c r="D32" s="407"/>
      <c r="E32" s="407"/>
      <c r="F32" s="581">
        <f>'[277]Анализ НВВ 2012-2021'!$P$36</f>
        <v>3743.6718700000001</v>
      </c>
      <c r="G32" s="581">
        <f>SUM(G33:G39)</f>
        <v>0</v>
      </c>
      <c r="H32" s="581">
        <f>SUM(H33:H39)</f>
        <v>0</v>
      </c>
      <c r="I32" s="581"/>
      <c r="J32" s="581"/>
      <c r="K32" s="581"/>
      <c r="L32" s="581">
        <f>'[277]Анализ НВВ 2012-2021'!$S$36</f>
        <v>3072.9237760000001</v>
      </c>
      <c r="M32" s="581"/>
      <c r="N32" s="581"/>
      <c r="O32" s="581">
        <f>'[277]Анализ НВВ 2012-2021'!$V$36</f>
        <v>3217.3204898333915</v>
      </c>
      <c r="Q32" s="401"/>
      <c r="R32" s="401"/>
      <c r="S32" s="401"/>
    </row>
    <row r="33" spans="1:19" s="411" customFormat="1" ht="12.75" customHeight="1" outlineLevel="2" x14ac:dyDescent="0.2">
      <c r="A33" s="410"/>
      <c r="B33" s="568" t="s">
        <v>889</v>
      </c>
      <c r="C33" s="406" t="s">
        <v>405</v>
      </c>
      <c r="D33" s="407"/>
      <c r="E33" s="407"/>
      <c r="F33" s="581">
        <f>'[277]Анализ НВВ 2012-2021'!$P$37</f>
        <v>5136.6093199999996</v>
      </c>
      <c r="G33" s="581"/>
      <c r="H33" s="581"/>
      <c r="I33" s="581"/>
      <c r="J33" s="581"/>
      <c r="K33" s="581"/>
      <c r="L33" s="581">
        <f>'[277]Анализ НВВ 2012-2021'!$S$37</f>
        <v>5136.6093199999996</v>
      </c>
      <c r="M33" s="581"/>
      <c r="N33" s="581"/>
      <c r="O33" s="581">
        <f>'[277]Анализ НВВ 2012-2021'!$V$37</f>
        <v>5763.8567196791792</v>
      </c>
      <c r="Q33" s="401"/>
      <c r="R33" s="401"/>
      <c r="S33" s="401"/>
    </row>
    <row r="34" spans="1:19" s="411" customFormat="1" ht="12.75" customHeight="1" outlineLevel="2" x14ac:dyDescent="0.2">
      <c r="A34" s="410"/>
      <c r="B34" s="571" t="s">
        <v>890</v>
      </c>
      <c r="C34" s="406" t="s">
        <v>405</v>
      </c>
      <c r="D34" s="407"/>
      <c r="E34" s="407"/>
      <c r="F34" s="581">
        <f>'[277]Анализ НВВ 2012-2021'!$P$38</f>
        <v>4517.1490000000003</v>
      </c>
      <c r="G34" s="581"/>
      <c r="H34" s="581"/>
      <c r="I34" s="581">
        <f>'[277]Анализ НВВ 2012-2021'!$R$38</f>
        <v>3824.1215220654094</v>
      </c>
      <c r="J34" s="581"/>
      <c r="K34" s="581"/>
      <c r="L34" s="581">
        <f>'[277]Анализ НВВ 2012-2021'!$S$38</f>
        <v>4358.7074189058494</v>
      </c>
      <c r="M34" s="581"/>
      <c r="N34" s="581"/>
      <c r="O34" s="581">
        <f>'[277]Анализ НВВ 2012-2021'!$V$38</f>
        <v>4824.5879700232608</v>
      </c>
      <c r="Q34" s="401"/>
      <c r="R34" s="401"/>
      <c r="S34" s="401"/>
    </row>
    <row r="35" spans="1:19" s="411" customFormat="1" ht="12.75" customHeight="1" outlineLevel="2" x14ac:dyDescent="0.2">
      <c r="A35" s="410"/>
      <c r="B35" s="412" t="s">
        <v>891</v>
      </c>
      <c r="C35" s="406" t="s">
        <v>405</v>
      </c>
      <c r="D35" s="407"/>
      <c r="E35" s="407"/>
      <c r="F35" s="581">
        <f>'[277]Анализ НВВ 2012-2021'!$P$39</f>
        <v>2579.2218699999999</v>
      </c>
      <c r="G35" s="581"/>
      <c r="H35" s="581"/>
      <c r="I35" s="581">
        <f>'[277]Анализ НВВ 2012-2021'!$R$39</f>
        <v>2838.3402179775326</v>
      </c>
      <c r="J35" s="581"/>
      <c r="K35" s="581"/>
      <c r="L35" s="581">
        <f>'[277]Анализ НВВ 2012-2021'!$S$39</f>
        <v>3547.6148619213759</v>
      </c>
      <c r="M35" s="581"/>
      <c r="N35" s="581"/>
      <c r="O35" s="581">
        <f>'[277]Анализ НВВ 2012-2021'!$V$39</f>
        <v>3637.6968969544841</v>
      </c>
      <c r="Q35" s="401"/>
      <c r="R35" s="401"/>
      <c r="S35" s="401"/>
    </row>
    <row r="36" spans="1:19" s="411" customFormat="1" ht="12.75" customHeight="1" outlineLevel="2" x14ac:dyDescent="0.2">
      <c r="A36" s="410"/>
      <c r="B36" s="412" t="s">
        <v>892</v>
      </c>
      <c r="C36" s="406" t="s">
        <v>405</v>
      </c>
      <c r="D36" s="407"/>
      <c r="E36" s="407"/>
      <c r="F36" s="581">
        <f>'[277]Анализ НВВ 2012-2021'!$P$40</f>
        <v>159.15931</v>
      </c>
      <c r="G36" s="581"/>
      <c r="H36" s="581"/>
      <c r="I36" s="581">
        <f>'[277]Анализ НВВ 2012-2021'!$R$40</f>
        <v>882.05067883443996</v>
      </c>
      <c r="J36" s="581"/>
      <c r="K36" s="581"/>
      <c r="L36" s="581">
        <f>'[277]Анализ НВВ 2012-2021'!$S$40</f>
        <v>296.1308822298945</v>
      </c>
      <c r="M36" s="581"/>
      <c r="N36" s="581"/>
      <c r="O36" s="581">
        <f>'[277]Анализ НВВ 2012-2021'!$V$40</f>
        <v>469.79869744953021</v>
      </c>
      <c r="Q36" s="401"/>
      <c r="R36" s="401"/>
      <c r="S36" s="401"/>
    </row>
    <row r="37" spans="1:19" s="411" customFormat="1" ht="12.75" customHeight="1" outlineLevel="2" x14ac:dyDescent="0.2">
      <c r="A37" s="410"/>
      <c r="B37" s="412" t="s">
        <v>893</v>
      </c>
      <c r="C37" s="406" t="s">
        <v>405</v>
      </c>
      <c r="D37" s="407"/>
      <c r="E37" s="407"/>
      <c r="F37" s="581">
        <f>'[277]Анализ НВВ 2012-2021'!$P$41</f>
        <v>3019.5315300000002</v>
      </c>
      <c r="G37" s="581"/>
      <c r="H37" s="581"/>
      <c r="I37" s="581">
        <f>'[277]Анализ НВВ 2012-2021'!$R$41</f>
        <v>1981.1918202563143</v>
      </c>
      <c r="J37" s="581"/>
      <c r="K37" s="581"/>
      <c r="L37" s="581">
        <f>'[277]Анализ НВВ 2012-2021'!$S$41</f>
        <v>4824.8547127689872</v>
      </c>
      <c r="M37" s="581"/>
      <c r="N37" s="581"/>
      <c r="O37" s="581">
        <f>'[277]Анализ НВВ 2012-2021'!$V$41</f>
        <v>5052.95220498655</v>
      </c>
      <c r="Q37" s="401"/>
      <c r="R37" s="401"/>
      <c r="S37" s="401"/>
    </row>
    <row r="38" spans="1:19" s="411" customFormat="1" ht="12.75" customHeight="1" outlineLevel="2" x14ac:dyDescent="0.2">
      <c r="A38" s="410"/>
      <c r="B38" s="412" t="s">
        <v>894</v>
      </c>
      <c r="C38" s="406" t="s">
        <v>405</v>
      </c>
      <c r="D38" s="407"/>
      <c r="E38" s="407"/>
      <c r="F38" s="581">
        <f>'[277]Анализ НВВ 2012-2021'!$P$42</f>
        <v>0</v>
      </c>
      <c r="G38" s="581"/>
      <c r="H38" s="581"/>
      <c r="I38" s="581">
        <f>'[277]Анализ НВВ 2012-2021'!$R$42</f>
        <v>2705.6848258445721</v>
      </c>
      <c r="J38" s="581"/>
      <c r="K38" s="581"/>
      <c r="L38" s="581">
        <f>'[277]Анализ НВВ 2012-2021'!$S$42</f>
        <v>0</v>
      </c>
      <c r="M38" s="581"/>
      <c r="N38" s="581"/>
      <c r="O38" s="581">
        <f>'[277]Анализ НВВ 2012-2021'!$V$42</f>
        <v>0</v>
      </c>
      <c r="Q38" s="401"/>
      <c r="R38" s="401"/>
      <c r="S38" s="401"/>
    </row>
    <row r="39" spans="1:19" s="411" customFormat="1" ht="12.75" customHeight="1" outlineLevel="2" x14ac:dyDescent="0.2">
      <c r="A39" s="410"/>
      <c r="B39" s="412" t="s">
        <v>895</v>
      </c>
      <c r="C39" s="406" t="s">
        <v>405</v>
      </c>
      <c r="D39" s="407"/>
      <c r="E39" s="407"/>
      <c r="F39" s="581">
        <f>'[277]Анализ НВВ 2012-2021'!$P$43</f>
        <v>39981.636030000001</v>
      </c>
      <c r="G39" s="581"/>
      <c r="H39" s="581"/>
      <c r="I39" s="581">
        <f>'[277]Анализ НВВ 2012-2021'!$R$43</f>
        <v>34867.500712500841</v>
      </c>
      <c r="J39" s="581"/>
      <c r="K39" s="581"/>
      <c r="L39" s="581">
        <f>'[277]Анализ НВВ 2012-2021'!$S$43</f>
        <v>55661.610999999997</v>
      </c>
      <c r="M39" s="581"/>
      <c r="N39" s="581"/>
      <c r="O39" s="581">
        <f>'[277]Анализ НВВ 2012-2021'!$V$43</f>
        <v>58277.843038022584</v>
      </c>
      <c r="Q39" s="401"/>
      <c r="R39" s="401"/>
      <c r="S39" s="401"/>
    </row>
    <row r="40" spans="1:19" s="409" customFormat="1" ht="12.75" customHeight="1" outlineLevel="1" x14ac:dyDescent="0.2">
      <c r="A40" s="404"/>
      <c r="B40" s="412" t="s">
        <v>896</v>
      </c>
      <c r="C40" s="406" t="s">
        <v>405</v>
      </c>
      <c r="D40" s="407"/>
      <c r="E40" s="407"/>
      <c r="F40" s="581">
        <f>'[277]Анализ НВВ 2012-2021'!$P$44</f>
        <v>3510.8402099999998</v>
      </c>
      <c r="G40" s="581">
        <f>G41+G46+G47+G48+G49+G50</f>
        <v>0</v>
      </c>
      <c r="H40" s="581">
        <f>H41+H46+H47+H48+H49+H50</f>
        <v>0</v>
      </c>
      <c r="I40" s="581">
        <f>'[277]Анализ НВВ 2012-2021'!$R$44</f>
        <v>4925.8618081362783</v>
      </c>
      <c r="J40" s="581"/>
      <c r="K40" s="581"/>
      <c r="L40" s="581">
        <f>'[277]Анализ НВВ 2012-2021'!$S$44</f>
        <v>5808.1403619986122</v>
      </c>
      <c r="M40" s="581"/>
      <c r="N40" s="581"/>
      <c r="O40" s="581">
        <f>'[277]Анализ НВВ 2012-2021'!$V$44</f>
        <v>3396.3895120906523</v>
      </c>
      <c r="Q40" s="401"/>
      <c r="R40" s="401"/>
      <c r="S40" s="401"/>
    </row>
    <row r="41" spans="1:19" s="409" customFormat="1" ht="15.75" outlineLevel="1" x14ac:dyDescent="0.2">
      <c r="A41" s="404"/>
      <c r="B41" s="412" t="s">
        <v>897</v>
      </c>
      <c r="C41" s="406" t="s">
        <v>405</v>
      </c>
      <c r="D41" s="407"/>
      <c r="E41" s="407"/>
      <c r="F41" s="581">
        <f>'[277]Анализ НВВ 2012-2021'!$P$45</f>
        <v>3272.5950800000001</v>
      </c>
      <c r="G41" s="581"/>
      <c r="H41" s="581"/>
      <c r="I41" s="581">
        <f>'[277]Анализ НВВ 2012-2021'!$R$45</f>
        <v>3068.079851190073</v>
      </c>
      <c r="J41" s="581"/>
      <c r="K41" s="581"/>
      <c r="L41" s="581">
        <f>'[277]Анализ НВВ 2012-2021'!$S$45</f>
        <v>4497.306747365501</v>
      </c>
      <c r="M41" s="581"/>
      <c r="N41" s="581"/>
      <c r="O41" s="581">
        <f>'[277]Анализ НВВ 2012-2021'!$V$45</f>
        <v>4747.3724162464941</v>
      </c>
      <c r="Q41" s="401"/>
      <c r="R41" s="401"/>
      <c r="S41" s="401"/>
    </row>
    <row r="42" spans="1:19" s="411" customFormat="1" ht="15.75" outlineLevel="2" x14ac:dyDescent="0.2">
      <c r="A42" s="410"/>
      <c r="B42" s="484" t="s">
        <v>898</v>
      </c>
      <c r="C42" s="406" t="s">
        <v>405</v>
      </c>
      <c r="D42" s="407"/>
      <c r="E42" s="407"/>
      <c r="F42" s="626">
        <f>SUM(F43:F51)</f>
        <v>12496.491672209109</v>
      </c>
      <c r="G42" s="626">
        <f t="shared" ref="G42:L42" si="3">SUM(G43:G51)</f>
        <v>0</v>
      </c>
      <c r="H42" s="626">
        <f t="shared" si="3"/>
        <v>0</v>
      </c>
      <c r="I42" s="626">
        <f t="shared" si="3"/>
        <v>7871.2372781352542</v>
      </c>
      <c r="J42" s="626">
        <f t="shared" si="3"/>
        <v>0</v>
      </c>
      <c r="K42" s="626">
        <f t="shared" si="3"/>
        <v>0</v>
      </c>
      <c r="L42" s="626">
        <f t="shared" si="3"/>
        <v>17141.044512685905</v>
      </c>
      <c r="M42" s="626">
        <f>SUM(M43:M51)</f>
        <v>0</v>
      </c>
      <c r="N42" s="626">
        <f>SUM(N43:N51)</f>
        <v>0</v>
      </c>
      <c r="O42" s="626">
        <f>SUM(O43:O51)</f>
        <v>16302.775948952672</v>
      </c>
      <c r="Q42" s="401"/>
      <c r="R42" s="401"/>
      <c r="S42" s="401"/>
    </row>
    <row r="43" spans="1:19" s="411" customFormat="1" ht="15.75" outlineLevel="2" x14ac:dyDescent="0.2">
      <c r="A43" s="410"/>
      <c r="B43" s="567" t="s">
        <v>899</v>
      </c>
      <c r="C43" s="406" t="s">
        <v>405</v>
      </c>
      <c r="D43" s="407"/>
      <c r="E43" s="407"/>
      <c r="F43" s="581">
        <f>'[277]Анализ НВВ 2012-2021'!$P$47</f>
        <v>6622.7302199999995</v>
      </c>
      <c r="G43" s="581"/>
      <c r="H43" s="581"/>
      <c r="I43" s="581">
        <f>'[277]Анализ НВВ 2012-2021'!$R$47</f>
        <v>5914.9106083543193</v>
      </c>
      <c r="J43" s="581"/>
      <c r="K43" s="581"/>
      <c r="L43" s="581">
        <f>'[277]Анализ НВВ 2012-2021'!$S$47</f>
        <v>9077.9800917353095</v>
      </c>
      <c r="M43" s="581"/>
      <c r="N43" s="581"/>
      <c r="O43" s="581">
        <f>'[277]Анализ НВВ 2012-2021'!$V$47</f>
        <v>9254.8241847835325</v>
      </c>
      <c r="Q43" s="401"/>
      <c r="R43" s="401"/>
      <c r="S43" s="401"/>
    </row>
    <row r="44" spans="1:19" s="411" customFormat="1" ht="15.75" outlineLevel="2" x14ac:dyDescent="0.2">
      <c r="A44" s="410"/>
      <c r="B44" s="567" t="s">
        <v>900</v>
      </c>
      <c r="C44" s="406" t="s">
        <v>405</v>
      </c>
      <c r="D44" s="407"/>
      <c r="E44" s="407"/>
      <c r="F44" s="581">
        <f>'[277]Анализ НВВ 2012-2021'!$P$48</f>
        <v>1028.8481300000001</v>
      </c>
      <c r="G44" s="581"/>
      <c r="H44" s="581"/>
      <c r="I44" s="581"/>
      <c r="J44" s="581"/>
      <c r="K44" s="581"/>
      <c r="L44" s="581">
        <f>'[277]Анализ НВВ 2012-2021'!$S$48</f>
        <v>1227.0299999999997</v>
      </c>
      <c r="M44" s="581"/>
      <c r="N44" s="581"/>
      <c r="O44" s="581">
        <f>'[277]Анализ НВВ 2012-2021'!$V$48</f>
        <v>1315.9900000000002</v>
      </c>
      <c r="Q44" s="401"/>
      <c r="R44" s="401"/>
      <c r="S44" s="401"/>
    </row>
    <row r="45" spans="1:19" s="411" customFormat="1" ht="15.75" outlineLevel="2" x14ac:dyDescent="0.2">
      <c r="A45" s="410"/>
      <c r="B45" s="567" t="s">
        <v>901</v>
      </c>
      <c r="C45" s="406" t="s">
        <v>405</v>
      </c>
      <c r="D45" s="407"/>
      <c r="E45" s="407"/>
      <c r="F45" s="581">
        <f>'[277]Анализ НВВ 2012-2021'!$P$49</f>
        <v>197.28021000000001</v>
      </c>
      <c r="G45" s="581"/>
      <c r="H45" s="581"/>
      <c r="I45" s="581"/>
      <c r="J45" s="581"/>
      <c r="K45" s="581"/>
      <c r="L45" s="581">
        <f>'[277]Анализ НВВ 2012-2021'!$S$49</f>
        <v>610.00000000000011</v>
      </c>
      <c r="M45" s="581"/>
      <c r="N45" s="581"/>
      <c r="O45" s="581">
        <f>'[277]Анализ НВВ 2012-2021'!$V$49</f>
        <v>639.00000000000011</v>
      </c>
      <c r="Q45" s="401"/>
      <c r="R45" s="401"/>
      <c r="S45" s="401"/>
    </row>
    <row r="46" spans="1:19" s="409" customFormat="1" ht="15.75" outlineLevel="1" x14ac:dyDescent="0.2">
      <c r="A46" s="404"/>
      <c r="B46" s="567" t="s">
        <v>902</v>
      </c>
      <c r="C46" s="406" t="s">
        <v>405</v>
      </c>
      <c r="D46" s="407"/>
      <c r="E46" s="407"/>
      <c r="F46" s="581">
        <f>'[277]Анализ НВВ 2012-2021'!$P$50</f>
        <v>1608.18379</v>
      </c>
      <c r="G46" s="581"/>
      <c r="H46" s="581"/>
      <c r="I46" s="581">
        <f>'[277]Анализ НВВ 2012-2021'!$R$50</f>
        <v>1599.3403406811995</v>
      </c>
      <c r="J46" s="581"/>
      <c r="K46" s="581"/>
      <c r="L46" s="581">
        <f>'[277]Анализ НВВ 2012-2021'!$S$50</f>
        <v>1691.4561707157636</v>
      </c>
      <c r="M46" s="581"/>
      <c r="N46" s="581"/>
      <c r="O46" s="581">
        <f>'[277]Анализ НВВ 2012-2021'!$V$50</f>
        <v>1736.8511437921493</v>
      </c>
      <c r="Q46" s="401"/>
      <c r="R46" s="401"/>
      <c r="S46" s="401"/>
    </row>
    <row r="47" spans="1:19" s="409" customFormat="1" ht="15.75" outlineLevel="1" x14ac:dyDescent="0.2">
      <c r="A47" s="404"/>
      <c r="B47" s="569" t="s">
        <v>903</v>
      </c>
      <c r="C47" s="406" t="s">
        <v>405</v>
      </c>
      <c r="D47" s="407"/>
      <c r="E47" s="407"/>
      <c r="F47" s="581">
        <f>'[277]Анализ НВВ 2012-2021'!$P$51</f>
        <v>1321.4920199999999</v>
      </c>
      <c r="G47" s="581"/>
      <c r="H47" s="581"/>
      <c r="I47" s="581"/>
      <c r="J47" s="581"/>
      <c r="K47" s="581"/>
      <c r="L47" s="581">
        <f>'[277]Анализ НВВ 2012-2021'!$S$51</f>
        <v>1556.2878865224047</v>
      </c>
      <c r="M47" s="581"/>
      <c r="N47" s="581"/>
      <c r="O47" s="581">
        <f>'[277]Анализ НВВ 2012-2021'!$V$51</f>
        <v>1997.7853284658308</v>
      </c>
      <c r="Q47" s="401"/>
      <c r="R47" s="401"/>
      <c r="S47" s="401"/>
    </row>
    <row r="48" spans="1:19" s="409" customFormat="1" ht="15.75" outlineLevel="1" x14ac:dyDescent="0.2">
      <c r="A48" s="404"/>
      <c r="B48" s="569" t="s">
        <v>904</v>
      </c>
      <c r="C48" s="406" t="s">
        <v>405</v>
      </c>
      <c r="D48" s="407"/>
      <c r="E48" s="407"/>
      <c r="F48" s="581">
        <f>'[277]Анализ НВВ 2012-2021'!$P$52</f>
        <v>75.067480000000003</v>
      </c>
      <c r="G48" s="581"/>
      <c r="H48" s="581"/>
      <c r="I48" s="581"/>
      <c r="J48" s="581"/>
      <c r="K48" s="581"/>
      <c r="L48" s="581">
        <f>'[277]Анализ НВВ 2012-2021'!$S$52</f>
        <v>79.597253712431609</v>
      </c>
      <c r="M48" s="581"/>
      <c r="N48" s="581"/>
      <c r="O48" s="581">
        <f>'[277]Анализ НВВ 2012-2021'!$V$52</f>
        <v>83.327125023328193</v>
      </c>
      <c r="Q48" s="401"/>
      <c r="R48" s="401"/>
      <c r="S48" s="401"/>
    </row>
    <row r="49" spans="1:19" s="409" customFormat="1" ht="15.75" outlineLevel="1" x14ac:dyDescent="0.2">
      <c r="A49" s="404"/>
      <c r="B49" s="569" t="s">
        <v>905</v>
      </c>
      <c r="C49" s="406" t="s">
        <v>405</v>
      </c>
      <c r="D49" s="407"/>
      <c r="E49" s="407"/>
      <c r="F49" s="581">
        <f>'[277]Анализ НВВ 2012-2021'!$P$53</f>
        <v>1642.8898222091098</v>
      </c>
      <c r="G49" s="581"/>
      <c r="H49" s="581"/>
      <c r="I49" s="581">
        <f>'[277]Анализ НВВ 2012-2021'!$R$53</f>
        <v>356.98632909973554</v>
      </c>
      <c r="J49" s="581"/>
      <c r="K49" s="581"/>
      <c r="L49" s="581">
        <f>'[277]Анализ НВВ 2012-2021'!$S$53</f>
        <v>2898.6931099999997</v>
      </c>
      <c r="M49" s="581"/>
      <c r="N49" s="581"/>
      <c r="O49" s="581">
        <f>'[277]Анализ НВВ 2012-2021'!$V$53</f>
        <v>1274.9981668878318</v>
      </c>
      <c r="Q49" s="401"/>
      <c r="R49" s="401"/>
      <c r="S49" s="401"/>
    </row>
    <row r="50" spans="1:19" s="409" customFormat="1" ht="15.75" outlineLevel="1" x14ac:dyDescent="0.2">
      <c r="A50" s="404"/>
      <c r="B50" s="569"/>
      <c r="C50" s="406" t="s">
        <v>405</v>
      </c>
      <c r="D50" s="407"/>
      <c r="E50" s="407"/>
      <c r="F50" s="581"/>
      <c r="G50" s="581"/>
      <c r="H50" s="581"/>
      <c r="I50" s="581"/>
      <c r="J50" s="581"/>
      <c r="K50" s="581"/>
      <c r="L50" s="581"/>
      <c r="M50" s="581"/>
      <c r="N50" s="581"/>
      <c r="O50" s="581"/>
      <c r="Q50" s="401"/>
      <c r="R50" s="401"/>
      <c r="S50" s="401"/>
    </row>
    <row r="51" spans="1:19" s="411" customFormat="1" ht="15.75" outlineLevel="1" x14ac:dyDescent="0.2">
      <c r="A51" s="410"/>
      <c r="B51" s="569"/>
      <c r="C51" s="406" t="s">
        <v>405</v>
      </c>
      <c r="D51" s="407"/>
      <c r="E51" s="407"/>
      <c r="F51" s="581"/>
      <c r="G51" s="581"/>
      <c r="H51" s="581"/>
      <c r="I51" s="581"/>
      <c r="J51" s="581"/>
      <c r="K51" s="581"/>
      <c r="L51" s="581"/>
      <c r="M51" s="581"/>
      <c r="N51" s="581"/>
      <c r="O51" s="581"/>
      <c r="Q51" s="401"/>
      <c r="R51" s="401"/>
      <c r="S51" s="401"/>
    </row>
    <row r="52" spans="1:19" s="411" customFormat="1" ht="12.75" customHeight="1" outlineLevel="1" x14ac:dyDescent="0.2">
      <c r="A52" s="410"/>
      <c r="B52" s="570" t="s">
        <v>906</v>
      </c>
      <c r="C52" s="406" t="s">
        <v>405</v>
      </c>
      <c r="D52" s="407"/>
      <c r="E52" s="407"/>
      <c r="F52" s="581">
        <f>SUM(F53:F54)</f>
        <v>48527.403999999995</v>
      </c>
      <c r="G52" s="581">
        <f t="shared" ref="G52:O52" si="4">SUM(G53:G54)</f>
        <v>0</v>
      </c>
      <c r="H52" s="581">
        <f t="shared" si="4"/>
        <v>0</v>
      </c>
      <c r="I52" s="581">
        <f>'[277]Анализ НВВ 2012-2021'!$R$56</f>
        <v>52742.528764978408</v>
      </c>
      <c r="J52" s="581">
        <f t="shared" si="4"/>
        <v>0</v>
      </c>
      <c r="K52" s="581">
        <f t="shared" si="4"/>
        <v>0</v>
      </c>
      <c r="L52" s="581">
        <f t="shared" si="4"/>
        <v>51987.329130399994</v>
      </c>
      <c r="M52" s="581">
        <f t="shared" si="4"/>
        <v>0</v>
      </c>
      <c r="N52" s="581">
        <f t="shared" si="4"/>
        <v>0</v>
      </c>
      <c r="O52" s="581">
        <f t="shared" si="4"/>
        <v>54404.42670438061</v>
      </c>
      <c r="Q52" s="401"/>
      <c r="R52" s="401"/>
      <c r="S52" s="401"/>
    </row>
    <row r="53" spans="1:19" s="411" customFormat="1" ht="15.75" outlineLevel="1" x14ac:dyDescent="0.2">
      <c r="A53" s="410"/>
      <c r="B53" s="484" t="s">
        <v>907</v>
      </c>
      <c r="C53" s="406" t="s">
        <v>405</v>
      </c>
      <c r="D53" s="407"/>
      <c r="E53" s="407"/>
      <c r="F53" s="581">
        <f>'[277]Анализ НВВ 2012-2021'!$P$57</f>
        <v>47142.426089999994</v>
      </c>
      <c r="G53" s="581"/>
      <c r="H53" s="581"/>
      <c r="I53" s="581"/>
      <c r="J53" s="581"/>
      <c r="K53" s="581"/>
      <c r="L53" s="581">
        <f>'[277]Анализ НВВ 2012-2021'!$S$57</f>
        <v>48598.295180399997</v>
      </c>
      <c r="M53" s="581"/>
      <c r="N53" s="581"/>
      <c r="O53" s="581">
        <f>'[277]Анализ НВВ 2012-2021'!$V$57</f>
        <v>50884.014321794602</v>
      </c>
      <c r="Q53" s="401"/>
      <c r="R53" s="401"/>
      <c r="S53" s="401"/>
    </row>
    <row r="54" spans="1:19" s="411" customFormat="1" ht="15.75" outlineLevel="1" x14ac:dyDescent="0.2">
      <c r="A54" s="410"/>
      <c r="B54" s="484" t="s">
        <v>908</v>
      </c>
      <c r="C54" s="406" t="s">
        <v>405</v>
      </c>
      <c r="D54" s="407"/>
      <c r="E54" s="407"/>
      <c r="F54" s="581">
        <f>'[277]Анализ НВВ 2012-2021'!$P$58</f>
        <v>1384.9779100000001</v>
      </c>
      <c r="G54" s="581"/>
      <c r="H54" s="581"/>
      <c r="I54" s="581"/>
      <c r="J54" s="581"/>
      <c r="K54" s="581"/>
      <c r="L54" s="581">
        <f>'[277]Анализ НВВ 2012-2021'!$S$58</f>
        <v>3389.03395</v>
      </c>
      <c r="M54" s="581"/>
      <c r="N54" s="581"/>
      <c r="O54" s="581">
        <f>'[277]Анализ НВВ 2012-2021'!$V$58</f>
        <v>3520.4123825860047</v>
      </c>
      <c r="Q54" s="401"/>
      <c r="R54" s="401"/>
      <c r="S54" s="401"/>
    </row>
    <row r="55" spans="1:19" s="375" customFormat="1" ht="48.75" customHeight="1" x14ac:dyDescent="0.2">
      <c r="A55" s="378" t="s">
        <v>408</v>
      </c>
      <c r="B55" s="402" t="s">
        <v>409</v>
      </c>
      <c r="C55" s="392" t="s">
        <v>405</v>
      </c>
      <c r="D55" s="403">
        <v>56586.15</v>
      </c>
      <c r="E55" s="403">
        <v>54367.08</v>
      </c>
      <c r="F55" s="581">
        <f>F56+F67</f>
        <v>134143.67047000001</v>
      </c>
      <c r="G55" s="581">
        <f>G56+G67</f>
        <v>0</v>
      </c>
      <c r="H55" s="581">
        <f>H56+H67</f>
        <v>0</v>
      </c>
      <c r="I55" s="581">
        <f>I56+I67</f>
        <v>137325.97978889316</v>
      </c>
      <c r="J55" s="581"/>
      <c r="K55" s="581"/>
      <c r="L55" s="581">
        <f>L56+L67</f>
        <v>198071.20930785462</v>
      </c>
      <c r="M55" s="581"/>
      <c r="N55" s="581"/>
      <c r="O55" s="581">
        <f>O56+O67</f>
        <v>213955.93352976878</v>
      </c>
      <c r="Q55" s="401"/>
      <c r="R55" s="401"/>
      <c r="S55" s="401"/>
    </row>
    <row r="56" spans="1:19" s="375" customFormat="1" ht="29.25" customHeight="1" outlineLevel="1" x14ac:dyDescent="0.2">
      <c r="A56" s="378" t="s">
        <v>670</v>
      </c>
      <c r="B56" s="412" t="s">
        <v>671</v>
      </c>
      <c r="C56" s="406" t="s">
        <v>405</v>
      </c>
      <c r="D56" s="407"/>
      <c r="E56" s="407"/>
      <c r="F56" s="581">
        <f t="shared" ref="F56:K56" si="5">F57+F63</f>
        <v>102810.96460000001</v>
      </c>
      <c r="G56" s="581">
        <f t="shared" si="5"/>
        <v>0</v>
      </c>
      <c r="H56" s="581">
        <f t="shared" si="5"/>
        <v>0</v>
      </c>
      <c r="I56" s="581">
        <f t="shared" si="5"/>
        <v>135008.55611628425</v>
      </c>
      <c r="J56" s="581">
        <f t="shared" si="5"/>
        <v>0</v>
      </c>
      <c r="K56" s="581">
        <f t="shared" si="5"/>
        <v>0</v>
      </c>
      <c r="L56" s="581">
        <f>'[277]Анализ НВВ 2012-2021'!$S$64</f>
        <v>162927.97898000001</v>
      </c>
      <c r="M56" s="581">
        <f>M57+M63</f>
        <v>0</v>
      </c>
      <c r="N56" s="581">
        <f>N57+N63</f>
        <v>0</v>
      </c>
      <c r="O56" s="581">
        <f>'[277]Анализ НВВ 2012-2021'!$V$64</f>
        <v>178174.28978950001</v>
      </c>
      <c r="Q56" s="401"/>
      <c r="R56" s="401"/>
      <c r="S56" s="401"/>
    </row>
    <row r="57" spans="1:19" s="409" customFormat="1" ht="15.75" outlineLevel="1" x14ac:dyDescent="0.2">
      <c r="A57" s="404"/>
      <c r="B57" s="405" t="s">
        <v>415</v>
      </c>
      <c r="C57" s="406" t="s">
        <v>405</v>
      </c>
      <c r="D57" s="407"/>
      <c r="E57" s="407"/>
      <c r="F57" s="581">
        <f>SUM(F58:F62)</f>
        <v>102810.96460000001</v>
      </c>
      <c r="G57" s="581">
        <f t="shared" ref="G57:O57" si="6">SUM(G58:G62)</f>
        <v>0</v>
      </c>
      <c r="H57" s="581">
        <f t="shared" si="6"/>
        <v>0</v>
      </c>
      <c r="I57" s="581">
        <f t="shared" si="6"/>
        <v>135008.55611628425</v>
      </c>
      <c r="J57" s="581">
        <f t="shared" si="6"/>
        <v>0</v>
      </c>
      <c r="K57" s="581">
        <f t="shared" si="6"/>
        <v>0</v>
      </c>
      <c r="L57" s="581">
        <f t="shared" si="6"/>
        <v>0</v>
      </c>
      <c r="M57" s="581">
        <f t="shared" si="6"/>
        <v>0</v>
      </c>
      <c r="N57" s="581">
        <f t="shared" si="6"/>
        <v>0</v>
      </c>
      <c r="O57" s="581">
        <f t="shared" si="6"/>
        <v>0</v>
      </c>
      <c r="Q57" s="401"/>
      <c r="R57" s="401"/>
      <c r="S57" s="401"/>
    </row>
    <row r="58" spans="1:19" s="411" customFormat="1" ht="15.75" outlineLevel="2" x14ac:dyDescent="0.2">
      <c r="A58" s="410"/>
      <c r="B58" s="573" t="s">
        <v>672</v>
      </c>
      <c r="C58" s="406" t="s">
        <v>405</v>
      </c>
      <c r="D58" s="407"/>
      <c r="E58" s="407"/>
      <c r="F58" s="581">
        <f>'[277]Анализ НВВ 2012-2021'!$P$67</f>
        <v>25374.550380000001</v>
      </c>
      <c r="G58" s="581"/>
      <c r="H58" s="581"/>
      <c r="I58" s="581">
        <f>'[277]Анализ НВВ 2012-2021'!$R$67</f>
        <v>43859.266829945147</v>
      </c>
      <c r="J58" s="581"/>
      <c r="K58" s="581"/>
      <c r="L58" s="581">
        <f>'[277]Анализ НВВ 2012-2021'!$S$67</f>
        <v>0</v>
      </c>
      <c r="M58" s="581"/>
      <c r="N58" s="581"/>
      <c r="O58" s="581">
        <f>'[277]Анализ НВВ 2012-2021'!$V$67</f>
        <v>0</v>
      </c>
      <c r="Q58" s="401"/>
      <c r="R58" s="401"/>
      <c r="S58" s="401"/>
    </row>
    <row r="59" spans="1:19" s="411" customFormat="1" ht="15.75" outlineLevel="2" x14ac:dyDescent="0.2">
      <c r="A59" s="410"/>
      <c r="B59" s="573" t="s">
        <v>910</v>
      </c>
      <c r="C59" s="406" t="s">
        <v>405</v>
      </c>
      <c r="D59" s="407"/>
      <c r="E59" s="407"/>
      <c r="F59" s="581">
        <f>'[277]Анализ НВВ 2012-2021'!$P$68</f>
        <v>40888.443310000002</v>
      </c>
      <c r="G59" s="581"/>
      <c r="H59" s="581"/>
      <c r="I59" s="581">
        <f>'[277]Анализ НВВ 2012-2021'!$R$68</f>
        <v>35010.478421954096</v>
      </c>
      <c r="J59" s="581"/>
      <c r="K59" s="581"/>
      <c r="L59" s="581">
        <f>'[277]Анализ НВВ 2012-2021'!$S$68</f>
        <v>0</v>
      </c>
      <c r="M59" s="581"/>
      <c r="N59" s="581"/>
      <c r="O59" s="581">
        <f>'[277]Анализ НВВ 2012-2021'!$V$68</f>
        <v>0</v>
      </c>
      <c r="Q59" s="401"/>
      <c r="R59" s="401"/>
      <c r="S59" s="401"/>
    </row>
    <row r="60" spans="1:19" s="411" customFormat="1" ht="15.75" outlineLevel="2" x14ac:dyDescent="0.2">
      <c r="A60" s="410"/>
      <c r="B60" s="573" t="s">
        <v>673</v>
      </c>
      <c r="C60" s="406" t="s">
        <v>405</v>
      </c>
      <c r="D60" s="407"/>
      <c r="E60" s="407"/>
      <c r="F60" s="581">
        <f>'[277]Анализ НВВ 2012-2021'!$P$69</f>
        <v>28674.82015</v>
      </c>
      <c r="G60" s="581"/>
      <c r="H60" s="581"/>
      <c r="I60" s="581">
        <f>'[277]Анализ НВВ 2012-2021'!$R$69</f>
        <v>13675.956530251493</v>
      </c>
      <c r="J60" s="581"/>
      <c r="K60" s="581"/>
      <c r="L60" s="581">
        <f>'[277]Анализ НВВ 2012-2021'!$S$69</f>
        <v>0</v>
      </c>
      <c r="M60" s="581"/>
      <c r="N60" s="581"/>
      <c r="O60" s="581">
        <f>'[277]Анализ НВВ 2012-2021'!$V$69</f>
        <v>0</v>
      </c>
      <c r="Q60" s="401"/>
      <c r="R60" s="401"/>
      <c r="S60" s="401"/>
    </row>
    <row r="61" spans="1:19" s="411" customFormat="1" ht="15.75" outlineLevel="2" x14ac:dyDescent="0.2">
      <c r="A61" s="410"/>
      <c r="B61" s="573" t="s">
        <v>674</v>
      </c>
      <c r="C61" s="406" t="s">
        <v>405</v>
      </c>
      <c r="D61" s="407"/>
      <c r="E61" s="407"/>
      <c r="F61" s="581">
        <f>'[277]Анализ НВВ 2012-2021'!$P$66</f>
        <v>7873.1507600000004</v>
      </c>
      <c r="G61" s="581"/>
      <c r="H61" s="581"/>
      <c r="I61" s="581">
        <f>'[277]Анализ НВВ 2012-2021'!$R$66</f>
        <v>6738.2299776700147</v>
      </c>
      <c r="J61" s="581"/>
      <c r="K61" s="581"/>
      <c r="L61" s="581">
        <f>'[277]Анализ НВВ 2012-2021'!$S$66</f>
        <v>0</v>
      </c>
      <c r="M61" s="581"/>
      <c r="N61" s="581"/>
      <c r="O61" s="581">
        <f>'[277]Анализ НВВ 2012-2021'!$V$66</f>
        <v>0</v>
      </c>
      <c r="Q61" s="401"/>
      <c r="R61" s="401"/>
      <c r="S61" s="401"/>
    </row>
    <row r="62" spans="1:19" s="411" customFormat="1" ht="15.75" outlineLevel="2" x14ac:dyDescent="0.2">
      <c r="A62" s="410"/>
      <c r="B62" s="573" t="s">
        <v>912</v>
      </c>
      <c r="C62" s="406" t="s">
        <v>405</v>
      </c>
      <c r="D62" s="407"/>
      <c r="E62" s="407"/>
      <c r="F62" s="581">
        <f>'[277]Анализ НВВ 2012-2021'!$P$70</f>
        <v>0</v>
      </c>
      <c r="G62" s="581"/>
      <c r="H62" s="581"/>
      <c r="I62" s="581">
        <f>'[277]Анализ НВВ 2012-2021'!$R$71</f>
        <v>35724.624356463508</v>
      </c>
      <c r="J62" s="581"/>
      <c r="K62" s="581"/>
      <c r="L62" s="581">
        <f>'[277]Анализ НВВ 2012-2021'!$S$70</f>
        <v>0</v>
      </c>
      <c r="M62" s="581"/>
      <c r="N62" s="581"/>
      <c r="O62" s="581">
        <f>'[277]Анализ НВВ 2012-2021'!$V$70</f>
        <v>0</v>
      </c>
      <c r="Q62" s="401"/>
      <c r="R62" s="401"/>
      <c r="S62" s="401"/>
    </row>
    <row r="63" spans="1:19" s="409" customFormat="1" ht="15.75" outlineLevel="1" x14ac:dyDescent="0.2">
      <c r="A63" s="404"/>
      <c r="B63" s="405" t="s">
        <v>675</v>
      </c>
      <c r="C63" s="406" t="s">
        <v>405</v>
      </c>
      <c r="D63" s="407"/>
      <c r="E63" s="407"/>
      <c r="F63" s="581">
        <f>SUM(F64:F66)</f>
        <v>0</v>
      </c>
      <c r="G63" s="581"/>
      <c r="H63" s="581"/>
      <c r="I63" s="581">
        <f>ROUND(PRODUCT(F63*$I$14),)</f>
        <v>0</v>
      </c>
      <c r="J63" s="581"/>
      <c r="K63" s="581"/>
      <c r="L63" s="581">
        <f>ROUND(PRODUCT(F63*$O$14),2)</f>
        <v>0</v>
      </c>
      <c r="M63" s="581"/>
      <c r="N63" s="581"/>
      <c r="O63" s="581">
        <f>ROUND(PRODUCT(I63*$O$14),2)</f>
        <v>0</v>
      </c>
      <c r="Q63" s="401"/>
      <c r="R63" s="401"/>
      <c r="S63" s="401"/>
    </row>
    <row r="64" spans="1:19" s="411" customFormat="1" ht="15.75" outlineLevel="3" x14ac:dyDescent="0.2">
      <c r="A64" s="410"/>
      <c r="B64" s="573" t="s">
        <v>675</v>
      </c>
      <c r="C64" s="406" t="s">
        <v>405</v>
      </c>
      <c r="D64" s="407"/>
      <c r="E64" s="407"/>
      <c r="F64" s="581">
        <v>0</v>
      </c>
      <c r="G64" s="581"/>
      <c r="H64" s="581"/>
      <c r="I64" s="581">
        <v>0</v>
      </c>
      <c r="J64" s="581"/>
      <c r="K64" s="581"/>
      <c r="L64" s="581">
        <v>0</v>
      </c>
      <c r="M64" s="581"/>
      <c r="N64" s="581"/>
      <c r="O64" s="581">
        <v>0</v>
      </c>
      <c r="Q64" s="401"/>
      <c r="R64" s="401"/>
      <c r="S64" s="401"/>
    </row>
    <row r="65" spans="1:27" s="411" customFormat="1" ht="15.75" outlineLevel="3" x14ac:dyDescent="0.2">
      <c r="A65" s="410"/>
      <c r="B65" s="573" t="s">
        <v>676</v>
      </c>
      <c r="C65" s="406" t="s">
        <v>405</v>
      </c>
      <c r="D65" s="407"/>
      <c r="E65" s="407"/>
      <c r="F65" s="581">
        <v>0</v>
      </c>
      <c r="G65" s="581"/>
      <c r="H65" s="581"/>
      <c r="I65" s="581">
        <v>0</v>
      </c>
      <c r="J65" s="581"/>
      <c r="K65" s="581"/>
      <c r="L65" s="581">
        <v>0</v>
      </c>
      <c r="M65" s="581"/>
      <c r="N65" s="581"/>
      <c r="O65" s="581">
        <v>0</v>
      </c>
      <c r="Q65" s="401"/>
      <c r="R65" s="401"/>
      <c r="S65" s="401"/>
    </row>
    <row r="66" spans="1:27" s="411" customFormat="1" ht="15.75" outlineLevel="3" x14ac:dyDescent="0.2">
      <c r="A66" s="410"/>
      <c r="B66" s="574" t="s">
        <v>677</v>
      </c>
      <c r="C66" s="406" t="s">
        <v>405</v>
      </c>
      <c r="D66" s="407"/>
      <c r="E66" s="407"/>
      <c r="F66" s="581">
        <v>0</v>
      </c>
      <c r="G66" s="581"/>
      <c r="H66" s="581"/>
      <c r="I66" s="581">
        <v>0</v>
      </c>
      <c r="J66" s="581"/>
      <c r="K66" s="581"/>
      <c r="L66" s="581">
        <v>0</v>
      </c>
      <c r="M66" s="581"/>
      <c r="N66" s="581"/>
      <c r="O66" s="581">
        <v>0</v>
      </c>
      <c r="Q66" s="401"/>
      <c r="R66" s="401"/>
      <c r="S66" s="401"/>
    </row>
    <row r="67" spans="1:27" s="409" customFormat="1" ht="15.75" outlineLevel="1" x14ac:dyDescent="0.2">
      <c r="A67" s="404" t="s">
        <v>670</v>
      </c>
      <c r="B67" s="412" t="s">
        <v>678</v>
      </c>
      <c r="C67" s="406" t="s">
        <v>405</v>
      </c>
      <c r="D67" s="407"/>
      <c r="E67" s="407"/>
      <c r="F67" s="581">
        <f>SUM(F68:F74)</f>
        <v>31332.705870000002</v>
      </c>
      <c r="G67" s="581">
        <f>SUM(G68:G74)</f>
        <v>0</v>
      </c>
      <c r="H67" s="581">
        <f>SUM(H68:H74)</f>
        <v>0</v>
      </c>
      <c r="I67" s="581">
        <f>SUM(I68:I74)</f>
        <v>2317.4236726089157</v>
      </c>
      <c r="J67" s="581"/>
      <c r="K67" s="581"/>
      <c r="L67" s="581">
        <f>SUM(L68:L74)</f>
        <v>35143.230327854595</v>
      </c>
      <c r="M67" s="581"/>
      <c r="N67" s="581"/>
      <c r="O67" s="581">
        <f>SUM(O68:O74)</f>
        <v>35781.643740268759</v>
      </c>
      <c r="Q67" s="401"/>
      <c r="R67" s="401"/>
      <c r="S67" s="401"/>
    </row>
    <row r="68" spans="1:27" s="411" customFormat="1" ht="15.75" outlineLevel="3" x14ac:dyDescent="0.2">
      <c r="A68" s="410"/>
      <c r="B68" s="573" t="s">
        <v>677</v>
      </c>
      <c r="C68" s="406" t="s">
        <v>405</v>
      </c>
      <c r="D68" s="407"/>
      <c r="E68" s="407"/>
      <c r="F68" s="581">
        <f>'[277]Анализ НВВ 2012-2021'!$P$80</f>
        <v>0</v>
      </c>
      <c r="G68" s="581"/>
      <c r="H68" s="581"/>
      <c r="I68" s="581">
        <f>'[277]Анализ НВВ 2012-2021'!$R$80</f>
        <v>0</v>
      </c>
      <c r="J68" s="581"/>
      <c r="K68" s="581"/>
      <c r="L68" s="581">
        <f>'[277]Анализ НВВ 2012-2021'!$S$80</f>
        <v>26525</v>
      </c>
      <c r="M68" s="581"/>
      <c r="N68" s="581"/>
      <c r="O68" s="581">
        <f>'[277]Анализ НВВ 2012-2021'!$V$80</f>
        <v>27315</v>
      </c>
      <c r="Q68" s="401"/>
      <c r="R68" s="401"/>
      <c r="S68" s="401"/>
    </row>
    <row r="69" spans="1:27" s="411" customFormat="1" ht="15.75" outlineLevel="3" x14ac:dyDescent="0.2">
      <c r="A69" s="410"/>
      <c r="B69" s="573" t="s">
        <v>911</v>
      </c>
      <c r="C69" s="406" t="s">
        <v>405</v>
      </c>
      <c r="D69" s="407"/>
      <c r="E69" s="407"/>
      <c r="F69" s="581">
        <f>'[277]Анализ НВВ 2012-2021'!$P$81</f>
        <v>3311.50983</v>
      </c>
      <c r="G69" s="581"/>
      <c r="H69" s="581"/>
      <c r="I69" s="581">
        <f>'[277]Анализ НВВ 2012-2021'!$R$81</f>
        <v>0</v>
      </c>
      <c r="J69" s="581"/>
      <c r="K69" s="581"/>
      <c r="L69" s="581">
        <f>'[277]Анализ НВВ 2012-2021'!$S$81</f>
        <v>4286.3978299999999</v>
      </c>
      <c r="M69" s="581"/>
      <c r="N69" s="581"/>
      <c r="O69" s="581">
        <f>'[277]Анализ НВВ 2012-2021'!$V$81</f>
        <v>4500.7177215000002</v>
      </c>
      <c r="Q69" s="401"/>
      <c r="R69" s="401"/>
      <c r="S69" s="401"/>
    </row>
    <row r="70" spans="1:27" s="411" customFormat="1" ht="15.75" outlineLevel="3" x14ac:dyDescent="0.2">
      <c r="A70" s="410"/>
      <c r="B70" s="573" t="s">
        <v>679</v>
      </c>
      <c r="C70" s="406" t="s">
        <v>405</v>
      </c>
      <c r="D70" s="407"/>
      <c r="E70" s="407"/>
      <c r="F70" s="581">
        <f>'[277]Анализ НВВ 2012-2021'!$P$72</f>
        <v>207.83844999999999</v>
      </c>
      <c r="G70" s="581"/>
      <c r="H70" s="581"/>
      <c r="I70" s="581">
        <f>'[277]Анализ НВВ 2012-2021'!$R$72</f>
        <v>316.84810959169403</v>
      </c>
      <c r="J70" s="581"/>
      <c r="K70" s="581"/>
      <c r="L70" s="581">
        <f>'[277]Анализ НВВ 2012-2021'!$S$72</f>
        <v>281.53872000000001</v>
      </c>
      <c r="M70" s="581"/>
      <c r="N70" s="581"/>
      <c r="O70" s="581">
        <f>'[277]Анализ НВВ 2012-2021'!$V$72</f>
        <v>287.16949</v>
      </c>
      <c r="Q70" s="401"/>
      <c r="R70" s="401"/>
      <c r="S70" s="401"/>
    </row>
    <row r="71" spans="1:27" s="411" customFormat="1" ht="15.75" outlineLevel="3" x14ac:dyDescent="0.2">
      <c r="A71" s="410"/>
      <c r="B71" s="573" t="s">
        <v>680</v>
      </c>
      <c r="C71" s="406" t="s">
        <v>405</v>
      </c>
      <c r="D71" s="407"/>
      <c r="E71" s="407"/>
      <c r="F71" s="581">
        <f>'[277]Анализ НВВ 2012-2021'!$P$76</f>
        <v>245.38009</v>
      </c>
      <c r="G71" s="581"/>
      <c r="H71" s="581"/>
      <c r="I71" s="581">
        <f>'[277]Анализ НВВ 2012-2021'!$R$76</f>
        <v>220.70451133746434</v>
      </c>
      <c r="J71" s="581"/>
      <c r="K71" s="581"/>
      <c r="L71" s="581">
        <f>'[277]Анализ НВВ 2012-2021'!$S$76</f>
        <v>437.22</v>
      </c>
      <c r="M71" s="581"/>
      <c r="N71" s="581"/>
      <c r="O71" s="581">
        <f>'[277]Анализ НВВ 2012-2021'!$V$76</f>
        <v>445.96440000000001</v>
      </c>
      <c r="Q71" s="401"/>
      <c r="R71" s="401"/>
      <c r="S71" s="401"/>
    </row>
    <row r="72" spans="1:27" s="411" customFormat="1" ht="15.75" outlineLevel="3" x14ac:dyDescent="0.2">
      <c r="A72" s="410"/>
      <c r="B72" s="573" t="s">
        <v>681</v>
      </c>
      <c r="C72" s="406" t="s">
        <v>405</v>
      </c>
      <c r="D72" s="407"/>
      <c r="E72" s="407"/>
      <c r="F72" s="581">
        <f>'[277]Анализ НВВ 2012-2021'!$P$73</f>
        <v>0</v>
      </c>
      <c r="G72" s="581"/>
      <c r="H72" s="581"/>
      <c r="I72" s="581">
        <f>'[277]Анализ НВВ 2012-2021'!$R$73</f>
        <v>890.45457986618851</v>
      </c>
      <c r="J72" s="581"/>
      <c r="K72" s="581"/>
      <c r="L72" s="581">
        <f>'[277]Анализ НВВ 2012-2021'!$S$73</f>
        <v>1980.7618761879264</v>
      </c>
      <c r="M72" s="581"/>
      <c r="N72" s="581"/>
      <c r="O72" s="581">
        <f>'[277]Анализ НВВ 2012-2021'!$V$73</f>
        <v>2073.8576843687588</v>
      </c>
      <c r="Q72" s="401"/>
      <c r="R72" s="401"/>
      <c r="S72" s="401"/>
    </row>
    <row r="73" spans="1:27" s="411" customFormat="1" ht="15.75" outlineLevel="3" x14ac:dyDescent="0.2">
      <c r="A73" s="410"/>
      <c r="B73" s="573" t="s">
        <v>682</v>
      </c>
      <c r="C73" s="406" t="s">
        <v>405</v>
      </c>
      <c r="D73" s="407"/>
      <c r="E73" s="407"/>
      <c r="F73" s="581">
        <f>'[277]Анализ НВВ 2012-2021'!$P$74</f>
        <v>0</v>
      </c>
      <c r="G73" s="581"/>
      <c r="H73" s="581"/>
      <c r="I73" s="581">
        <f>'[277]Анализ НВВ 2012-2021'!$R$74</f>
        <v>146.29471310053995</v>
      </c>
      <c r="J73" s="581"/>
      <c r="K73" s="581"/>
      <c r="L73" s="581">
        <f>'[277]Анализ НВВ 2012-2021'!$S$74</f>
        <v>0</v>
      </c>
      <c r="M73" s="581"/>
      <c r="N73" s="581"/>
      <c r="O73" s="581">
        <f>'[277]Анализ НВВ 2012-2021'!$V$74</f>
        <v>0</v>
      </c>
      <c r="Q73" s="401"/>
      <c r="R73" s="401"/>
      <c r="S73" s="401"/>
    </row>
    <row r="74" spans="1:27" s="411" customFormat="1" ht="15.75" outlineLevel="3" x14ac:dyDescent="0.2">
      <c r="A74" s="410"/>
      <c r="B74" s="573" t="s">
        <v>683</v>
      </c>
      <c r="C74" s="406" t="s">
        <v>405</v>
      </c>
      <c r="D74" s="407"/>
      <c r="E74" s="407"/>
      <c r="F74" s="581">
        <f>'[277]Анализ НВВ 2012-2021'!$P$78</f>
        <v>27567.977500000001</v>
      </c>
      <c r="G74" s="581"/>
      <c r="H74" s="581"/>
      <c r="I74" s="581">
        <f>'[277]Анализ НВВ 2012-2021'!$R$78</f>
        <v>743.12175871302895</v>
      </c>
      <c r="J74" s="581"/>
      <c r="K74" s="581"/>
      <c r="L74" s="581">
        <f>'[277]Анализ НВВ 2012-2021'!$S$78</f>
        <v>1632.311901666666</v>
      </c>
      <c r="M74" s="581"/>
      <c r="N74" s="581"/>
      <c r="O74" s="581">
        <f>'[277]Анализ НВВ 2012-2021'!$V$78</f>
        <v>1158.934444399998</v>
      </c>
      <c r="Q74" s="401"/>
      <c r="R74" s="401"/>
      <c r="S74" s="401"/>
    </row>
    <row r="75" spans="1:27" s="375" customFormat="1" ht="15.75" x14ac:dyDescent="0.2">
      <c r="A75" s="378" t="s">
        <v>410</v>
      </c>
      <c r="B75" s="575" t="s">
        <v>411</v>
      </c>
      <c r="C75" s="406" t="s">
        <v>405</v>
      </c>
      <c r="D75" s="407">
        <v>435280.86</v>
      </c>
      <c r="E75" s="407">
        <v>418211.02</v>
      </c>
      <c r="F75" s="581">
        <f>'[277]Анализ НВВ 2012-2021'!$P$83</f>
        <v>1059819.42912</v>
      </c>
      <c r="G75" s="581"/>
      <c r="H75" s="581"/>
      <c r="I75" s="581">
        <f>'[277]Анализ НВВ 2012-2021'!$R$83</f>
        <v>1056360.9299242024</v>
      </c>
      <c r="J75" s="581"/>
      <c r="K75" s="581"/>
      <c r="L75" s="581">
        <f>'[277]Анализ НВВ 2012-2021'!$S$83</f>
        <v>1294809.7890000001</v>
      </c>
      <c r="M75" s="581"/>
      <c r="N75" s="581"/>
      <c r="O75" s="581">
        <f>'[277]Анализ НВВ 2012-2021'!$V$83</f>
        <v>1371842.1821000001</v>
      </c>
      <c r="P75" s="400"/>
      <c r="Q75" s="401"/>
      <c r="R75" s="401"/>
      <c r="S75" s="401"/>
      <c r="W75" s="400"/>
      <c r="X75" s="400"/>
      <c r="Y75" s="400"/>
      <c r="Z75" s="400"/>
      <c r="AA75" s="400"/>
    </row>
    <row r="76" spans="1:27" s="375" customFormat="1" ht="15.75" x14ac:dyDescent="0.2">
      <c r="A76" s="378" t="s">
        <v>412</v>
      </c>
      <c r="B76" s="575" t="s">
        <v>413</v>
      </c>
      <c r="C76" s="406" t="s">
        <v>405</v>
      </c>
      <c r="D76" s="439">
        <f t="shared" ref="D76:I76" si="7">D77+D78+D151+D158+D161+D170+D185</f>
        <v>114254.45</v>
      </c>
      <c r="E76" s="439">
        <f t="shared" si="7"/>
        <v>109774.28</v>
      </c>
      <c r="F76" s="580">
        <f t="shared" si="7"/>
        <v>312848.26946037746</v>
      </c>
      <c r="G76" s="580">
        <f t="shared" si="7"/>
        <v>0</v>
      </c>
      <c r="H76" s="580">
        <f t="shared" si="7"/>
        <v>0</v>
      </c>
      <c r="I76" s="580">
        <f t="shared" si="7"/>
        <v>277278.79926915589</v>
      </c>
      <c r="J76" s="580"/>
      <c r="K76" s="580"/>
      <c r="L76" s="580">
        <f>L77+L78+L151+L158+L161+L170+L185</f>
        <v>361795.49841934885</v>
      </c>
      <c r="M76" s="580"/>
      <c r="N76" s="580"/>
      <c r="O76" s="580">
        <f>O77+O78+O151+O158+O161+O170+O185</f>
        <v>382627.93881823216</v>
      </c>
      <c r="P76" s="400"/>
      <c r="Q76" s="401"/>
      <c r="R76" s="401"/>
      <c r="S76" s="401"/>
    </row>
    <row r="77" spans="1:27" s="375" customFormat="1" ht="15.75" x14ac:dyDescent="0.2">
      <c r="A77" s="378" t="s">
        <v>414</v>
      </c>
      <c r="B77" s="405" t="s">
        <v>415</v>
      </c>
      <c r="C77" s="406" t="s">
        <v>405</v>
      </c>
      <c r="D77" s="407"/>
      <c r="E77" s="407"/>
      <c r="F77" s="581"/>
      <c r="G77" s="581"/>
      <c r="H77" s="581"/>
      <c r="I77" s="581"/>
      <c r="J77" s="581"/>
      <c r="K77" s="581"/>
      <c r="L77" s="581"/>
      <c r="M77" s="581"/>
      <c r="N77" s="581"/>
      <c r="O77" s="581"/>
      <c r="Q77" s="401"/>
      <c r="R77" s="401"/>
      <c r="S77" s="401"/>
    </row>
    <row r="78" spans="1:27" s="375" customFormat="1" ht="15.75" x14ac:dyDescent="0.2">
      <c r="A78" s="378" t="s">
        <v>416</v>
      </c>
      <c r="B78" s="412" t="s">
        <v>417</v>
      </c>
      <c r="C78" s="406" t="s">
        <v>405</v>
      </c>
      <c r="D78" s="439">
        <f>SUM(D79:D131)</f>
        <v>60876.429999999993</v>
      </c>
      <c r="E78" s="439">
        <f>SUM(E79:E131)</f>
        <v>58489.509999999995</v>
      </c>
      <c r="F78" s="580">
        <f>F79+F98+F109+F118+F122+F131</f>
        <v>215696.64286037744</v>
      </c>
      <c r="G78" s="580"/>
      <c r="H78" s="580"/>
      <c r="I78" s="580">
        <f>I79+I98+I109+I118+I122+I131</f>
        <v>177054.75127364357</v>
      </c>
      <c r="J78" s="580"/>
      <c r="K78" s="580"/>
      <c r="L78" s="580">
        <f>L79+L98+L109+L118+L122+L131</f>
        <v>263354.59421562473</v>
      </c>
      <c r="M78" s="580"/>
      <c r="N78" s="580"/>
      <c r="O78" s="580">
        <f>O79+O98+O109+O118+O122+O131</f>
        <v>279821.49871861504</v>
      </c>
      <c r="P78" s="400"/>
      <c r="Q78" s="401"/>
      <c r="R78" s="401"/>
      <c r="S78" s="401"/>
    </row>
    <row r="79" spans="1:27" s="409" customFormat="1" ht="15.75" x14ac:dyDescent="0.2">
      <c r="A79" s="404" t="s">
        <v>418</v>
      </c>
      <c r="B79" s="405" t="s">
        <v>419</v>
      </c>
      <c r="C79" s="406" t="s">
        <v>405</v>
      </c>
      <c r="D79" s="407">
        <v>8317.0400000000009</v>
      </c>
      <c r="E79" s="407">
        <v>7990.88</v>
      </c>
      <c r="F79" s="581">
        <f>F80+F97</f>
        <v>23408.602869800001</v>
      </c>
      <c r="G79" s="581" t="e">
        <f>G80+G97</f>
        <v>#REF!</v>
      </c>
      <c r="H79" s="581" t="e">
        <f>H80+H97</f>
        <v>#REF!</v>
      </c>
      <c r="I79" s="581">
        <f>I80+I97</f>
        <v>20184.185880194163</v>
      </c>
      <c r="J79" s="581"/>
      <c r="K79" s="581"/>
      <c r="L79" s="581">
        <f>L80+L97</f>
        <v>31494.965420073233</v>
      </c>
      <c r="M79" s="581"/>
      <c r="N79" s="581"/>
      <c r="O79" s="581">
        <f>O80+O97</f>
        <v>33045.563943575748</v>
      </c>
      <c r="P79" s="400"/>
      <c r="Q79" s="401"/>
      <c r="R79" s="401"/>
      <c r="S79" s="401"/>
    </row>
    <row r="80" spans="1:27" s="409" customFormat="1" ht="15.75" outlineLevel="1" x14ac:dyDescent="0.2">
      <c r="A80" s="404" t="s">
        <v>913</v>
      </c>
      <c r="B80" s="587" t="s">
        <v>419</v>
      </c>
      <c r="C80" s="406" t="s">
        <v>405</v>
      </c>
      <c r="D80" s="407"/>
      <c r="E80" s="407"/>
      <c r="F80" s="581">
        <f>'[277]Анализ НВВ 2012-2021'!$P$89</f>
        <v>22049.452499800002</v>
      </c>
      <c r="G80" s="581" t="e">
        <f>#REF!+#REF!+#REF!+#REF!+#REF!+#REF!</f>
        <v>#REF!</v>
      </c>
      <c r="H80" s="581" t="e">
        <f>#REF!+#REF!+#REF!+#REF!+#REF!+#REF!</f>
        <v>#REF!</v>
      </c>
      <c r="I80" s="581">
        <f>'[277]Анализ НВВ 2012-2021'!$R$89</f>
        <v>18420.571318197901</v>
      </c>
      <c r="J80" s="581"/>
      <c r="K80" s="581"/>
      <c r="L80" s="581">
        <f>'[277]Анализ НВВ 2012-2021'!$S$89</f>
        <v>29929.950372520001</v>
      </c>
      <c r="M80" s="581"/>
      <c r="N80" s="581"/>
      <c r="O80" s="581">
        <f>'[277]Анализ НВВ 2012-2021'!$V$89</f>
        <v>31294.824363370401</v>
      </c>
      <c r="Q80" s="401"/>
      <c r="R80" s="401"/>
      <c r="S80" s="401"/>
    </row>
    <row r="81" spans="1:19" s="409" customFormat="1" ht="15.75" outlineLevel="1" x14ac:dyDescent="0.2">
      <c r="A81" s="404"/>
      <c r="B81" s="405" t="s">
        <v>684</v>
      </c>
      <c r="C81" s="406"/>
      <c r="D81" s="407"/>
      <c r="E81" s="407"/>
      <c r="F81" s="581"/>
      <c r="G81" s="581"/>
      <c r="H81" s="581"/>
      <c r="I81" s="581"/>
      <c r="J81" s="581"/>
      <c r="K81" s="581"/>
      <c r="L81" s="581"/>
      <c r="M81" s="581"/>
      <c r="N81" s="581"/>
      <c r="O81" s="581"/>
      <c r="Q81" s="401"/>
      <c r="R81" s="401"/>
      <c r="S81" s="401"/>
    </row>
    <row r="82" spans="1:19" s="409" customFormat="1" ht="15.75" outlineLevel="1" x14ac:dyDescent="0.2">
      <c r="A82" s="404"/>
      <c r="B82" s="573" t="s">
        <v>685</v>
      </c>
      <c r="C82" s="406"/>
      <c r="D82" s="407"/>
      <c r="E82" s="407"/>
      <c r="F82" s="581"/>
      <c r="G82" s="581"/>
      <c r="H82" s="581"/>
      <c r="I82" s="581"/>
      <c r="J82" s="581"/>
      <c r="K82" s="581"/>
      <c r="L82" s="581"/>
      <c r="M82" s="581"/>
      <c r="N82" s="581"/>
      <c r="O82" s="581"/>
      <c r="Q82" s="401"/>
      <c r="R82" s="401"/>
      <c r="S82" s="401"/>
    </row>
    <row r="83" spans="1:19" s="409" customFormat="1" ht="15.75" outlineLevel="1" x14ac:dyDescent="0.2">
      <c r="A83" s="404"/>
      <c r="B83" s="573" t="s">
        <v>686</v>
      </c>
      <c r="C83" s="406"/>
      <c r="D83" s="407"/>
      <c r="E83" s="407"/>
      <c r="F83" s="581"/>
      <c r="G83" s="581"/>
      <c r="H83" s="581"/>
      <c r="I83" s="581"/>
      <c r="J83" s="581"/>
      <c r="K83" s="581"/>
      <c r="L83" s="581"/>
      <c r="M83" s="581"/>
      <c r="N83" s="581"/>
      <c r="O83" s="581"/>
      <c r="Q83" s="401"/>
      <c r="R83" s="401"/>
      <c r="S83" s="401"/>
    </row>
    <row r="84" spans="1:19" s="409" customFormat="1" ht="15.75" outlineLevel="1" x14ac:dyDescent="0.2">
      <c r="A84" s="404"/>
      <c r="B84" s="573" t="s">
        <v>687</v>
      </c>
      <c r="C84" s="406"/>
      <c r="D84" s="407"/>
      <c r="E84" s="407"/>
      <c r="F84" s="581"/>
      <c r="G84" s="581"/>
      <c r="H84" s="581"/>
      <c r="I84" s="581"/>
      <c r="J84" s="581"/>
      <c r="K84" s="581"/>
      <c r="L84" s="581"/>
      <c r="M84" s="581"/>
      <c r="N84" s="581"/>
      <c r="O84" s="581"/>
      <c r="Q84" s="401"/>
      <c r="R84" s="401"/>
      <c r="S84" s="401"/>
    </row>
    <row r="85" spans="1:19" s="409" customFormat="1" ht="15.75" outlineLevel="1" x14ac:dyDescent="0.2">
      <c r="A85" s="404"/>
      <c r="B85" s="405" t="s">
        <v>688</v>
      </c>
      <c r="C85" s="406"/>
      <c r="D85" s="407"/>
      <c r="E85" s="407"/>
      <c r="F85" s="581"/>
      <c r="G85" s="581"/>
      <c r="H85" s="581"/>
      <c r="I85" s="581"/>
      <c r="J85" s="581"/>
      <c r="K85" s="581"/>
      <c r="L85" s="581"/>
      <c r="M85" s="581"/>
      <c r="N85" s="581"/>
      <c r="O85" s="581"/>
      <c r="Q85" s="401"/>
      <c r="R85" s="401"/>
      <c r="S85" s="401"/>
    </row>
    <row r="86" spans="1:19" s="409" customFormat="1" ht="15.75" outlineLevel="1" x14ac:dyDescent="0.2">
      <c r="A86" s="404"/>
      <c r="B86" s="405" t="s">
        <v>689</v>
      </c>
      <c r="C86" s="406"/>
      <c r="D86" s="407"/>
      <c r="E86" s="407"/>
      <c r="F86" s="581"/>
      <c r="G86" s="581"/>
      <c r="H86" s="581"/>
      <c r="I86" s="581"/>
      <c r="J86" s="581"/>
      <c r="K86" s="581"/>
      <c r="L86" s="581"/>
      <c r="M86" s="581"/>
      <c r="N86" s="581"/>
      <c r="O86" s="581"/>
      <c r="Q86" s="401"/>
      <c r="R86" s="401"/>
      <c r="S86" s="401"/>
    </row>
    <row r="87" spans="1:19" s="409" customFormat="1" ht="15.75" outlineLevel="1" x14ac:dyDescent="0.2">
      <c r="A87" s="404"/>
      <c r="B87" s="405" t="s">
        <v>690</v>
      </c>
      <c r="C87" s="406"/>
      <c r="D87" s="407"/>
      <c r="E87" s="407"/>
      <c r="F87" s="581"/>
      <c r="G87" s="581"/>
      <c r="H87" s="581"/>
      <c r="I87" s="581"/>
      <c r="J87" s="581"/>
      <c r="K87" s="581"/>
      <c r="L87" s="581"/>
      <c r="M87" s="581"/>
      <c r="N87" s="581"/>
      <c r="O87" s="581"/>
      <c r="Q87" s="401"/>
      <c r="R87" s="401"/>
      <c r="S87" s="401"/>
    </row>
    <row r="88" spans="1:19" s="409" customFormat="1" ht="15.75" outlineLevel="1" x14ac:dyDescent="0.2">
      <c r="A88" s="404"/>
      <c r="B88" s="405" t="s">
        <v>691</v>
      </c>
      <c r="C88" s="406"/>
      <c r="D88" s="407"/>
      <c r="E88" s="407"/>
      <c r="F88" s="581"/>
      <c r="G88" s="581"/>
      <c r="H88" s="581"/>
      <c r="I88" s="581"/>
      <c r="J88" s="581"/>
      <c r="K88" s="581"/>
      <c r="L88" s="581"/>
      <c r="M88" s="581"/>
      <c r="N88" s="581"/>
      <c r="O88" s="581"/>
      <c r="Q88" s="401"/>
      <c r="R88" s="401"/>
      <c r="S88" s="401"/>
    </row>
    <row r="89" spans="1:19" s="409" customFormat="1" ht="15.75" outlineLevel="1" x14ac:dyDescent="0.2">
      <c r="A89" s="404"/>
      <c r="B89" s="412" t="s">
        <v>692</v>
      </c>
      <c r="C89" s="406"/>
      <c r="D89" s="407"/>
      <c r="E89" s="407"/>
      <c r="F89" s="581"/>
      <c r="G89" s="581"/>
      <c r="H89" s="581"/>
      <c r="I89" s="581"/>
      <c r="J89" s="581"/>
      <c r="K89" s="581"/>
      <c r="L89" s="581"/>
      <c r="M89" s="581"/>
      <c r="N89" s="581"/>
      <c r="O89" s="581"/>
      <c r="Q89" s="401"/>
      <c r="R89" s="401"/>
      <c r="S89" s="401"/>
    </row>
    <row r="90" spans="1:19" s="409" customFormat="1" ht="15.75" outlineLevel="1" x14ac:dyDescent="0.2">
      <c r="A90" s="404"/>
      <c r="B90" s="573" t="s">
        <v>693</v>
      </c>
      <c r="C90" s="406"/>
      <c r="D90" s="407"/>
      <c r="E90" s="407"/>
      <c r="F90" s="581"/>
      <c r="G90" s="581"/>
      <c r="H90" s="581"/>
      <c r="I90" s="581"/>
      <c r="J90" s="581"/>
      <c r="K90" s="581"/>
      <c r="L90" s="581"/>
      <c r="M90" s="581"/>
      <c r="N90" s="581"/>
      <c r="O90" s="581"/>
      <c r="Q90" s="401"/>
      <c r="R90" s="401"/>
      <c r="S90" s="401"/>
    </row>
    <row r="91" spans="1:19" s="409" customFormat="1" ht="15.75" outlineLevel="1" x14ac:dyDescent="0.2">
      <c r="A91" s="404"/>
      <c r="B91" s="573" t="s">
        <v>694</v>
      </c>
      <c r="C91" s="406"/>
      <c r="D91" s="407"/>
      <c r="E91" s="407"/>
      <c r="F91" s="581"/>
      <c r="G91" s="581"/>
      <c r="H91" s="581"/>
      <c r="I91" s="581"/>
      <c r="J91" s="581"/>
      <c r="K91" s="581"/>
      <c r="L91" s="581"/>
      <c r="M91" s="581"/>
      <c r="N91" s="581"/>
      <c r="O91" s="581"/>
      <c r="Q91" s="401"/>
      <c r="R91" s="401"/>
      <c r="S91" s="401"/>
    </row>
    <row r="92" spans="1:19" s="409" customFormat="1" ht="15.75" outlineLevel="1" x14ac:dyDescent="0.2">
      <c r="A92" s="404"/>
      <c r="B92" s="573" t="s">
        <v>695</v>
      </c>
      <c r="C92" s="406"/>
      <c r="D92" s="407"/>
      <c r="E92" s="407"/>
      <c r="F92" s="581"/>
      <c r="G92" s="581"/>
      <c r="H92" s="581"/>
      <c r="I92" s="581"/>
      <c r="J92" s="581"/>
      <c r="K92" s="581"/>
      <c r="L92" s="581"/>
      <c r="M92" s="581"/>
      <c r="N92" s="581"/>
      <c r="O92" s="581"/>
      <c r="Q92" s="401"/>
      <c r="R92" s="401"/>
      <c r="S92" s="401"/>
    </row>
    <row r="93" spans="1:19" s="409" customFormat="1" ht="15.75" outlineLevel="1" x14ac:dyDescent="0.2">
      <c r="A93" s="404"/>
      <c r="B93" s="573" t="s">
        <v>696</v>
      </c>
      <c r="C93" s="406"/>
      <c r="D93" s="407"/>
      <c r="E93" s="407"/>
      <c r="F93" s="581"/>
      <c r="G93" s="581"/>
      <c r="H93" s="581"/>
      <c r="I93" s="581"/>
      <c r="J93" s="581"/>
      <c r="K93" s="581"/>
      <c r="L93" s="581"/>
      <c r="M93" s="581"/>
      <c r="N93" s="581"/>
      <c r="O93" s="581"/>
      <c r="Q93" s="401"/>
      <c r="R93" s="401"/>
      <c r="S93" s="401"/>
    </row>
    <row r="94" spans="1:19" s="409" customFormat="1" ht="15.75" outlineLevel="1" x14ac:dyDescent="0.2">
      <c r="A94" s="404"/>
      <c r="B94" s="573" t="s">
        <v>697</v>
      </c>
      <c r="C94" s="406"/>
      <c r="D94" s="407"/>
      <c r="E94" s="407"/>
      <c r="F94" s="581"/>
      <c r="G94" s="581"/>
      <c r="H94" s="581"/>
      <c r="I94" s="581"/>
      <c r="J94" s="581"/>
      <c r="K94" s="581"/>
      <c r="L94" s="581"/>
      <c r="M94" s="581"/>
      <c r="N94" s="581"/>
      <c r="O94" s="581"/>
      <c r="Q94" s="401"/>
      <c r="R94" s="401"/>
      <c r="S94" s="401"/>
    </row>
    <row r="95" spans="1:19" s="409" customFormat="1" ht="15.75" outlineLevel="1" x14ac:dyDescent="0.2">
      <c r="A95" s="404"/>
      <c r="B95" s="573" t="s">
        <v>698</v>
      </c>
      <c r="C95" s="406"/>
      <c r="D95" s="407"/>
      <c r="E95" s="407"/>
      <c r="F95" s="581"/>
      <c r="G95" s="581"/>
      <c r="H95" s="581"/>
      <c r="I95" s="581"/>
      <c r="J95" s="581"/>
      <c r="K95" s="581"/>
      <c r="L95" s="581"/>
      <c r="M95" s="581"/>
      <c r="N95" s="581"/>
      <c r="O95" s="581"/>
      <c r="Q95" s="401"/>
      <c r="R95" s="401"/>
      <c r="S95" s="401"/>
    </row>
    <row r="96" spans="1:19" s="409" customFormat="1" ht="15.75" outlineLevel="1" x14ac:dyDescent="0.2">
      <c r="A96" s="404"/>
      <c r="B96" s="573" t="s">
        <v>482</v>
      </c>
      <c r="C96" s="406"/>
      <c r="D96" s="407"/>
      <c r="E96" s="407"/>
      <c r="F96" s="581"/>
      <c r="G96" s="581"/>
      <c r="H96" s="581"/>
      <c r="I96" s="581"/>
      <c r="J96" s="581"/>
      <c r="K96" s="581"/>
      <c r="L96" s="581"/>
      <c r="M96" s="581"/>
      <c r="N96" s="581"/>
      <c r="O96" s="581"/>
      <c r="Q96" s="401"/>
      <c r="R96" s="401"/>
      <c r="S96" s="401"/>
    </row>
    <row r="97" spans="1:19" s="409" customFormat="1" ht="15.75" outlineLevel="1" x14ac:dyDescent="0.2">
      <c r="A97" s="404" t="s">
        <v>699</v>
      </c>
      <c r="B97" s="587" t="s">
        <v>700</v>
      </c>
      <c r="C97" s="406" t="s">
        <v>405</v>
      </c>
      <c r="D97" s="407"/>
      <c r="E97" s="407"/>
      <c r="F97" s="581">
        <f>'[277]Анализ НВВ 2012-2021'!$P$106</f>
        <v>1359.1503699999998</v>
      </c>
      <c r="G97" s="581" t="e">
        <f>SUM(#REF!)</f>
        <v>#REF!</v>
      </c>
      <c r="H97" s="581" t="e">
        <f>SUM(#REF!)</f>
        <v>#REF!</v>
      </c>
      <c r="I97" s="581">
        <f>'[277]Анализ НВВ 2012-2021'!$R$106</f>
        <v>1763.614561996262</v>
      </c>
      <c r="J97" s="581"/>
      <c r="K97" s="581"/>
      <c r="L97" s="581">
        <f>'[277]Анализ НВВ 2012-2021'!$S$106</f>
        <v>1565.0150475532316</v>
      </c>
      <c r="M97" s="581"/>
      <c r="N97" s="581"/>
      <c r="O97" s="581">
        <f>'[277]Анализ НВВ 2012-2021'!$V$106</f>
        <v>1750.7395802053493</v>
      </c>
      <c r="P97" s="400"/>
      <c r="Q97" s="401"/>
      <c r="R97" s="401"/>
      <c r="S97" s="401"/>
    </row>
    <row r="98" spans="1:19" s="409" customFormat="1" ht="25.5" x14ac:dyDescent="0.2">
      <c r="A98" s="404" t="s">
        <v>420</v>
      </c>
      <c r="B98" s="412" t="s">
        <v>421</v>
      </c>
      <c r="C98" s="406" t="s">
        <v>405</v>
      </c>
      <c r="D98" s="407">
        <v>40715.82</v>
      </c>
      <c r="E98" s="407">
        <v>39119.129999999997</v>
      </c>
      <c r="F98" s="581">
        <f>F99+F104</f>
        <v>114057.18272057743</v>
      </c>
      <c r="G98" s="581" t="e">
        <f>G99+G104</f>
        <v>#REF!</v>
      </c>
      <c r="H98" s="581" t="e">
        <f>H99+H104</f>
        <v>#REF!</v>
      </c>
      <c r="I98" s="581">
        <f>I99+I104</f>
        <v>98811.161946259439</v>
      </c>
      <c r="J98" s="581"/>
      <c r="K98" s="581"/>
      <c r="L98" s="581">
        <f>L99+L104</f>
        <v>107330.69501571888</v>
      </c>
      <c r="M98" s="581"/>
      <c r="N98" s="581"/>
      <c r="O98" s="581">
        <f>O99+O104</f>
        <v>101863.47951702452</v>
      </c>
      <c r="P98" s="400"/>
      <c r="Q98" s="401"/>
      <c r="R98" s="401"/>
      <c r="S98" s="401"/>
    </row>
    <row r="99" spans="1:19" s="409" customFormat="1" ht="15.75" outlineLevel="1" x14ac:dyDescent="0.2">
      <c r="A99" s="404" t="s">
        <v>701</v>
      </c>
      <c r="B99" s="588" t="s">
        <v>702</v>
      </c>
      <c r="C99" s="406" t="s">
        <v>405</v>
      </c>
      <c r="D99" s="407"/>
      <c r="E99" s="407"/>
      <c r="F99" s="581">
        <f>'[277]Анализ НВВ 2012-2021'!$P$108</f>
        <v>113113.74064</v>
      </c>
      <c r="G99" s="581" t="e">
        <f>SUM(#REF!)</f>
        <v>#REF!</v>
      </c>
      <c r="H99" s="581" t="e">
        <f>SUM(#REF!)</f>
        <v>#REF!</v>
      </c>
      <c r="I99" s="581">
        <f>'[277]Анализ НВВ 2012-2021'!$R$108</f>
        <v>97867.697538062581</v>
      </c>
      <c r="J99" s="581"/>
      <c r="K99" s="581"/>
      <c r="L99" s="581">
        <f>'[277]Анализ НВВ 2012-2021'!$S$108</f>
        <v>106330.54362000001</v>
      </c>
      <c r="M99" s="581"/>
      <c r="N99" s="581"/>
      <c r="O99" s="581">
        <f>'[277]Анализ НВВ 2012-2021'!$V$108</f>
        <v>100798.22724933717</v>
      </c>
      <c r="P99" s="400"/>
      <c r="Q99" s="401"/>
      <c r="R99" s="401"/>
      <c r="S99" s="401"/>
    </row>
    <row r="100" spans="1:19" s="409" customFormat="1" ht="15.75" outlineLevel="1" x14ac:dyDescent="0.2">
      <c r="A100" s="404"/>
      <c r="B100" s="573" t="s">
        <v>703</v>
      </c>
      <c r="C100" s="406"/>
      <c r="D100" s="407"/>
      <c r="E100" s="407"/>
      <c r="F100" s="581"/>
      <c r="G100" s="581"/>
      <c r="H100" s="581"/>
      <c r="I100" s="581"/>
      <c r="J100" s="581"/>
      <c r="K100" s="581"/>
      <c r="L100" s="581"/>
      <c r="M100" s="581"/>
      <c r="N100" s="581"/>
      <c r="O100" s="581"/>
      <c r="P100" s="400"/>
      <c r="Q100" s="401"/>
      <c r="R100" s="401"/>
      <c r="S100" s="401"/>
    </row>
    <row r="101" spans="1:19" s="409" customFormat="1" ht="15.75" outlineLevel="1" x14ac:dyDescent="0.2">
      <c r="A101" s="404"/>
      <c r="B101" s="573" t="s">
        <v>704</v>
      </c>
      <c r="C101" s="406"/>
      <c r="D101" s="407"/>
      <c r="E101" s="407"/>
      <c r="F101" s="581"/>
      <c r="G101" s="581"/>
      <c r="H101" s="581"/>
      <c r="I101" s="581"/>
      <c r="J101" s="581"/>
      <c r="K101" s="581"/>
      <c r="L101" s="581"/>
      <c r="M101" s="581"/>
      <c r="N101" s="581"/>
      <c r="O101" s="581"/>
      <c r="P101" s="400"/>
      <c r="Q101" s="401"/>
      <c r="R101" s="401"/>
      <c r="S101" s="401"/>
    </row>
    <row r="102" spans="1:19" s="409" customFormat="1" ht="15.75" outlineLevel="1" x14ac:dyDescent="0.2">
      <c r="A102" s="404"/>
      <c r="B102" s="573" t="s">
        <v>705</v>
      </c>
      <c r="C102" s="406"/>
      <c r="D102" s="407"/>
      <c r="E102" s="407"/>
      <c r="F102" s="581"/>
      <c r="G102" s="581"/>
      <c r="H102" s="581"/>
      <c r="I102" s="581"/>
      <c r="J102" s="581"/>
      <c r="K102" s="581"/>
      <c r="L102" s="581"/>
      <c r="M102" s="581"/>
      <c r="N102" s="581"/>
      <c r="O102" s="581"/>
      <c r="P102" s="400"/>
      <c r="Q102" s="401"/>
      <c r="R102" s="401"/>
      <c r="S102" s="401"/>
    </row>
    <row r="103" spans="1:19" s="409" customFormat="1" ht="15.75" outlineLevel="1" x14ac:dyDescent="0.2">
      <c r="A103" s="404"/>
      <c r="B103" s="573" t="s">
        <v>706</v>
      </c>
      <c r="C103" s="406"/>
      <c r="D103" s="407"/>
      <c r="E103" s="407"/>
      <c r="F103" s="581"/>
      <c r="G103" s="581"/>
      <c r="H103" s="581"/>
      <c r="I103" s="581"/>
      <c r="J103" s="581"/>
      <c r="K103" s="581"/>
      <c r="L103" s="581"/>
      <c r="M103" s="581"/>
      <c r="N103" s="581"/>
      <c r="O103" s="581"/>
      <c r="P103" s="400"/>
      <c r="Q103" s="401"/>
      <c r="R103" s="401"/>
      <c r="S103" s="401"/>
    </row>
    <row r="104" spans="1:19" s="409" customFormat="1" ht="15.75" outlineLevel="1" x14ac:dyDescent="0.2">
      <c r="A104" s="404" t="s">
        <v>707</v>
      </c>
      <c r="B104" s="588" t="s">
        <v>708</v>
      </c>
      <c r="C104" s="406" t="s">
        <v>405</v>
      </c>
      <c r="D104" s="407"/>
      <c r="E104" s="407"/>
      <c r="F104" s="581">
        <f>'[277]Анализ НВВ 2012-2021'!$P$113</f>
        <v>943.44208057742799</v>
      </c>
      <c r="G104" s="581">
        <f>SUM(G108:G108)</f>
        <v>0</v>
      </c>
      <c r="H104" s="581">
        <f>SUM(H108:H108)</f>
        <v>0</v>
      </c>
      <c r="I104" s="581">
        <f>'[277]Анализ НВВ 2012-2021'!$R$113</f>
        <v>943.46440819685267</v>
      </c>
      <c r="J104" s="581"/>
      <c r="K104" s="581"/>
      <c r="L104" s="581">
        <f>'[277]Анализ НВВ 2012-2021'!$S$113</f>
        <v>1000.1513957188763</v>
      </c>
      <c r="M104" s="581"/>
      <c r="N104" s="581"/>
      <c r="O104" s="581">
        <f>'[277]Анализ НВВ 2012-2021'!$V$113</f>
        <v>1065.2522676873489</v>
      </c>
      <c r="P104" s="400"/>
      <c r="Q104" s="401"/>
      <c r="R104" s="401"/>
      <c r="S104" s="401"/>
    </row>
    <row r="105" spans="1:19" s="409" customFormat="1" ht="15.75" outlineLevel="1" x14ac:dyDescent="0.2">
      <c r="A105" s="404"/>
      <c r="B105" s="573" t="s">
        <v>709</v>
      </c>
      <c r="C105" s="406"/>
      <c r="D105" s="407"/>
      <c r="E105" s="407"/>
      <c r="F105" s="581"/>
      <c r="G105" s="581"/>
      <c r="H105" s="581"/>
      <c r="I105" s="581"/>
      <c r="J105" s="581"/>
      <c r="K105" s="581"/>
      <c r="L105" s="581"/>
      <c r="M105" s="581"/>
      <c r="N105" s="581"/>
      <c r="O105" s="581"/>
      <c r="P105" s="400"/>
      <c r="Q105" s="401"/>
      <c r="R105" s="401"/>
      <c r="S105" s="401"/>
    </row>
    <row r="106" spans="1:19" s="409" customFormat="1" ht="15.75" outlineLevel="1" x14ac:dyDescent="0.2">
      <c r="A106" s="404"/>
      <c r="B106" s="573" t="s">
        <v>710</v>
      </c>
      <c r="C106" s="406"/>
      <c r="D106" s="407"/>
      <c r="E106" s="407"/>
      <c r="F106" s="581"/>
      <c r="G106" s="581"/>
      <c r="H106" s="581"/>
      <c r="I106" s="581"/>
      <c r="J106" s="581"/>
      <c r="K106" s="581"/>
      <c r="L106" s="581"/>
      <c r="M106" s="581"/>
      <c r="N106" s="581"/>
      <c r="O106" s="581"/>
      <c r="P106" s="400"/>
      <c r="Q106" s="401"/>
      <c r="R106" s="401"/>
      <c r="S106" s="401"/>
    </row>
    <row r="107" spans="1:19" s="409" customFormat="1" ht="15.75" outlineLevel="1" x14ac:dyDescent="0.2">
      <c r="A107" s="404"/>
      <c r="B107" s="573" t="s">
        <v>711</v>
      </c>
      <c r="C107" s="406"/>
      <c r="D107" s="407"/>
      <c r="E107" s="407"/>
      <c r="F107" s="581"/>
      <c r="G107" s="581"/>
      <c r="H107" s="581"/>
      <c r="I107" s="581"/>
      <c r="J107" s="581"/>
      <c r="K107" s="581"/>
      <c r="L107" s="581"/>
      <c r="M107" s="581"/>
      <c r="N107" s="581"/>
      <c r="O107" s="581"/>
      <c r="P107" s="400"/>
      <c r="Q107" s="401"/>
      <c r="R107" s="401"/>
      <c r="S107" s="401"/>
    </row>
    <row r="108" spans="1:19" s="411" customFormat="1" ht="15.75" outlineLevel="2" x14ac:dyDescent="0.2">
      <c r="A108" s="410"/>
      <c r="B108" s="573" t="s">
        <v>681</v>
      </c>
      <c r="C108" s="406" t="s">
        <v>405</v>
      </c>
      <c r="D108" s="407"/>
      <c r="E108" s="407"/>
      <c r="F108" s="581">
        <f>'[277]Анализ НВВ 2012-2021'!$P$117</f>
        <v>1868.643279422572</v>
      </c>
      <c r="G108" s="581"/>
      <c r="H108" s="581"/>
      <c r="I108" s="581">
        <f>'[277]Анализ НВВ 2012-2021'!$R$117</f>
        <v>0</v>
      </c>
      <c r="J108" s="581"/>
      <c r="K108" s="581"/>
      <c r="L108" s="581">
        <f>'[277]Анализ НВВ 2012-2021'!$S$117</f>
        <v>2142.8244338867498</v>
      </c>
      <c r="M108" s="581"/>
      <c r="N108" s="581"/>
      <c r="O108" s="581">
        <f>'[277]Анализ НВВ 2012-2021'!$V$117</f>
        <v>2243.5371822794268</v>
      </c>
      <c r="Q108" s="401"/>
      <c r="R108" s="401"/>
      <c r="S108" s="401"/>
    </row>
    <row r="109" spans="1:19" s="409" customFormat="1" ht="15.75" x14ac:dyDescent="0.2">
      <c r="A109" s="404" t="s">
        <v>422</v>
      </c>
      <c r="B109" s="412" t="s">
        <v>423</v>
      </c>
      <c r="C109" s="406" t="s">
        <v>405</v>
      </c>
      <c r="D109" s="407">
        <v>673.31</v>
      </c>
      <c r="E109" s="407">
        <v>647.29</v>
      </c>
      <c r="F109" s="581">
        <f>F110+F113</f>
        <v>59979.803260000008</v>
      </c>
      <c r="G109" s="581">
        <f t="shared" ref="G109:O109" si="8">G110+G113</f>
        <v>0</v>
      </c>
      <c r="H109" s="581">
        <f t="shared" si="8"/>
        <v>0</v>
      </c>
      <c r="I109" s="581">
        <f t="shared" si="8"/>
        <v>29973.107257103395</v>
      </c>
      <c r="J109" s="581"/>
      <c r="K109" s="581"/>
      <c r="L109" s="581">
        <f>L110+L113</f>
        <v>96123.868949832598</v>
      </c>
      <c r="M109" s="581"/>
      <c r="N109" s="581"/>
      <c r="O109" s="581">
        <f t="shared" si="8"/>
        <v>114866.29438400088</v>
      </c>
      <c r="P109" s="400"/>
      <c r="Q109" s="401"/>
      <c r="R109" s="401"/>
      <c r="S109" s="401"/>
    </row>
    <row r="110" spans="1:19" s="409" customFormat="1" ht="15.75" outlineLevel="1" x14ac:dyDescent="0.2">
      <c r="A110" s="404"/>
      <c r="B110" s="412" t="s">
        <v>712</v>
      </c>
      <c r="C110" s="406" t="s">
        <v>405</v>
      </c>
      <c r="D110" s="407"/>
      <c r="E110" s="407"/>
      <c r="F110" s="581">
        <f>SUM(F111:F112)</f>
        <v>760.54065000000003</v>
      </c>
      <c r="G110" s="581">
        <f t="shared" ref="G110:O110" si="9">SUM(G111:G112)</f>
        <v>0</v>
      </c>
      <c r="H110" s="581">
        <f t="shared" si="9"/>
        <v>0</v>
      </c>
      <c r="I110" s="581">
        <f t="shared" si="9"/>
        <v>129.95723244971825</v>
      </c>
      <c r="J110" s="581"/>
      <c r="K110" s="581"/>
      <c r="L110" s="581">
        <f>SUM(L111:L112)</f>
        <v>724.58109000000002</v>
      </c>
      <c r="M110" s="581"/>
      <c r="N110" s="581"/>
      <c r="O110" s="581">
        <f t="shared" si="9"/>
        <v>739.07272999999998</v>
      </c>
      <c r="Q110" s="401"/>
      <c r="R110" s="401"/>
      <c r="S110" s="401"/>
    </row>
    <row r="111" spans="1:19" s="411" customFormat="1" ht="15.75" outlineLevel="2" x14ac:dyDescent="0.2">
      <c r="A111" s="410"/>
      <c r="B111" s="573" t="s">
        <v>712</v>
      </c>
      <c r="C111" s="406" t="s">
        <v>405</v>
      </c>
      <c r="D111" s="407"/>
      <c r="E111" s="407"/>
      <c r="F111" s="581">
        <f>'[277]Анализ НВВ 2012-2021'!$P$119</f>
        <v>0</v>
      </c>
      <c r="G111" s="581"/>
      <c r="H111" s="581"/>
      <c r="I111" s="581">
        <f>'[277]Анализ НВВ 2012-2021'!$R$119</f>
        <v>1.2376879280925548</v>
      </c>
      <c r="J111" s="581"/>
      <c r="K111" s="581"/>
      <c r="L111" s="581">
        <f>'[277]Анализ НВВ 2012-2021'!$S$119</f>
        <v>0</v>
      </c>
      <c r="M111" s="581"/>
      <c r="N111" s="581"/>
      <c r="O111" s="581">
        <f>'[277]Анализ НВВ 2012-2021'!$V$119</f>
        <v>0</v>
      </c>
      <c r="Q111" s="401"/>
      <c r="R111" s="401"/>
      <c r="S111" s="401"/>
    </row>
    <row r="112" spans="1:19" s="411" customFormat="1" ht="15.75" outlineLevel="2" x14ac:dyDescent="0.2">
      <c r="A112" s="410"/>
      <c r="B112" s="573" t="s">
        <v>713</v>
      </c>
      <c r="C112" s="406" t="s">
        <v>405</v>
      </c>
      <c r="D112" s="407"/>
      <c r="E112" s="407"/>
      <c r="F112" s="581">
        <f>'[277]Анализ НВВ 2012-2021'!$P$120</f>
        <v>760.54065000000003</v>
      </c>
      <c r="G112" s="581"/>
      <c r="H112" s="581"/>
      <c r="I112" s="581">
        <f>'[277]Анализ НВВ 2012-2021'!$R$120</f>
        <v>128.71954452162569</v>
      </c>
      <c r="J112" s="581"/>
      <c r="K112" s="581"/>
      <c r="L112" s="581">
        <f>'[277]Анализ НВВ 2012-2021'!$S$120</f>
        <v>724.58109000000002</v>
      </c>
      <c r="M112" s="581"/>
      <c r="N112" s="581"/>
      <c r="O112" s="581">
        <f>'[277]Анализ НВВ 2012-2021'!$V$120</f>
        <v>739.07272999999998</v>
      </c>
      <c r="Q112" s="401"/>
      <c r="R112" s="401"/>
      <c r="S112" s="401"/>
    </row>
    <row r="113" spans="1:19" s="409" customFormat="1" ht="15.75" outlineLevel="1" x14ac:dyDescent="0.2">
      <c r="A113" s="404"/>
      <c r="B113" s="412" t="s">
        <v>714</v>
      </c>
      <c r="C113" s="406" t="s">
        <v>405</v>
      </c>
      <c r="D113" s="407"/>
      <c r="E113" s="407"/>
      <c r="F113" s="581">
        <f>SUM(F114:F117)</f>
        <v>59219.262610000005</v>
      </c>
      <c r="G113" s="581">
        <f t="shared" ref="G113:O113" si="10">SUM(G114:G117)</f>
        <v>0</v>
      </c>
      <c r="H113" s="581">
        <f t="shared" si="10"/>
        <v>0</v>
      </c>
      <c r="I113" s="581">
        <f t="shared" si="10"/>
        <v>29843.150024653678</v>
      </c>
      <c r="J113" s="581"/>
      <c r="K113" s="581"/>
      <c r="L113" s="581">
        <f>SUM(L114:L117)</f>
        <v>95399.287859832591</v>
      </c>
      <c r="M113" s="581"/>
      <c r="N113" s="581"/>
      <c r="O113" s="581">
        <f t="shared" si="10"/>
        <v>114127.22165400088</v>
      </c>
      <c r="Q113" s="401"/>
      <c r="R113" s="401"/>
      <c r="S113" s="401"/>
    </row>
    <row r="114" spans="1:19" s="411" customFormat="1" ht="12.75" customHeight="1" outlineLevel="2" x14ac:dyDescent="0.2">
      <c r="A114" s="410"/>
      <c r="B114" s="573" t="s">
        <v>715</v>
      </c>
      <c r="C114" s="406" t="s">
        <v>405</v>
      </c>
      <c r="D114" s="407"/>
      <c r="E114" s="407"/>
      <c r="F114" s="581">
        <f>'[277]Анализ НВВ 2012-2021'!$P$155</f>
        <v>34805.557050000003</v>
      </c>
      <c r="G114" s="581"/>
      <c r="H114" s="581"/>
      <c r="I114" s="581">
        <f>'[277]Анализ НВВ 2012-2021'!$R$155</f>
        <v>28338.102801607132</v>
      </c>
      <c r="J114" s="581"/>
      <c r="K114" s="581"/>
      <c r="L114" s="581">
        <f>'[277]Анализ НВВ 2012-2021'!$S$155</f>
        <v>0</v>
      </c>
      <c r="M114" s="581"/>
      <c r="N114" s="581"/>
      <c r="O114" s="581">
        <f>'[277]Анализ НВВ 2012-2021'!$V$155</f>
        <v>0</v>
      </c>
      <c r="Q114" s="401"/>
      <c r="R114" s="401"/>
      <c r="S114" s="401"/>
    </row>
    <row r="115" spans="1:19" s="411" customFormat="1" ht="12.75" customHeight="1" outlineLevel="2" x14ac:dyDescent="0.2">
      <c r="A115" s="410"/>
      <c r="B115" s="573" t="s">
        <v>914</v>
      </c>
      <c r="C115" s="406" t="s">
        <v>405</v>
      </c>
      <c r="D115" s="407"/>
      <c r="E115" s="407"/>
      <c r="F115" s="581">
        <f>'[277]Анализ НВВ 2012-2021'!$P$121</f>
        <v>1106.10673</v>
      </c>
      <c r="G115" s="581"/>
      <c r="H115" s="581"/>
      <c r="I115" s="581">
        <f>'[277]Анализ НВВ 2012-2021'!$R$121</f>
        <v>1505.0472230465443</v>
      </c>
      <c r="J115" s="581"/>
      <c r="K115" s="581"/>
      <c r="L115" s="581">
        <f>'[277]Анализ НВВ 2012-2021'!$S$121</f>
        <v>49233.815045076888</v>
      </c>
      <c r="M115" s="581"/>
      <c r="N115" s="581"/>
      <c r="O115" s="581">
        <f>'[277]Анализ НВВ 2012-2021'!$V$121</f>
        <v>55278.563144246233</v>
      </c>
      <c r="Q115" s="401"/>
      <c r="R115" s="401"/>
      <c r="S115" s="401"/>
    </row>
    <row r="116" spans="1:19" s="411" customFormat="1" ht="12.75" customHeight="1" outlineLevel="2" x14ac:dyDescent="0.2">
      <c r="A116" s="410"/>
      <c r="B116" s="573" t="s">
        <v>716</v>
      </c>
      <c r="C116" s="406" t="s">
        <v>405</v>
      </c>
      <c r="D116" s="407"/>
      <c r="E116" s="407"/>
      <c r="F116" s="581">
        <f>'[277]Анализ НВВ 2012-2021'!$P$122</f>
        <v>23307.598830000003</v>
      </c>
      <c r="G116" s="581"/>
      <c r="H116" s="581"/>
      <c r="I116" s="581">
        <f>'[277]Анализ НВВ 2012-2021'!$R$122</f>
        <v>0</v>
      </c>
      <c r="J116" s="581"/>
      <c r="K116" s="581"/>
      <c r="L116" s="581">
        <f>'[277]Анализ НВВ 2012-2021'!$S$122</f>
        <v>44985.157684755701</v>
      </c>
      <c r="M116" s="581"/>
      <c r="N116" s="581"/>
      <c r="O116" s="581">
        <f>'[277]Анализ НВВ 2012-2021'!$V$122</f>
        <v>57596.344149754645</v>
      </c>
      <c r="Q116" s="401"/>
      <c r="R116" s="401"/>
      <c r="S116" s="401"/>
    </row>
    <row r="117" spans="1:19" s="411" customFormat="1" ht="15.75" outlineLevel="2" x14ac:dyDescent="0.2">
      <c r="A117" s="410"/>
      <c r="B117" s="573" t="s">
        <v>915</v>
      </c>
      <c r="C117" s="406" t="s">
        <v>405</v>
      </c>
      <c r="D117" s="407"/>
      <c r="E117" s="407"/>
      <c r="F117" s="581">
        <f>'[277]Анализ НВВ 2012-2021'!$P$123</f>
        <v>0</v>
      </c>
      <c r="G117" s="581"/>
      <c r="H117" s="581"/>
      <c r="I117" s="581">
        <f>'[277]Анализ НВВ 2012-2021'!$R$123</f>
        <v>0</v>
      </c>
      <c r="J117" s="581"/>
      <c r="K117" s="581"/>
      <c r="L117" s="581">
        <f>'[277]Анализ НВВ 2012-2021'!$S$123</f>
        <v>1180.31513</v>
      </c>
      <c r="M117" s="581"/>
      <c r="N117" s="581"/>
      <c r="O117" s="581">
        <f>'[277]Анализ НВВ 2012-2021'!$V$123</f>
        <v>1252.3143600000001</v>
      </c>
      <c r="Q117" s="401"/>
      <c r="R117" s="401"/>
      <c r="S117" s="401"/>
    </row>
    <row r="118" spans="1:19" s="409" customFormat="1" ht="15.75" x14ac:dyDescent="0.2">
      <c r="A118" s="404" t="s">
        <v>424</v>
      </c>
      <c r="B118" s="412" t="s">
        <v>717</v>
      </c>
      <c r="C118" s="406" t="s">
        <v>405</v>
      </c>
      <c r="D118" s="407">
        <v>5212.71</v>
      </c>
      <c r="E118" s="407">
        <v>5008.29</v>
      </c>
      <c r="F118" s="581">
        <f>SUM(F119:F121)</f>
        <v>7674.3034799999996</v>
      </c>
      <c r="G118" s="581">
        <f t="shared" ref="G118:O118" si="11">SUM(G119:G121)</f>
        <v>0</v>
      </c>
      <c r="H118" s="581">
        <f t="shared" si="11"/>
        <v>0</v>
      </c>
      <c r="I118" s="581">
        <f t="shared" si="11"/>
        <v>12650.460698548253</v>
      </c>
      <c r="J118" s="581"/>
      <c r="K118" s="581"/>
      <c r="L118" s="581">
        <f>SUM(L119:L121)</f>
        <v>15605.860919999999</v>
      </c>
      <c r="M118" s="581"/>
      <c r="N118" s="581"/>
      <c r="O118" s="581">
        <f t="shared" si="11"/>
        <v>17005.499042813895</v>
      </c>
      <c r="P118" s="400"/>
      <c r="Q118" s="401"/>
      <c r="R118" s="401"/>
      <c r="S118" s="401"/>
    </row>
    <row r="119" spans="1:19" s="411" customFormat="1" ht="15.75" outlineLevel="1" x14ac:dyDescent="0.2">
      <c r="A119" s="410"/>
      <c r="B119" s="573" t="s">
        <v>718</v>
      </c>
      <c r="C119" s="406" t="s">
        <v>405</v>
      </c>
      <c r="D119" s="407"/>
      <c r="E119" s="407"/>
      <c r="F119" s="581">
        <f>'[277]Анализ НВВ 2012-2021'!$P$125</f>
        <v>4373.1561899999997</v>
      </c>
      <c r="G119" s="581"/>
      <c r="H119" s="581"/>
      <c r="I119" s="581">
        <f>'[277]Анализ НВВ 2012-2021'!$R$125</f>
        <v>12276.626558750051</v>
      </c>
      <c r="J119" s="581"/>
      <c r="K119" s="581"/>
      <c r="L119" s="581">
        <f>'[277]Анализ НВВ 2012-2021'!$S$125</f>
        <v>8141.6249100000005</v>
      </c>
      <c r="M119" s="581"/>
      <c r="N119" s="581"/>
      <c r="O119" s="581">
        <f>'[277]Анализ НВВ 2012-2021'!$V$125</f>
        <v>10606.98437</v>
      </c>
      <c r="Q119" s="401"/>
      <c r="R119" s="401"/>
      <c r="S119" s="401"/>
    </row>
    <row r="120" spans="1:19" s="411" customFormat="1" ht="15.75" outlineLevel="1" x14ac:dyDescent="0.2">
      <c r="A120" s="410"/>
      <c r="B120" s="573" t="s">
        <v>719</v>
      </c>
      <c r="C120" s="406" t="s">
        <v>405</v>
      </c>
      <c r="D120" s="407"/>
      <c r="E120" s="407"/>
      <c r="F120" s="581">
        <f>'[277]Анализ НВВ 2012-2021'!$P$126</f>
        <v>3301.1472899999999</v>
      </c>
      <c r="G120" s="581"/>
      <c r="H120" s="581"/>
      <c r="I120" s="581">
        <f>'[277]Анализ НВВ 2012-2021'!$R$126</f>
        <v>188.12856507006833</v>
      </c>
      <c r="J120" s="581"/>
      <c r="K120" s="581"/>
      <c r="L120" s="581">
        <f>'[277]Анализ НВВ 2012-2021'!$S$126</f>
        <v>7464.2360099999996</v>
      </c>
      <c r="M120" s="581"/>
      <c r="N120" s="581"/>
      <c r="O120" s="581">
        <f>'[277]Анализ НВВ 2012-2021'!$V$126</f>
        <v>6398.5146728138952</v>
      </c>
      <c r="Q120" s="401"/>
      <c r="R120" s="401"/>
      <c r="S120" s="401"/>
    </row>
    <row r="121" spans="1:19" s="411" customFormat="1" ht="15.75" outlineLevel="1" x14ac:dyDescent="0.2">
      <c r="A121" s="410"/>
      <c r="B121" s="573" t="s">
        <v>720</v>
      </c>
      <c r="C121" s="406" t="s">
        <v>405</v>
      </c>
      <c r="D121" s="407"/>
      <c r="E121" s="407"/>
      <c r="F121" s="581">
        <f>'[277]Анализ НВВ 2012-2021'!$P$127</f>
        <v>0</v>
      </c>
      <c r="G121" s="581"/>
      <c r="H121" s="581"/>
      <c r="I121" s="581">
        <f>'[277]Анализ НВВ 2012-2021'!$R$127</f>
        <v>185.70557472813346</v>
      </c>
      <c r="J121" s="581"/>
      <c r="K121" s="581"/>
      <c r="L121" s="581">
        <f>'[277]Анализ НВВ 2012-2021'!$S$127</f>
        <v>0</v>
      </c>
      <c r="M121" s="581"/>
      <c r="N121" s="581"/>
      <c r="O121" s="581">
        <f>'[277]Анализ НВВ 2012-2021'!$V$127</f>
        <v>0</v>
      </c>
      <c r="Q121" s="401"/>
      <c r="R121" s="401"/>
      <c r="S121" s="401"/>
    </row>
    <row r="122" spans="1:19" s="409" customFormat="1" ht="15.75" x14ac:dyDescent="0.2">
      <c r="A122" s="404" t="s">
        <v>426</v>
      </c>
      <c r="B122" s="412" t="s">
        <v>427</v>
      </c>
      <c r="C122" s="406" t="s">
        <v>405</v>
      </c>
      <c r="D122" s="407">
        <v>853.74</v>
      </c>
      <c r="E122" s="407">
        <v>820.26</v>
      </c>
      <c r="F122" s="581">
        <f>SUM(F123:F130)</f>
        <v>2628.2335300000004</v>
      </c>
      <c r="G122" s="581">
        <f t="shared" ref="G122:O122" si="12">SUM(G123:G130)</f>
        <v>0</v>
      </c>
      <c r="H122" s="581">
        <f t="shared" si="12"/>
        <v>0</v>
      </c>
      <c r="I122" s="581">
        <f t="shared" si="12"/>
        <v>3049.671179706781</v>
      </c>
      <c r="J122" s="581">
        <f t="shared" si="12"/>
        <v>0</v>
      </c>
      <c r="K122" s="581">
        <f t="shared" si="12"/>
        <v>0</v>
      </c>
      <c r="L122" s="581">
        <f t="shared" si="12"/>
        <v>6036.4469400000007</v>
      </c>
      <c r="M122" s="581">
        <f t="shared" si="12"/>
        <v>0</v>
      </c>
      <c r="N122" s="581">
        <f t="shared" si="12"/>
        <v>0</v>
      </c>
      <c r="O122" s="581">
        <f t="shared" si="12"/>
        <v>6277.9048512000008</v>
      </c>
      <c r="P122" s="400"/>
      <c r="Q122" s="401"/>
      <c r="R122" s="401"/>
      <c r="S122" s="401"/>
    </row>
    <row r="123" spans="1:19" s="409" customFormat="1" ht="15.75" x14ac:dyDescent="0.2">
      <c r="A123" s="404"/>
      <c r="B123" s="569" t="s">
        <v>916</v>
      </c>
      <c r="C123" s="406" t="s">
        <v>405</v>
      </c>
      <c r="D123" s="407"/>
      <c r="E123" s="407"/>
      <c r="F123" s="581">
        <f>'[277]Анализ НВВ 2012-2021'!$P$129</f>
        <v>682.37943999999993</v>
      </c>
      <c r="G123" s="581"/>
      <c r="H123" s="581"/>
      <c r="I123" s="581">
        <f>'[277]Анализ НВВ 2012-2021'!$R$129</f>
        <v>2071.8977165136625</v>
      </c>
      <c r="J123" s="581"/>
      <c r="K123" s="581"/>
      <c r="L123" s="581">
        <f>'[277]Анализ НВВ 2012-2021'!$S$129</f>
        <v>1273.8994399999999</v>
      </c>
      <c r="M123" s="581"/>
      <c r="N123" s="581"/>
      <c r="O123" s="581">
        <f>'[277]Анализ НВВ 2012-2021'!$V$129</f>
        <v>1324.85544</v>
      </c>
      <c r="P123" s="400"/>
      <c r="Q123" s="401"/>
      <c r="R123" s="401"/>
      <c r="S123" s="401"/>
    </row>
    <row r="124" spans="1:19" s="409" customFormat="1" ht="15.75" x14ac:dyDescent="0.2">
      <c r="A124" s="404"/>
      <c r="B124" s="573" t="s">
        <v>917</v>
      </c>
      <c r="C124" s="406" t="s">
        <v>405</v>
      </c>
      <c r="D124" s="407"/>
      <c r="E124" s="407"/>
      <c r="F124" s="581"/>
      <c r="G124" s="581"/>
      <c r="H124" s="581"/>
      <c r="I124" s="581"/>
      <c r="J124" s="581"/>
      <c r="K124" s="581"/>
      <c r="L124" s="581"/>
      <c r="M124" s="581"/>
      <c r="N124" s="581"/>
      <c r="O124" s="581"/>
      <c r="P124" s="400"/>
      <c r="Q124" s="401"/>
      <c r="R124" s="401"/>
      <c r="S124" s="401"/>
    </row>
    <row r="125" spans="1:19" s="409" customFormat="1" ht="15.75" x14ac:dyDescent="0.2">
      <c r="A125" s="404"/>
      <c r="B125" s="573" t="s">
        <v>918</v>
      </c>
      <c r="C125" s="406" t="s">
        <v>405</v>
      </c>
      <c r="D125" s="407"/>
      <c r="E125" s="407"/>
      <c r="F125" s="581"/>
      <c r="G125" s="581"/>
      <c r="H125" s="581"/>
      <c r="I125" s="581"/>
      <c r="J125" s="581"/>
      <c r="K125" s="581"/>
      <c r="L125" s="581"/>
      <c r="M125" s="581"/>
      <c r="N125" s="581"/>
      <c r="O125" s="581"/>
      <c r="P125" s="400"/>
      <c r="Q125" s="401"/>
      <c r="R125" s="401"/>
      <c r="S125" s="401"/>
    </row>
    <row r="126" spans="1:19" s="409" customFormat="1" ht="15.75" x14ac:dyDescent="0.2">
      <c r="A126" s="404"/>
      <c r="B126" s="573" t="s">
        <v>919</v>
      </c>
      <c r="C126" s="406" t="s">
        <v>405</v>
      </c>
      <c r="D126" s="407"/>
      <c r="E126" s="407"/>
      <c r="F126" s="581"/>
      <c r="G126" s="581"/>
      <c r="H126" s="581"/>
      <c r="I126" s="581"/>
      <c r="J126" s="581"/>
      <c r="K126" s="581"/>
      <c r="L126" s="581"/>
      <c r="M126" s="581"/>
      <c r="N126" s="581"/>
      <c r="O126" s="581"/>
      <c r="P126" s="400"/>
      <c r="Q126" s="401"/>
      <c r="R126" s="401"/>
      <c r="S126" s="401"/>
    </row>
    <row r="127" spans="1:19" s="409" customFormat="1" ht="15.75" x14ac:dyDescent="0.2">
      <c r="A127" s="404"/>
      <c r="B127" s="573" t="s">
        <v>920</v>
      </c>
      <c r="C127" s="406" t="s">
        <v>405</v>
      </c>
      <c r="D127" s="407"/>
      <c r="E127" s="407"/>
      <c r="F127" s="581"/>
      <c r="G127" s="581"/>
      <c r="H127" s="581"/>
      <c r="I127" s="581"/>
      <c r="J127" s="581"/>
      <c r="K127" s="581"/>
      <c r="L127" s="581"/>
      <c r="M127" s="581"/>
      <c r="N127" s="581"/>
      <c r="O127" s="581"/>
      <c r="P127" s="400"/>
      <c r="Q127" s="401"/>
      <c r="R127" s="401"/>
      <c r="S127" s="401"/>
    </row>
    <row r="128" spans="1:19" s="409" customFormat="1" ht="15.75" x14ac:dyDescent="0.2">
      <c r="A128" s="404"/>
      <c r="B128" s="573" t="s">
        <v>721</v>
      </c>
      <c r="C128" s="406" t="s">
        <v>405</v>
      </c>
      <c r="D128" s="407"/>
      <c r="E128" s="407"/>
      <c r="F128" s="581"/>
      <c r="G128" s="581"/>
      <c r="H128" s="581"/>
      <c r="I128" s="581"/>
      <c r="J128" s="581"/>
      <c r="K128" s="581"/>
      <c r="L128" s="581"/>
      <c r="M128" s="581"/>
      <c r="N128" s="581"/>
      <c r="O128" s="581"/>
      <c r="P128" s="400"/>
      <c r="Q128" s="401"/>
      <c r="R128" s="401"/>
      <c r="S128" s="401"/>
    </row>
    <row r="129" spans="1:19" s="409" customFormat="1" ht="15.75" x14ac:dyDescent="0.2">
      <c r="A129" s="404"/>
      <c r="B129" s="569" t="s">
        <v>921</v>
      </c>
      <c r="C129" s="406" t="s">
        <v>405</v>
      </c>
      <c r="D129" s="407"/>
      <c r="E129" s="407"/>
      <c r="F129" s="581">
        <f>'[277]Анализ НВВ 2012-2021'!$P$172</f>
        <v>1945.8540900000003</v>
      </c>
      <c r="G129" s="581"/>
      <c r="H129" s="581"/>
      <c r="I129" s="581">
        <f>'[277]Анализ НВВ 2012-2021'!$R$135</f>
        <v>0</v>
      </c>
      <c r="J129" s="581"/>
      <c r="K129" s="581"/>
      <c r="L129" s="581">
        <f>'[277]Анализ НВВ 2012-2021'!$S$135</f>
        <v>4762.5475000000006</v>
      </c>
      <c r="M129" s="581"/>
      <c r="N129" s="581"/>
      <c r="O129" s="581">
        <f>'[277]Анализ НВВ 2012-2021'!$V$135</f>
        <v>4953.0494112000006</v>
      </c>
      <c r="P129" s="400"/>
      <c r="Q129" s="401"/>
      <c r="R129" s="401"/>
      <c r="S129" s="401"/>
    </row>
    <row r="130" spans="1:19" s="409" customFormat="1" ht="15.75" x14ac:dyDescent="0.2">
      <c r="A130" s="404"/>
      <c r="B130" s="569" t="s">
        <v>927</v>
      </c>
      <c r="C130" s="406" t="s">
        <v>405</v>
      </c>
      <c r="D130" s="407"/>
      <c r="E130" s="407"/>
      <c r="F130" s="581">
        <f>'[277]Анализ НВВ 2012-2021'!$P$173</f>
        <v>0</v>
      </c>
      <c r="G130" s="581"/>
      <c r="H130" s="581"/>
      <c r="I130" s="581">
        <f>'[277]Анализ НВВ 2012-2021'!$R$173</f>
        <v>977.77346319311835</v>
      </c>
      <c r="J130" s="581"/>
      <c r="K130" s="581"/>
      <c r="L130" s="581">
        <f>'[277]Анализ НВВ 2012-2021'!$S$173</f>
        <v>0</v>
      </c>
      <c r="M130" s="581"/>
      <c r="N130" s="581"/>
      <c r="O130" s="581">
        <f>'[277]Анализ НВВ 2012-2021'!$V$173</f>
        <v>0</v>
      </c>
      <c r="P130" s="400"/>
      <c r="Q130" s="401"/>
      <c r="R130" s="401"/>
      <c r="S130" s="401"/>
    </row>
    <row r="131" spans="1:19" s="409" customFormat="1" ht="15.75" x14ac:dyDescent="0.2">
      <c r="A131" s="404" t="s">
        <v>428</v>
      </c>
      <c r="B131" s="412" t="s">
        <v>429</v>
      </c>
      <c r="C131" s="406" t="s">
        <v>405</v>
      </c>
      <c r="D131" s="407">
        <v>5103.8100000000004</v>
      </c>
      <c r="E131" s="407">
        <v>4903.66</v>
      </c>
      <c r="F131" s="581">
        <f>'[277]Анализ НВВ 2012-2021'!$P$136</f>
        <v>7948.5169999999998</v>
      </c>
      <c r="G131" s="581" t="e">
        <f>#REF!+#REF!+#REF!+G132+#REF!+#REF!+#REF!+G137+G140+G145+G149+#REF!</f>
        <v>#REF!</v>
      </c>
      <c r="H131" s="581" t="e">
        <f>#REF!+#REF!+#REF!+H132+#REF!+#REF!+#REF!+H137+H140+H145+H149+#REF!</f>
        <v>#REF!</v>
      </c>
      <c r="I131" s="581">
        <f>'[277]Анализ НВВ 2012-2021'!$R$136</f>
        <v>12386.164311831551</v>
      </c>
      <c r="J131" s="581"/>
      <c r="K131" s="581"/>
      <c r="L131" s="581">
        <f>'[277]Анализ НВВ 2012-2021'!$S$136</f>
        <v>6762.7569700000004</v>
      </c>
      <c r="M131" s="581"/>
      <c r="N131" s="581"/>
      <c r="O131" s="581">
        <f>'[277]Анализ НВВ 2012-2021'!$V$136</f>
        <v>6762.7569800000001</v>
      </c>
      <c r="P131" s="400"/>
      <c r="Q131" s="401"/>
      <c r="R131" s="401"/>
      <c r="S131" s="401"/>
    </row>
    <row r="132" spans="1:19" s="409" customFormat="1" ht="15.75" outlineLevel="1" x14ac:dyDescent="0.2">
      <c r="A132" s="404" t="s">
        <v>722</v>
      </c>
      <c r="B132" s="412" t="s">
        <v>465</v>
      </c>
      <c r="C132" s="406" t="s">
        <v>405</v>
      </c>
      <c r="D132" s="407"/>
      <c r="E132" s="407"/>
      <c r="F132" s="581">
        <f>SUM(F133:F136)</f>
        <v>0</v>
      </c>
      <c r="G132" s="581"/>
      <c r="H132" s="581"/>
      <c r="I132" s="581">
        <f t="shared" ref="I132:I139" si="13">ROUND(PRODUCT(F132*$I$14),)</f>
        <v>0</v>
      </c>
      <c r="J132" s="581"/>
      <c r="K132" s="581"/>
      <c r="L132" s="581">
        <f>ROUND(PRODUCT(F132*$O$14),2)</f>
        <v>0</v>
      </c>
      <c r="M132" s="581"/>
      <c r="N132" s="581"/>
      <c r="O132" s="581">
        <f>ROUND(PRODUCT(I132*$O$14),2)</f>
        <v>0</v>
      </c>
      <c r="Q132" s="401"/>
      <c r="R132" s="401"/>
      <c r="S132" s="401"/>
    </row>
    <row r="133" spans="1:19" s="411" customFormat="1" ht="15.75" outlineLevel="3" x14ac:dyDescent="0.2">
      <c r="A133" s="410"/>
      <c r="B133" s="573" t="s">
        <v>726</v>
      </c>
      <c r="C133" s="406" t="s">
        <v>405</v>
      </c>
      <c r="D133" s="407"/>
      <c r="E133" s="407"/>
      <c r="F133" s="581">
        <v>0</v>
      </c>
      <c r="G133" s="581"/>
      <c r="H133" s="581"/>
      <c r="I133" s="581">
        <f t="shared" si="13"/>
        <v>0</v>
      </c>
      <c r="J133" s="581"/>
      <c r="K133" s="581"/>
      <c r="L133" s="581">
        <f>ROUND(PRODUCT(F133*$O$14),2)</f>
        <v>0</v>
      </c>
      <c r="M133" s="581"/>
      <c r="N133" s="581"/>
      <c r="O133" s="581">
        <f>ROUND(PRODUCT(I133*$O$14),2)</f>
        <v>0</v>
      </c>
      <c r="Q133" s="401"/>
      <c r="R133" s="401"/>
      <c r="S133" s="401"/>
    </row>
    <row r="134" spans="1:19" s="411" customFormat="1" ht="15.75" outlineLevel="3" x14ac:dyDescent="0.2">
      <c r="A134" s="410"/>
      <c r="B134" s="573" t="s">
        <v>727</v>
      </c>
      <c r="C134" s="406" t="s">
        <v>405</v>
      </c>
      <c r="D134" s="407"/>
      <c r="E134" s="407"/>
      <c r="F134" s="581">
        <v>0</v>
      </c>
      <c r="G134" s="581"/>
      <c r="H134" s="581"/>
      <c r="I134" s="581">
        <f t="shared" si="13"/>
        <v>0</v>
      </c>
      <c r="J134" s="581"/>
      <c r="K134" s="581"/>
      <c r="L134" s="581">
        <f>ROUND(PRODUCT(F134*$O$14),2)</f>
        <v>0</v>
      </c>
      <c r="M134" s="581"/>
      <c r="N134" s="581"/>
      <c r="O134" s="581">
        <f>ROUND(PRODUCT(I134*$O$14),2)</f>
        <v>0</v>
      </c>
      <c r="Q134" s="401"/>
      <c r="R134" s="401"/>
      <c r="S134" s="401"/>
    </row>
    <row r="135" spans="1:19" s="411" customFormat="1" ht="15.75" outlineLevel="3" x14ac:dyDescent="0.2">
      <c r="A135" s="410"/>
      <c r="B135" s="573" t="s">
        <v>728</v>
      </c>
      <c r="C135" s="406" t="s">
        <v>405</v>
      </c>
      <c r="D135" s="407"/>
      <c r="E135" s="407"/>
      <c r="F135" s="581">
        <v>0</v>
      </c>
      <c r="G135" s="581"/>
      <c r="H135" s="581"/>
      <c r="I135" s="581">
        <f t="shared" si="13"/>
        <v>0</v>
      </c>
      <c r="J135" s="581"/>
      <c r="K135" s="581"/>
      <c r="L135" s="581">
        <f>ROUND(PRODUCT(F135*$O$14),2)</f>
        <v>0</v>
      </c>
      <c r="M135" s="581"/>
      <c r="N135" s="581"/>
      <c r="O135" s="581">
        <f>ROUND(PRODUCT(I135*$O$14),2)</f>
        <v>0</v>
      </c>
      <c r="Q135" s="401"/>
      <c r="R135" s="401"/>
      <c r="S135" s="401"/>
    </row>
    <row r="136" spans="1:19" s="411" customFormat="1" ht="15.75" outlineLevel="3" x14ac:dyDescent="0.2">
      <c r="A136" s="410"/>
      <c r="B136" s="573" t="s">
        <v>465</v>
      </c>
      <c r="C136" s="406" t="s">
        <v>405</v>
      </c>
      <c r="D136" s="407"/>
      <c r="E136" s="407"/>
      <c r="F136" s="581">
        <v>0</v>
      </c>
      <c r="G136" s="581"/>
      <c r="H136" s="581"/>
      <c r="I136" s="581">
        <f t="shared" si="13"/>
        <v>0</v>
      </c>
      <c r="J136" s="581"/>
      <c r="K136" s="581"/>
      <c r="L136" s="581">
        <f>ROUND(PRODUCT(F136*$O$14),2)</f>
        <v>0</v>
      </c>
      <c r="M136" s="581"/>
      <c r="N136" s="581"/>
      <c r="O136" s="581">
        <f>ROUND(PRODUCT(I136*$O$14),2)</f>
        <v>0</v>
      </c>
      <c r="Q136" s="401"/>
      <c r="R136" s="401"/>
      <c r="S136" s="401"/>
    </row>
    <row r="137" spans="1:19" s="409" customFormat="1" ht="25.5" outlineLevel="1" x14ac:dyDescent="0.2">
      <c r="A137" s="404" t="s">
        <v>723</v>
      </c>
      <c r="B137" s="412" t="s">
        <v>440</v>
      </c>
      <c r="C137" s="406" t="s">
        <v>405</v>
      </c>
      <c r="D137" s="407"/>
      <c r="E137" s="407"/>
      <c r="F137" s="581">
        <f>SUM(F138:F139)</f>
        <v>0</v>
      </c>
      <c r="G137" s="581">
        <f t="shared" ref="G137:O137" si="14">SUM(G138:G139)</f>
        <v>0</v>
      </c>
      <c r="H137" s="581">
        <f t="shared" si="14"/>
        <v>0</v>
      </c>
      <c r="I137" s="581">
        <f t="shared" si="14"/>
        <v>0</v>
      </c>
      <c r="J137" s="581"/>
      <c r="K137" s="581"/>
      <c r="L137" s="581">
        <f>SUM(L138:L139)</f>
        <v>0</v>
      </c>
      <c r="M137" s="581"/>
      <c r="N137" s="581"/>
      <c r="O137" s="581">
        <f t="shared" si="14"/>
        <v>0</v>
      </c>
      <c r="Q137" s="401"/>
      <c r="R137" s="401"/>
      <c r="S137" s="401"/>
    </row>
    <row r="138" spans="1:19" s="411" customFormat="1" ht="15.75" outlineLevel="2" x14ac:dyDescent="0.2">
      <c r="A138" s="410"/>
      <c r="B138" s="573" t="s">
        <v>730</v>
      </c>
      <c r="C138" s="406" t="s">
        <v>405</v>
      </c>
      <c r="D138" s="407"/>
      <c r="E138" s="407"/>
      <c r="F138" s="581">
        <v>0</v>
      </c>
      <c r="G138" s="581"/>
      <c r="H138" s="581"/>
      <c r="I138" s="581">
        <f t="shared" si="13"/>
        <v>0</v>
      </c>
      <c r="J138" s="581"/>
      <c r="K138" s="581"/>
      <c r="L138" s="581">
        <f>ROUND(PRODUCT(F138*$O$14),2)</f>
        <v>0</v>
      </c>
      <c r="M138" s="581"/>
      <c r="N138" s="581"/>
      <c r="O138" s="581">
        <f>ROUND(PRODUCT(I138*$O$14),2)</f>
        <v>0</v>
      </c>
      <c r="Q138" s="401"/>
      <c r="R138" s="401"/>
      <c r="S138" s="401"/>
    </row>
    <row r="139" spans="1:19" s="411" customFormat="1" ht="15.75" outlineLevel="2" x14ac:dyDescent="0.2">
      <c r="A139" s="410"/>
      <c r="B139" s="576"/>
      <c r="C139" s="406" t="s">
        <v>405</v>
      </c>
      <c r="D139" s="407"/>
      <c r="E139" s="407"/>
      <c r="F139" s="581">
        <v>0</v>
      </c>
      <c r="G139" s="581"/>
      <c r="H139" s="581"/>
      <c r="I139" s="581">
        <f t="shared" si="13"/>
        <v>0</v>
      </c>
      <c r="J139" s="581"/>
      <c r="K139" s="581"/>
      <c r="L139" s="581">
        <f>ROUND(PRODUCT(F139*$O$14),2)</f>
        <v>0</v>
      </c>
      <c r="M139" s="581"/>
      <c r="N139" s="581"/>
      <c r="O139" s="581">
        <f>ROUND(PRODUCT(I139*$O$14),2)</f>
        <v>0</v>
      </c>
      <c r="Q139" s="401"/>
      <c r="R139" s="401"/>
      <c r="S139" s="401"/>
    </row>
    <row r="140" spans="1:19" s="409" customFormat="1" ht="15.75" outlineLevel="1" x14ac:dyDescent="0.2">
      <c r="A140" s="404" t="s">
        <v>724</v>
      </c>
      <c r="B140" s="412" t="s">
        <v>462</v>
      </c>
      <c r="C140" s="406" t="s">
        <v>405</v>
      </c>
      <c r="D140" s="407"/>
      <c r="E140" s="407"/>
      <c r="F140" s="581">
        <f>SUM(F141:F144)</f>
        <v>0</v>
      </c>
      <c r="G140" s="581">
        <f t="shared" ref="G140:O140" si="15">SUM(G141:G144)</f>
        <v>0</v>
      </c>
      <c r="H140" s="581">
        <f t="shared" si="15"/>
        <v>0</v>
      </c>
      <c r="I140" s="581">
        <f t="shared" si="15"/>
        <v>0</v>
      </c>
      <c r="J140" s="581"/>
      <c r="K140" s="581"/>
      <c r="L140" s="581">
        <f>SUM(L141:L144)</f>
        <v>0</v>
      </c>
      <c r="M140" s="581"/>
      <c r="N140" s="581"/>
      <c r="O140" s="581">
        <f t="shared" si="15"/>
        <v>0</v>
      </c>
      <c r="Q140" s="401"/>
      <c r="R140" s="401"/>
      <c r="S140" s="401"/>
    </row>
    <row r="141" spans="1:19" s="411" customFormat="1" ht="12.75" customHeight="1" outlineLevel="2" x14ac:dyDescent="0.2">
      <c r="A141" s="410"/>
      <c r="B141" s="589" t="s">
        <v>731</v>
      </c>
      <c r="C141" s="406" t="s">
        <v>405</v>
      </c>
      <c r="D141" s="407"/>
      <c r="E141" s="407"/>
      <c r="F141" s="581">
        <v>0</v>
      </c>
      <c r="G141" s="581"/>
      <c r="H141" s="581"/>
      <c r="I141" s="581">
        <f>ROUND(PRODUCT(F141*$I$14),)</f>
        <v>0</v>
      </c>
      <c r="J141" s="581"/>
      <c r="K141" s="581"/>
      <c r="L141" s="581">
        <f>ROUND(PRODUCT(F141*$O$14),2)</f>
        <v>0</v>
      </c>
      <c r="M141" s="581"/>
      <c r="N141" s="581"/>
      <c r="O141" s="581">
        <f>ROUND(PRODUCT(I141*$O$14),2)</f>
        <v>0</v>
      </c>
      <c r="Q141" s="401"/>
      <c r="R141" s="401"/>
      <c r="S141" s="401"/>
    </row>
    <row r="142" spans="1:19" s="411" customFormat="1" ht="25.5" outlineLevel="2" x14ac:dyDescent="0.2">
      <c r="A142" s="410"/>
      <c r="B142" s="589" t="s">
        <v>732</v>
      </c>
      <c r="C142" s="406" t="s">
        <v>405</v>
      </c>
      <c r="D142" s="407"/>
      <c r="E142" s="407"/>
      <c r="F142" s="581">
        <v>0</v>
      </c>
      <c r="G142" s="581"/>
      <c r="H142" s="581"/>
      <c r="I142" s="581">
        <f>ROUND(PRODUCT(F142*$I$14),)</f>
        <v>0</v>
      </c>
      <c r="J142" s="581"/>
      <c r="K142" s="581"/>
      <c r="L142" s="581">
        <f>ROUND(PRODUCT(F142*$O$14),2)</f>
        <v>0</v>
      </c>
      <c r="M142" s="581"/>
      <c r="N142" s="581"/>
      <c r="O142" s="581">
        <f>ROUND(PRODUCT(I142*$O$14),2)</f>
        <v>0</v>
      </c>
      <c r="Q142" s="401"/>
      <c r="R142" s="401"/>
      <c r="S142" s="401"/>
    </row>
    <row r="143" spans="1:19" s="411" customFormat="1" ht="15.75" outlineLevel="2" x14ac:dyDescent="0.2">
      <c r="A143" s="410"/>
      <c r="B143" s="589" t="s">
        <v>733</v>
      </c>
      <c r="C143" s="406" t="s">
        <v>405</v>
      </c>
      <c r="D143" s="407"/>
      <c r="E143" s="407"/>
      <c r="F143" s="581">
        <v>0</v>
      </c>
      <c r="G143" s="581"/>
      <c r="H143" s="581"/>
      <c r="I143" s="581">
        <f>ROUND(PRODUCT(F143*$I$14),)</f>
        <v>0</v>
      </c>
      <c r="J143" s="581"/>
      <c r="K143" s="581"/>
      <c r="L143" s="581">
        <f>ROUND(PRODUCT(F143*$O$14),2)</f>
        <v>0</v>
      </c>
      <c r="M143" s="581"/>
      <c r="N143" s="581"/>
      <c r="O143" s="581">
        <f>ROUND(PRODUCT(I143*$O$14),2)</f>
        <v>0</v>
      </c>
      <c r="Q143" s="401"/>
      <c r="R143" s="401"/>
      <c r="S143" s="401"/>
    </row>
    <row r="144" spans="1:19" s="411" customFormat="1" ht="15.75" outlineLevel="2" x14ac:dyDescent="0.2">
      <c r="A144" s="410"/>
      <c r="B144" s="589" t="s">
        <v>734</v>
      </c>
      <c r="C144" s="406" t="s">
        <v>405</v>
      </c>
      <c r="D144" s="407"/>
      <c r="E144" s="407"/>
      <c r="F144" s="581">
        <v>0</v>
      </c>
      <c r="G144" s="581"/>
      <c r="H144" s="581"/>
      <c r="I144" s="581">
        <f>ROUND(PRODUCT(F144*$I$14),)</f>
        <v>0</v>
      </c>
      <c r="J144" s="581"/>
      <c r="K144" s="581"/>
      <c r="L144" s="581">
        <f>ROUND(PRODUCT(F144*$O$14),2)</f>
        <v>0</v>
      </c>
      <c r="M144" s="581"/>
      <c r="N144" s="581"/>
      <c r="O144" s="581">
        <f>ROUND(PRODUCT(I144*$O$14),2)</f>
        <v>0</v>
      </c>
      <c r="Q144" s="401"/>
      <c r="R144" s="401"/>
      <c r="S144" s="401"/>
    </row>
    <row r="145" spans="1:19" s="409" customFormat="1" ht="15.75" outlineLevel="1" x14ac:dyDescent="0.2">
      <c r="A145" s="404" t="s">
        <v>725</v>
      </c>
      <c r="B145" s="412" t="s">
        <v>459</v>
      </c>
      <c r="C145" s="406" t="s">
        <v>405</v>
      </c>
      <c r="D145" s="407"/>
      <c r="E145" s="407"/>
      <c r="F145" s="581">
        <f>SUM(F146:F148)</f>
        <v>0</v>
      </c>
      <c r="G145" s="581">
        <f t="shared" ref="G145:O145" si="16">SUM(G146:G148)</f>
        <v>0</v>
      </c>
      <c r="H145" s="581">
        <f t="shared" si="16"/>
        <v>0</v>
      </c>
      <c r="I145" s="581">
        <f t="shared" si="16"/>
        <v>0</v>
      </c>
      <c r="J145" s="581"/>
      <c r="K145" s="581"/>
      <c r="L145" s="581">
        <f>SUM(L146:L148)</f>
        <v>0</v>
      </c>
      <c r="M145" s="581"/>
      <c r="N145" s="581"/>
      <c r="O145" s="581">
        <f t="shared" si="16"/>
        <v>0</v>
      </c>
      <c r="Q145" s="401"/>
      <c r="R145" s="401"/>
      <c r="S145" s="401"/>
    </row>
    <row r="146" spans="1:19" s="411" customFormat="1" ht="15.75" outlineLevel="2" x14ac:dyDescent="0.2">
      <c r="A146" s="410"/>
      <c r="B146" s="589" t="s">
        <v>735</v>
      </c>
      <c r="C146" s="406" t="s">
        <v>405</v>
      </c>
      <c r="D146" s="407"/>
      <c r="E146" s="407"/>
      <c r="F146" s="581">
        <v>0</v>
      </c>
      <c r="G146" s="581"/>
      <c r="H146" s="581"/>
      <c r="I146" s="581">
        <f>ROUND(PRODUCT(F146*$I$14),)</f>
        <v>0</v>
      </c>
      <c r="J146" s="581"/>
      <c r="K146" s="581"/>
      <c r="L146" s="581">
        <f>ROUND(PRODUCT(F146*$O$14),2)</f>
        <v>0</v>
      </c>
      <c r="M146" s="581"/>
      <c r="N146" s="581"/>
      <c r="O146" s="581">
        <f>ROUND(PRODUCT(I146*$O$14),2)</f>
        <v>0</v>
      </c>
      <c r="Q146" s="401"/>
      <c r="R146" s="401"/>
      <c r="S146" s="401"/>
    </row>
    <row r="147" spans="1:19" s="411" customFormat="1" ht="15.75" outlineLevel="2" x14ac:dyDescent="0.2">
      <c r="A147" s="410"/>
      <c r="B147" s="589" t="s">
        <v>736</v>
      </c>
      <c r="C147" s="406" t="s">
        <v>405</v>
      </c>
      <c r="D147" s="407"/>
      <c r="E147" s="407"/>
      <c r="F147" s="581">
        <v>0</v>
      </c>
      <c r="G147" s="581"/>
      <c r="H147" s="581"/>
      <c r="I147" s="581">
        <f>ROUND(PRODUCT(F147*$I$14),)</f>
        <v>0</v>
      </c>
      <c r="J147" s="581"/>
      <c r="K147" s="581"/>
      <c r="L147" s="581">
        <f>ROUND(PRODUCT(F147*$O$14),2)</f>
        <v>0</v>
      </c>
      <c r="M147" s="581"/>
      <c r="N147" s="581"/>
      <c r="O147" s="581">
        <f>ROUND(PRODUCT(I147*$O$14),2)</f>
        <v>0</v>
      </c>
      <c r="Q147" s="401"/>
      <c r="R147" s="401"/>
      <c r="S147" s="401"/>
    </row>
    <row r="148" spans="1:19" s="411" customFormat="1" ht="15.75" outlineLevel="2" x14ac:dyDescent="0.2">
      <c r="A148" s="410"/>
      <c r="B148" s="412"/>
      <c r="C148" s="406" t="s">
        <v>405</v>
      </c>
      <c r="D148" s="407"/>
      <c r="E148" s="407"/>
      <c r="F148" s="581">
        <v>0</v>
      </c>
      <c r="G148" s="581"/>
      <c r="H148" s="581"/>
      <c r="I148" s="581">
        <f>ROUND(PRODUCT(F148*$I$14),)</f>
        <v>0</v>
      </c>
      <c r="J148" s="581"/>
      <c r="K148" s="581"/>
      <c r="L148" s="581">
        <f>ROUND(PRODUCT(F148*$O$14),2)</f>
        <v>0</v>
      </c>
      <c r="M148" s="581"/>
      <c r="N148" s="581"/>
      <c r="O148" s="581">
        <f>ROUND(PRODUCT(I148*$O$14),2)</f>
        <v>0</v>
      </c>
      <c r="Q148" s="401"/>
      <c r="R148" s="401"/>
      <c r="S148" s="401"/>
    </row>
    <row r="149" spans="1:19" s="409" customFormat="1" ht="15.75" outlineLevel="1" x14ac:dyDescent="0.2">
      <c r="A149" s="404" t="s">
        <v>729</v>
      </c>
      <c r="B149" s="412" t="s">
        <v>737</v>
      </c>
      <c r="C149" s="406" t="s">
        <v>405</v>
      </c>
      <c r="D149" s="407"/>
      <c r="E149" s="407"/>
      <c r="F149" s="581">
        <f>SUM(F150:F150)</f>
        <v>0</v>
      </c>
      <c r="G149" s="581">
        <f t="shared" ref="G149:O149" si="17">SUM(G150:G150)</f>
        <v>0</v>
      </c>
      <c r="H149" s="581">
        <f t="shared" si="17"/>
        <v>0</v>
      </c>
      <c r="I149" s="581">
        <f t="shared" si="17"/>
        <v>0</v>
      </c>
      <c r="J149" s="581"/>
      <c r="K149" s="581"/>
      <c r="L149" s="581">
        <f t="shared" si="17"/>
        <v>0</v>
      </c>
      <c r="M149" s="581"/>
      <c r="N149" s="581"/>
      <c r="O149" s="581">
        <f t="shared" si="17"/>
        <v>0</v>
      </c>
      <c r="Q149" s="401"/>
      <c r="R149" s="401"/>
      <c r="S149" s="401"/>
    </row>
    <row r="150" spans="1:19" s="411" customFormat="1" ht="15.75" outlineLevel="2" x14ac:dyDescent="0.2">
      <c r="A150" s="410"/>
      <c r="B150" s="589" t="s">
        <v>738</v>
      </c>
      <c r="C150" s="406" t="s">
        <v>405</v>
      </c>
      <c r="D150" s="407"/>
      <c r="E150" s="407"/>
      <c r="F150" s="581">
        <v>0</v>
      </c>
      <c r="G150" s="581"/>
      <c r="H150" s="581"/>
      <c r="I150" s="581">
        <f>ROUND(PRODUCT(F150*$I$14),)</f>
        <v>0</v>
      </c>
      <c r="J150" s="581"/>
      <c r="K150" s="581"/>
      <c r="L150" s="581">
        <f>ROUND(PRODUCT(F150*$O$14),2)</f>
        <v>0</v>
      </c>
      <c r="M150" s="581"/>
      <c r="N150" s="581"/>
      <c r="O150" s="581">
        <f>ROUND(PRODUCT(I150*$O$14),2)</f>
        <v>0</v>
      </c>
      <c r="Q150" s="401"/>
      <c r="R150" s="401"/>
      <c r="S150" s="401"/>
    </row>
    <row r="151" spans="1:19" s="409" customFormat="1" ht="15.75" x14ac:dyDescent="0.2">
      <c r="A151" s="404" t="s">
        <v>445</v>
      </c>
      <c r="B151" s="412" t="s">
        <v>446</v>
      </c>
      <c r="C151" s="406" t="s">
        <v>405</v>
      </c>
      <c r="D151" s="407">
        <v>7419.14</v>
      </c>
      <c r="E151" s="407">
        <v>7128.19</v>
      </c>
      <c r="F151" s="581">
        <f>'[277]Анализ НВВ 2012-2021'!$P$140</f>
        <v>8878.8269999999993</v>
      </c>
      <c r="G151" s="581">
        <f>G152+G153+G154+G155</f>
        <v>0</v>
      </c>
      <c r="H151" s="581">
        <f>H152+H153+H154+H155</f>
        <v>0</v>
      </c>
      <c r="I151" s="581">
        <f>'[277]Анализ НВВ 2012-2021'!$R$140</f>
        <v>18005.126305949008</v>
      </c>
      <c r="J151" s="581"/>
      <c r="K151" s="581"/>
      <c r="L151" s="581">
        <f>'[277]Анализ НВВ 2012-2021'!$S$140</f>
        <v>10676.07158</v>
      </c>
      <c r="M151" s="581"/>
      <c r="N151" s="581"/>
      <c r="O151" s="581">
        <f>'[277]Анализ НВВ 2012-2021'!$V$140</f>
        <v>10889.59303</v>
      </c>
      <c r="P151" s="400"/>
      <c r="Q151" s="401"/>
      <c r="R151" s="401"/>
      <c r="S151" s="401"/>
    </row>
    <row r="152" spans="1:19" s="411" customFormat="1" ht="15.75" outlineLevel="1" x14ac:dyDescent="0.2">
      <c r="A152" s="410"/>
      <c r="B152" s="589" t="s">
        <v>739</v>
      </c>
      <c r="C152" s="406" t="s">
        <v>405</v>
      </c>
      <c r="D152" s="407"/>
      <c r="E152" s="407"/>
      <c r="F152" s="581"/>
      <c r="G152" s="581"/>
      <c r="H152" s="581"/>
      <c r="I152" s="581"/>
      <c r="J152" s="581"/>
      <c r="K152" s="581"/>
      <c r="L152" s="581"/>
      <c r="M152" s="581"/>
      <c r="N152" s="581"/>
      <c r="O152" s="581"/>
      <c r="Q152" s="401"/>
      <c r="R152" s="401"/>
      <c r="S152" s="401"/>
    </row>
    <row r="153" spans="1:19" s="411" customFormat="1" ht="15.75" outlineLevel="1" x14ac:dyDescent="0.2">
      <c r="A153" s="410"/>
      <c r="B153" s="589" t="s">
        <v>740</v>
      </c>
      <c r="C153" s="406" t="s">
        <v>405</v>
      </c>
      <c r="D153" s="407"/>
      <c r="E153" s="407"/>
      <c r="F153" s="581"/>
      <c r="G153" s="581"/>
      <c r="H153" s="581"/>
      <c r="I153" s="581"/>
      <c r="J153" s="581"/>
      <c r="K153" s="581"/>
      <c r="L153" s="581"/>
      <c r="M153" s="581"/>
      <c r="N153" s="581"/>
      <c r="O153" s="581"/>
      <c r="Q153" s="401"/>
      <c r="R153" s="401"/>
      <c r="S153" s="401"/>
    </row>
    <row r="154" spans="1:19" s="411" customFormat="1" ht="15.75" outlineLevel="1" x14ac:dyDescent="0.2">
      <c r="A154" s="410"/>
      <c r="B154" s="589" t="s">
        <v>741</v>
      </c>
      <c r="C154" s="406" t="s">
        <v>405</v>
      </c>
      <c r="D154" s="407"/>
      <c r="E154" s="407"/>
      <c r="F154" s="581"/>
      <c r="G154" s="581"/>
      <c r="H154" s="581"/>
      <c r="I154" s="581"/>
      <c r="J154" s="581"/>
      <c r="K154" s="581"/>
      <c r="L154" s="581"/>
      <c r="M154" s="581"/>
      <c r="N154" s="581"/>
      <c r="O154" s="581"/>
      <c r="Q154" s="401"/>
      <c r="R154" s="401"/>
      <c r="S154" s="401"/>
    </row>
    <row r="155" spans="1:19" s="411" customFormat="1" ht="15.75" outlineLevel="1" x14ac:dyDescent="0.2">
      <c r="A155" s="410"/>
      <c r="B155" s="589" t="s">
        <v>742</v>
      </c>
      <c r="C155" s="406" t="s">
        <v>405</v>
      </c>
      <c r="D155" s="407"/>
      <c r="E155" s="407"/>
      <c r="F155" s="581"/>
      <c r="G155" s="581"/>
      <c r="H155" s="581"/>
      <c r="I155" s="581"/>
      <c r="J155" s="581"/>
      <c r="K155" s="581"/>
      <c r="L155" s="581"/>
      <c r="M155" s="581"/>
      <c r="N155" s="581"/>
      <c r="O155" s="581"/>
      <c r="Q155" s="401"/>
      <c r="R155" s="401"/>
      <c r="S155" s="401"/>
    </row>
    <row r="156" spans="1:19" s="411" customFormat="1" ht="15.75" outlineLevel="3" x14ac:dyDescent="0.2">
      <c r="A156" s="410"/>
      <c r="B156" s="577" t="s">
        <v>743</v>
      </c>
      <c r="C156" s="406" t="s">
        <v>405</v>
      </c>
      <c r="D156" s="407"/>
      <c r="E156" s="407"/>
      <c r="F156" s="581"/>
      <c r="G156" s="581"/>
      <c r="H156" s="581"/>
      <c r="I156" s="581"/>
      <c r="J156" s="581"/>
      <c r="K156" s="581"/>
      <c r="L156" s="581"/>
      <c r="M156" s="581"/>
      <c r="N156" s="581"/>
      <c r="O156" s="581"/>
      <c r="Q156" s="401"/>
      <c r="R156" s="401"/>
      <c r="S156" s="401"/>
    </row>
    <row r="157" spans="1:19" s="411" customFormat="1" ht="15.75" outlineLevel="3" x14ac:dyDescent="0.2">
      <c r="A157" s="410"/>
      <c r="B157" s="577" t="s">
        <v>744</v>
      </c>
      <c r="C157" s="406" t="s">
        <v>405</v>
      </c>
      <c r="D157" s="407"/>
      <c r="E157" s="407"/>
      <c r="F157" s="581"/>
      <c r="G157" s="581"/>
      <c r="H157" s="581"/>
      <c r="I157" s="581"/>
      <c r="J157" s="581"/>
      <c r="K157" s="581"/>
      <c r="L157" s="581"/>
      <c r="M157" s="581"/>
      <c r="N157" s="581"/>
      <c r="O157" s="581"/>
      <c r="Q157" s="401"/>
      <c r="R157" s="401"/>
      <c r="S157" s="401"/>
    </row>
    <row r="158" spans="1:19" s="409" customFormat="1" ht="15.75" x14ac:dyDescent="0.2">
      <c r="A158" s="404" t="s">
        <v>447</v>
      </c>
      <c r="B158" s="412" t="s">
        <v>448</v>
      </c>
      <c r="C158" s="406" t="s">
        <v>405</v>
      </c>
      <c r="D158" s="407">
        <v>2299.08</v>
      </c>
      <c r="E158" s="407">
        <v>2208.92</v>
      </c>
      <c r="F158" s="581">
        <f>SUM(F159:F160)</f>
        <v>4887.5920999999998</v>
      </c>
      <c r="G158" s="581">
        <f t="shared" ref="G158:O158" si="18">SUM(G159:G160)</f>
        <v>0</v>
      </c>
      <c r="H158" s="581">
        <f t="shared" si="18"/>
        <v>0</v>
      </c>
      <c r="I158" s="581">
        <f t="shared" si="18"/>
        <v>5579.5200057377097</v>
      </c>
      <c r="J158" s="581"/>
      <c r="K158" s="581"/>
      <c r="L158" s="581">
        <f>SUM(L159:L160)</f>
        <v>7071.98513</v>
      </c>
      <c r="M158" s="581"/>
      <c r="N158" s="581"/>
      <c r="O158" s="581">
        <f t="shared" si="18"/>
        <v>7354.8645099999994</v>
      </c>
      <c r="P158" s="400"/>
      <c r="Q158" s="401"/>
      <c r="R158" s="401"/>
      <c r="S158" s="401"/>
    </row>
    <row r="159" spans="1:19" s="411" customFormat="1" ht="15.75" outlineLevel="2" x14ac:dyDescent="0.2">
      <c r="A159" s="410"/>
      <c r="B159" s="589" t="s">
        <v>745</v>
      </c>
      <c r="C159" s="406" t="s">
        <v>405</v>
      </c>
      <c r="D159" s="407"/>
      <c r="E159" s="407"/>
      <c r="F159" s="581"/>
      <c r="G159" s="581"/>
      <c r="H159" s="581"/>
      <c r="I159" s="581">
        <f>ROUND(PRODUCT(F159*$I$14),)</f>
        <v>0</v>
      </c>
      <c r="J159" s="581"/>
      <c r="K159" s="581"/>
      <c r="L159" s="581">
        <f>ROUND(PRODUCT(F159*$O$14),2)</f>
        <v>0</v>
      </c>
      <c r="M159" s="581"/>
      <c r="N159" s="581"/>
      <c r="O159" s="581">
        <f>ROUND(PRODUCT(I159*$O$14),2)</f>
        <v>0</v>
      </c>
      <c r="Q159" s="401"/>
      <c r="R159" s="401"/>
      <c r="S159" s="401"/>
    </row>
    <row r="160" spans="1:19" s="411" customFormat="1" ht="15.75" outlineLevel="2" x14ac:dyDescent="0.2">
      <c r="A160" s="410"/>
      <c r="B160" s="589" t="s">
        <v>746</v>
      </c>
      <c r="C160" s="406" t="s">
        <v>405</v>
      </c>
      <c r="D160" s="407"/>
      <c r="E160" s="407"/>
      <c r="F160" s="581">
        <f>'[277]Анализ НВВ 2012-2021'!$P$142</f>
        <v>4887.5920999999998</v>
      </c>
      <c r="G160" s="581"/>
      <c r="H160" s="581"/>
      <c r="I160" s="581">
        <f>'[277]Анализ НВВ 2012-2021'!$R$142</f>
        <v>5579.5200057377097</v>
      </c>
      <c r="J160" s="581"/>
      <c r="K160" s="581"/>
      <c r="L160" s="581">
        <f>'[277]Анализ НВВ 2012-2021'!$S$142</f>
        <v>7071.98513</v>
      </c>
      <c r="M160" s="581"/>
      <c r="N160" s="581"/>
      <c r="O160" s="581">
        <f>'[277]Анализ НВВ 2012-2021'!$V$142</f>
        <v>7354.8645099999994</v>
      </c>
      <c r="Q160" s="401"/>
      <c r="R160" s="401"/>
      <c r="S160" s="401"/>
    </row>
    <row r="161" spans="1:19" s="375" customFormat="1" ht="25.5" x14ac:dyDescent="0.2">
      <c r="A161" s="378" t="s">
        <v>449</v>
      </c>
      <c r="B161" s="412" t="s">
        <v>450</v>
      </c>
      <c r="C161" s="406" t="s">
        <v>405</v>
      </c>
      <c r="D161" s="407">
        <v>3060.11</v>
      </c>
      <c r="E161" s="407">
        <v>2940.11</v>
      </c>
      <c r="F161" s="581">
        <f>SUM(F162:F169)</f>
        <v>13701.7289</v>
      </c>
      <c r="G161" s="581">
        <f t="shared" ref="G161:O161" si="19">SUM(G162:G169)</f>
        <v>0</v>
      </c>
      <c r="H161" s="581">
        <f t="shared" si="19"/>
        <v>0</v>
      </c>
      <c r="I161" s="581">
        <f>SUM(I162:I169)</f>
        <v>7426.4275900857501</v>
      </c>
      <c r="J161" s="581">
        <f t="shared" si="19"/>
        <v>0</v>
      </c>
      <c r="K161" s="581">
        <f t="shared" si="19"/>
        <v>0</v>
      </c>
      <c r="L161" s="581">
        <f t="shared" si="19"/>
        <v>11501.309139999998</v>
      </c>
      <c r="M161" s="581">
        <f t="shared" si="19"/>
        <v>0</v>
      </c>
      <c r="N161" s="581">
        <f t="shared" si="19"/>
        <v>0</v>
      </c>
      <c r="O161" s="581">
        <f t="shared" si="19"/>
        <v>11961.36154</v>
      </c>
      <c r="P161" s="400"/>
      <c r="Q161" s="401"/>
      <c r="R161" s="401"/>
      <c r="S161" s="401"/>
    </row>
    <row r="162" spans="1:19" s="411" customFormat="1" ht="51" customHeight="1" outlineLevel="1" x14ac:dyDescent="0.2">
      <c r="A162" s="410"/>
      <c r="B162" s="573" t="s">
        <v>747</v>
      </c>
      <c r="C162" s="406" t="s">
        <v>405</v>
      </c>
      <c r="D162" s="407"/>
      <c r="E162" s="407"/>
      <c r="F162" s="581"/>
      <c r="G162" s="581"/>
      <c r="H162" s="581"/>
      <c r="I162" s="581"/>
      <c r="J162" s="581"/>
      <c r="K162" s="581"/>
      <c r="L162" s="581"/>
      <c r="M162" s="581"/>
      <c r="N162" s="581"/>
      <c r="O162" s="581"/>
      <c r="Q162" s="401"/>
      <c r="R162" s="401"/>
      <c r="S162" s="401"/>
    </row>
    <row r="163" spans="1:19" s="411" customFormat="1" ht="15.75" outlineLevel="1" x14ac:dyDescent="0.2">
      <c r="A163" s="410"/>
      <c r="B163" s="573" t="s">
        <v>748</v>
      </c>
      <c r="C163" s="406" t="s">
        <v>405</v>
      </c>
      <c r="D163" s="407"/>
      <c r="E163" s="407"/>
      <c r="F163" s="581">
        <v>0</v>
      </c>
      <c r="G163" s="581"/>
      <c r="H163" s="581"/>
      <c r="I163" s="581">
        <f>ROUND(PRODUCT(F163*$I$14),)</f>
        <v>0</v>
      </c>
      <c r="J163" s="581"/>
      <c r="K163" s="581"/>
      <c r="L163" s="581">
        <f>ROUND(PRODUCT(F163*$O$14),2)</f>
        <v>0</v>
      </c>
      <c r="M163" s="581"/>
      <c r="N163" s="581"/>
      <c r="O163" s="581">
        <f>ROUND(PRODUCT(I163*$O$14),2)</f>
        <v>0</v>
      </c>
      <c r="Q163" s="401"/>
      <c r="R163" s="401"/>
      <c r="S163" s="401"/>
    </row>
    <row r="164" spans="1:19" s="411" customFormat="1" ht="15.75" outlineLevel="1" x14ac:dyDescent="0.2">
      <c r="A164" s="410"/>
      <c r="B164" s="573" t="s">
        <v>469</v>
      </c>
      <c r="C164" s="406" t="s">
        <v>405</v>
      </c>
      <c r="D164" s="407"/>
      <c r="E164" s="407"/>
      <c r="F164" s="581">
        <f>'[277]Анализ НВВ 2012-2021'!$P$144</f>
        <v>8964.3844900000004</v>
      </c>
      <c r="G164" s="581"/>
      <c r="H164" s="581"/>
      <c r="I164" s="581">
        <f>'[277]Анализ НВВ 2012-2021'!$R$144</f>
        <v>115.1049773126076</v>
      </c>
      <c r="J164" s="581"/>
      <c r="K164" s="581"/>
      <c r="L164" s="581">
        <f>'[277]Анализ НВВ 2012-2021'!$S$144</f>
        <v>0</v>
      </c>
      <c r="M164" s="581"/>
      <c r="N164" s="581"/>
      <c r="O164" s="581">
        <f>'[277]Анализ НВВ 2012-2021'!$V$144</f>
        <v>0</v>
      </c>
      <c r="Q164" s="401"/>
      <c r="R164" s="401"/>
      <c r="S164" s="401"/>
    </row>
    <row r="165" spans="1:19" s="411" customFormat="1" ht="12.75" customHeight="1" outlineLevel="1" x14ac:dyDescent="0.2">
      <c r="A165" s="410"/>
      <c r="B165" s="573" t="s">
        <v>749</v>
      </c>
      <c r="C165" s="406" t="s">
        <v>405</v>
      </c>
      <c r="D165" s="407"/>
      <c r="E165" s="407"/>
      <c r="F165" s="581"/>
      <c r="G165" s="581"/>
      <c r="H165" s="581"/>
      <c r="I165" s="581"/>
      <c r="J165" s="581"/>
      <c r="K165" s="581"/>
      <c r="L165" s="581"/>
      <c r="M165" s="581"/>
      <c r="N165" s="581"/>
      <c r="O165" s="581"/>
      <c r="Q165" s="401"/>
      <c r="R165" s="401"/>
      <c r="S165" s="401"/>
    </row>
    <row r="166" spans="1:19" s="411" customFormat="1" ht="15.75" outlineLevel="1" x14ac:dyDescent="0.2">
      <c r="A166" s="410"/>
      <c r="B166" s="573" t="s">
        <v>750</v>
      </c>
      <c r="C166" s="406" t="s">
        <v>405</v>
      </c>
      <c r="D166" s="407"/>
      <c r="E166" s="407"/>
      <c r="F166" s="581"/>
      <c r="G166" s="581"/>
      <c r="H166" s="581"/>
      <c r="I166" s="581"/>
      <c r="J166" s="581"/>
      <c r="K166" s="581"/>
      <c r="L166" s="581"/>
      <c r="M166" s="581"/>
      <c r="N166" s="581"/>
      <c r="O166" s="581"/>
      <c r="Q166" s="401"/>
      <c r="R166" s="401"/>
      <c r="S166" s="401"/>
    </row>
    <row r="167" spans="1:19" s="411" customFormat="1" ht="15.75" outlineLevel="1" x14ac:dyDescent="0.2">
      <c r="A167" s="410"/>
      <c r="B167" s="573" t="s">
        <v>751</v>
      </c>
      <c r="C167" s="406" t="s">
        <v>405</v>
      </c>
      <c r="D167" s="407"/>
      <c r="E167" s="407"/>
      <c r="F167" s="581"/>
      <c r="G167" s="581"/>
      <c r="H167" s="581"/>
      <c r="I167" s="581"/>
      <c r="J167" s="581"/>
      <c r="K167" s="581"/>
      <c r="L167" s="581"/>
      <c r="M167" s="581"/>
      <c r="N167" s="581"/>
      <c r="O167" s="581"/>
      <c r="Q167" s="401"/>
      <c r="R167" s="401"/>
      <c r="S167" s="401"/>
    </row>
    <row r="168" spans="1:19" s="411" customFormat="1" ht="25.5" outlineLevel="1" x14ac:dyDescent="0.2">
      <c r="A168" s="410"/>
      <c r="B168" s="573" t="s">
        <v>468</v>
      </c>
      <c r="C168" s="406" t="s">
        <v>405</v>
      </c>
      <c r="D168" s="407"/>
      <c r="E168" s="407"/>
      <c r="F168" s="581">
        <f>'[277]Анализ НВВ 2012-2021'!$P$146</f>
        <v>4737.3444099999997</v>
      </c>
      <c r="G168" s="581"/>
      <c r="H168" s="581"/>
      <c r="I168" s="581">
        <f>'[277]Анализ НВВ 2012-2021'!$R$146</f>
        <v>2914.2382181558469</v>
      </c>
      <c r="J168" s="581"/>
      <c r="K168" s="581"/>
      <c r="L168" s="581">
        <f>'[277]Анализ НВВ 2012-2021'!$S$146</f>
        <v>3219.4973199999995</v>
      </c>
      <c r="M168" s="581"/>
      <c r="N168" s="581"/>
      <c r="O168" s="581">
        <f>'[277]Анализ НВВ 2012-2021'!$V$146</f>
        <v>3348.2772199999999</v>
      </c>
      <c r="Q168" s="401"/>
      <c r="R168" s="401"/>
      <c r="S168" s="401"/>
    </row>
    <row r="169" spans="1:19" s="411" customFormat="1" ht="15.75" outlineLevel="1" x14ac:dyDescent="0.2">
      <c r="A169" s="410"/>
      <c r="B169" s="573" t="s">
        <v>922</v>
      </c>
      <c r="C169" s="406" t="s">
        <v>405</v>
      </c>
      <c r="D169" s="407"/>
      <c r="E169" s="407"/>
      <c r="F169" s="581"/>
      <c r="G169" s="581"/>
      <c r="H169" s="581"/>
      <c r="I169" s="581">
        <f>'[277]Анализ НВВ 2012-2021'!$R$145</f>
        <v>4397.0843946172963</v>
      </c>
      <c r="J169" s="581"/>
      <c r="K169" s="581"/>
      <c r="L169" s="581">
        <f>'[277]Анализ НВВ 2012-2021'!$S$145</f>
        <v>8281.811819999999</v>
      </c>
      <c r="M169" s="581"/>
      <c r="N169" s="581"/>
      <c r="O169" s="581">
        <f>'[277]Анализ НВВ 2012-2021'!$V$145</f>
        <v>8613.0843199999999</v>
      </c>
      <c r="Q169" s="401"/>
      <c r="R169" s="401"/>
      <c r="S169" s="401"/>
    </row>
    <row r="170" spans="1:19" s="375" customFormat="1" ht="15.75" x14ac:dyDescent="0.2">
      <c r="A170" s="378" t="s">
        <v>451</v>
      </c>
      <c r="B170" s="412" t="s">
        <v>452</v>
      </c>
      <c r="C170" s="406" t="s">
        <v>405</v>
      </c>
      <c r="D170" s="407">
        <v>2382.27</v>
      </c>
      <c r="E170" s="407">
        <v>2288.85</v>
      </c>
      <c r="F170" s="581">
        <f>F171+F177+F181+F183</f>
        <v>23815.233780000002</v>
      </c>
      <c r="G170" s="581">
        <f t="shared" ref="G170:O170" si="20">G171+G177+G181+G183</f>
        <v>0</v>
      </c>
      <c r="H170" s="581">
        <f t="shared" si="20"/>
        <v>0</v>
      </c>
      <c r="I170" s="581">
        <f>I171+I177+I181+I183</f>
        <v>5781.4127647253999</v>
      </c>
      <c r="J170" s="581">
        <f t="shared" si="20"/>
        <v>0</v>
      </c>
      <c r="K170" s="581">
        <f t="shared" si="20"/>
        <v>0</v>
      </c>
      <c r="L170" s="581">
        <f t="shared" si="20"/>
        <v>0</v>
      </c>
      <c r="M170" s="581">
        <f t="shared" si="20"/>
        <v>0</v>
      </c>
      <c r="N170" s="581">
        <f t="shared" si="20"/>
        <v>0</v>
      </c>
      <c r="O170" s="581">
        <f t="shared" si="20"/>
        <v>0</v>
      </c>
      <c r="P170" s="400"/>
      <c r="Q170" s="401"/>
      <c r="R170" s="401"/>
      <c r="S170" s="401"/>
    </row>
    <row r="171" spans="1:19" s="409" customFormat="1" ht="15.75" outlineLevel="1" x14ac:dyDescent="0.2">
      <c r="A171" s="404" t="s">
        <v>752</v>
      </c>
      <c r="B171" s="412" t="s">
        <v>753</v>
      </c>
      <c r="C171" s="406" t="s">
        <v>405</v>
      </c>
      <c r="D171" s="407"/>
      <c r="E171" s="407"/>
      <c r="F171" s="581">
        <f>F172+F174+F176</f>
        <v>23815.233780000002</v>
      </c>
      <c r="G171" s="581">
        <f t="shared" ref="G171:O171" si="21">G172+G174+G176</f>
        <v>0</v>
      </c>
      <c r="H171" s="581">
        <f t="shared" si="21"/>
        <v>0</v>
      </c>
      <c r="I171" s="581">
        <f t="shared" si="21"/>
        <v>0</v>
      </c>
      <c r="J171" s="581">
        <f t="shared" si="21"/>
        <v>0</v>
      </c>
      <c r="K171" s="581">
        <f t="shared" si="21"/>
        <v>0</v>
      </c>
      <c r="L171" s="581">
        <f t="shared" si="21"/>
        <v>0</v>
      </c>
      <c r="M171" s="581">
        <f t="shared" si="21"/>
        <v>0</v>
      </c>
      <c r="N171" s="581">
        <f t="shared" si="21"/>
        <v>0</v>
      </c>
      <c r="O171" s="581">
        <f t="shared" si="21"/>
        <v>0</v>
      </c>
      <c r="Q171" s="401"/>
      <c r="R171" s="401"/>
      <c r="S171" s="401"/>
    </row>
    <row r="172" spans="1:19" s="409" customFormat="1" ht="15.75" outlineLevel="1" x14ac:dyDescent="0.2">
      <c r="A172" s="404" t="s">
        <v>754</v>
      </c>
      <c r="B172" s="412" t="s">
        <v>755</v>
      </c>
      <c r="C172" s="406" t="s">
        <v>405</v>
      </c>
      <c r="D172" s="407"/>
      <c r="E172" s="407"/>
      <c r="F172" s="581">
        <f>F173</f>
        <v>0</v>
      </c>
      <c r="G172" s="581">
        <f t="shared" ref="G172:O172" si="22">G173</f>
        <v>0</v>
      </c>
      <c r="H172" s="581">
        <f t="shared" si="22"/>
        <v>0</v>
      </c>
      <c r="I172" s="581">
        <f t="shared" si="22"/>
        <v>0</v>
      </c>
      <c r="J172" s="581"/>
      <c r="K172" s="581"/>
      <c r="L172" s="581">
        <f t="shared" si="22"/>
        <v>0</v>
      </c>
      <c r="M172" s="581"/>
      <c r="N172" s="581"/>
      <c r="O172" s="581">
        <f t="shared" si="22"/>
        <v>0</v>
      </c>
      <c r="Q172" s="401"/>
      <c r="R172" s="401"/>
      <c r="S172" s="401"/>
    </row>
    <row r="173" spans="1:19" s="411" customFormat="1" ht="15.75" outlineLevel="2" x14ac:dyDescent="0.2">
      <c r="A173" s="410"/>
      <c r="B173" s="573" t="s">
        <v>756</v>
      </c>
      <c r="C173" s="406" t="s">
        <v>405</v>
      </c>
      <c r="D173" s="407"/>
      <c r="E173" s="407"/>
      <c r="F173" s="581">
        <v>0</v>
      </c>
      <c r="G173" s="581"/>
      <c r="H173" s="581"/>
      <c r="I173" s="581">
        <f>ROUND(PRODUCT(F173*$I$14),)</f>
        <v>0</v>
      </c>
      <c r="J173" s="581"/>
      <c r="K173" s="581"/>
      <c r="L173" s="581">
        <f>ROUND(PRODUCT(F173*$O$14),2)</f>
        <v>0</v>
      </c>
      <c r="M173" s="581"/>
      <c r="N173" s="581"/>
      <c r="O173" s="581">
        <f>ROUND(PRODUCT(I173*$O$14),2)</f>
        <v>0</v>
      </c>
      <c r="Q173" s="401"/>
      <c r="R173" s="401"/>
      <c r="S173" s="401"/>
    </row>
    <row r="174" spans="1:19" s="409" customFormat="1" ht="12.75" customHeight="1" outlineLevel="1" x14ac:dyDescent="0.2">
      <c r="A174" s="404" t="s">
        <v>757</v>
      </c>
      <c r="B174" s="412" t="s">
        <v>758</v>
      </c>
      <c r="C174" s="406" t="s">
        <v>405</v>
      </c>
      <c r="D174" s="407"/>
      <c r="E174" s="407"/>
      <c r="F174" s="581">
        <f>F175</f>
        <v>23815.233780000002</v>
      </c>
      <c r="G174" s="581">
        <f t="shared" ref="G174:O174" si="23">G175</f>
        <v>0</v>
      </c>
      <c r="H174" s="581">
        <f t="shared" si="23"/>
        <v>0</v>
      </c>
      <c r="I174" s="581">
        <f t="shared" si="23"/>
        <v>0</v>
      </c>
      <c r="J174" s="581"/>
      <c r="K174" s="581"/>
      <c r="L174" s="581">
        <f t="shared" si="23"/>
        <v>0</v>
      </c>
      <c r="M174" s="581"/>
      <c r="N174" s="581"/>
      <c r="O174" s="581">
        <f t="shared" si="23"/>
        <v>0</v>
      </c>
      <c r="Q174" s="401"/>
      <c r="R174" s="401"/>
      <c r="S174" s="401"/>
    </row>
    <row r="175" spans="1:19" s="411" customFormat="1" ht="15.75" outlineLevel="2" x14ac:dyDescent="0.2">
      <c r="A175" s="410"/>
      <c r="B175" s="573" t="s">
        <v>759</v>
      </c>
      <c r="C175" s="406" t="s">
        <v>405</v>
      </c>
      <c r="D175" s="407"/>
      <c r="E175" s="407"/>
      <c r="F175" s="581">
        <f>'[277]Анализ НВВ 2012-2021'!$P$147</f>
        <v>23815.233780000002</v>
      </c>
      <c r="G175" s="581"/>
      <c r="H175" s="581"/>
      <c r="I175" s="581">
        <f>'[277]Анализ НВВ 2012-2021'!$R$149</f>
        <v>0</v>
      </c>
      <c r="J175" s="581"/>
      <c r="K175" s="581"/>
      <c r="L175" s="581">
        <f>'[277]Анализ НВВ 2012-2021'!$S$149</f>
        <v>0</v>
      </c>
      <c r="M175" s="581"/>
      <c r="N175" s="581"/>
      <c r="O175" s="581">
        <f>'[277]Анализ НВВ 2012-2021'!$V$149</f>
        <v>0</v>
      </c>
      <c r="Q175" s="401"/>
      <c r="R175" s="401"/>
      <c r="S175" s="401"/>
    </row>
    <row r="176" spans="1:19" s="409" customFormat="1" ht="15.75" outlineLevel="1" x14ac:dyDescent="0.2">
      <c r="A176" s="404" t="s">
        <v>760</v>
      </c>
      <c r="B176" s="412" t="s">
        <v>923</v>
      </c>
      <c r="C176" s="406" t="s">
        <v>405</v>
      </c>
      <c r="D176" s="407"/>
      <c r="E176" s="407"/>
      <c r="F176" s="581">
        <v>0</v>
      </c>
      <c r="G176" s="581"/>
      <c r="H176" s="581"/>
      <c r="I176" s="581">
        <v>0</v>
      </c>
      <c r="J176" s="581"/>
      <c r="K176" s="581"/>
      <c r="L176" s="581">
        <v>0</v>
      </c>
      <c r="M176" s="581"/>
      <c r="N176" s="581"/>
      <c r="O176" s="581">
        <v>0</v>
      </c>
      <c r="Q176" s="401"/>
      <c r="R176" s="401"/>
      <c r="S176" s="401"/>
    </row>
    <row r="177" spans="1:19" s="409" customFormat="1" ht="15.75" outlineLevel="1" x14ac:dyDescent="0.2">
      <c r="A177" s="404" t="s">
        <v>761</v>
      </c>
      <c r="B177" s="412" t="s">
        <v>762</v>
      </c>
      <c r="C177" s="406" t="s">
        <v>405</v>
      </c>
      <c r="D177" s="407"/>
      <c r="E177" s="407"/>
      <c r="F177" s="581">
        <f>SUM(F178:F180)</f>
        <v>0</v>
      </c>
      <c r="G177" s="581">
        <f t="shared" ref="G177:O177" si="24">SUM(G178:G180)</f>
        <v>0</v>
      </c>
      <c r="H177" s="581">
        <f t="shared" si="24"/>
        <v>0</v>
      </c>
      <c r="I177" s="581">
        <f t="shared" si="24"/>
        <v>1783.3350280714378</v>
      </c>
      <c r="J177" s="581"/>
      <c r="K177" s="581"/>
      <c r="L177" s="581">
        <f>SUM(L178:L180)</f>
        <v>0</v>
      </c>
      <c r="M177" s="581"/>
      <c r="N177" s="581"/>
      <c r="O177" s="581">
        <f t="shared" si="24"/>
        <v>0</v>
      </c>
      <c r="Q177" s="401"/>
      <c r="R177" s="401"/>
      <c r="S177" s="401"/>
    </row>
    <row r="178" spans="1:19" s="411" customFormat="1" ht="15.75" outlineLevel="2" x14ac:dyDescent="0.2">
      <c r="A178" s="410"/>
      <c r="B178" s="573" t="s">
        <v>763</v>
      </c>
      <c r="C178" s="406" t="s">
        <v>405</v>
      </c>
      <c r="D178" s="407"/>
      <c r="E178" s="407"/>
      <c r="F178" s="581">
        <v>0</v>
      </c>
      <c r="G178" s="581"/>
      <c r="H178" s="581"/>
      <c r="I178" s="581">
        <f>ROUND(PRODUCT(F178*$I$14),)</f>
        <v>0</v>
      </c>
      <c r="J178" s="581"/>
      <c r="K178" s="581"/>
      <c r="L178" s="581">
        <f>ROUND(PRODUCT(F178*$O$14),2)</f>
        <v>0</v>
      </c>
      <c r="M178" s="581"/>
      <c r="N178" s="581"/>
      <c r="O178" s="581">
        <f>ROUND(PRODUCT(I178*$O$14),2)</f>
        <v>0</v>
      </c>
      <c r="Q178" s="401"/>
      <c r="R178" s="401"/>
      <c r="S178" s="401"/>
    </row>
    <row r="179" spans="1:19" s="411" customFormat="1" ht="25.5" outlineLevel="2" x14ac:dyDescent="0.2">
      <c r="A179" s="410"/>
      <c r="B179" s="573" t="s">
        <v>764</v>
      </c>
      <c r="C179" s="406" t="s">
        <v>405</v>
      </c>
      <c r="D179" s="407"/>
      <c r="E179" s="407"/>
      <c r="F179" s="581">
        <v>0</v>
      </c>
      <c r="G179" s="581"/>
      <c r="H179" s="581"/>
      <c r="I179" s="581">
        <f>ROUND(PRODUCT(F179*$I$14),)</f>
        <v>0</v>
      </c>
      <c r="J179" s="581"/>
      <c r="K179" s="581"/>
      <c r="L179" s="581">
        <f>ROUND(PRODUCT(F179*$O$14),2)</f>
        <v>0</v>
      </c>
      <c r="M179" s="581"/>
      <c r="N179" s="581"/>
      <c r="O179" s="581">
        <f>ROUND(PRODUCT(I179*$O$14),2)</f>
        <v>0</v>
      </c>
      <c r="Q179" s="401"/>
      <c r="R179" s="401"/>
      <c r="S179" s="401"/>
    </row>
    <row r="180" spans="1:19" s="411" customFormat="1" ht="24.75" customHeight="1" outlineLevel="2" x14ac:dyDescent="0.2">
      <c r="A180" s="410"/>
      <c r="B180" s="573" t="s">
        <v>765</v>
      </c>
      <c r="C180" s="406" t="s">
        <v>405</v>
      </c>
      <c r="D180" s="407"/>
      <c r="E180" s="407"/>
      <c r="F180" s="581">
        <f>'[277]Анализ НВВ 2012-2021'!$P$150</f>
        <v>0</v>
      </c>
      <c r="G180" s="581"/>
      <c r="H180" s="581"/>
      <c r="I180" s="581">
        <f>'[277]Анализ НВВ 2012-2021'!$R$148</f>
        <v>1783.3350280714378</v>
      </c>
      <c r="J180" s="581"/>
      <c r="K180" s="581"/>
      <c r="L180" s="581">
        <f>'[277]Анализ НВВ 2012-2021'!$S$150</f>
        <v>0</v>
      </c>
      <c r="M180" s="581"/>
      <c r="N180" s="581"/>
      <c r="O180" s="581">
        <f>'[277]Анализ НВВ 2012-2021'!$V$150</f>
        <v>0</v>
      </c>
      <c r="Q180" s="401"/>
      <c r="R180" s="401"/>
      <c r="S180" s="401"/>
    </row>
    <row r="181" spans="1:19" s="409" customFormat="1" ht="15.75" outlineLevel="1" x14ac:dyDescent="0.2">
      <c r="A181" s="404" t="s">
        <v>766</v>
      </c>
      <c r="B181" s="412" t="s">
        <v>767</v>
      </c>
      <c r="C181" s="406" t="s">
        <v>405</v>
      </c>
      <c r="D181" s="407"/>
      <c r="E181" s="407"/>
      <c r="F181" s="581">
        <f>F182</f>
        <v>0</v>
      </c>
      <c r="G181" s="581">
        <f t="shared" ref="G181:O181" si="25">G182</f>
        <v>0</v>
      </c>
      <c r="H181" s="581">
        <f t="shared" si="25"/>
        <v>0</v>
      </c>
      <c r="I181" s="581">
        <f t="shared" si="25"/>
        <v>0</v>
      </c>
      <c r="J181" s="581"/>
      <c r="K181" s="581"/>
      <c r="L181" s="581">
        <f t="shared" si="25"/>
        <v>0</v>
      </c>
      <c r="M181" s="581"/>
      <c r="N181" s="581"/>
      <c r="O181" s="581">
        <f t="shared" si="25"/>
        <v>0</v>
      </c>
      <c r="Q181" s="401"/>
      <c r="R181" s="401"/>
      <c r="S181" s="401"/>
    </row>
    <row r="182" spans="1:19" s="411" customFormat="1" ht="26.25" customHeight="1" outlineLevel="2" x14ac:dyDescent="0.2">
      <c r="A182" s="410"/>
      <c r="B182" s="573" t="s">
        <v>768</v>
      </c>
      <c r="C182" s="406" t="s">
        <v>405</v>
      </c>
      <c r="D182" s="407"/>
      <c r="E182" s="407"/>
      <c r="F182" s="581"/>
      <c r="G182" s="581"/>
      <c r="H182" s="581"/>
      <c r="I182" s="581"/>
      <c r="J182" s="581"/>
      <c r="K182" s="581"/>
      <c r="L182" s="581"/>
      <c r="M182" s="581"/>
      <c r="N182" s="581"/>
      <c r="O182" s="581"/>
      <c r="Q182" s="401"/>
      <c r="R182" s="401"/>
      <c r="S182" s="401"/>
    </row>
    <row r="183" spans="1:19" s="409" customFormat="1" ht="25.5" outlineLevel="1" x14ac:dyDescent="0.2">
      <c r="A183" s="404" t="s">
        <v>769</v>
      </c>
      <c r="B183" s="412" t="s">
        <v>770</v>
      </c>
      <c r="C183" s="406" t="s">
        <v>405</v>
      </c>
      <c r="D183" s="407"/>
      <c r="E183" s="407"/>
      <c r="F183" s="581">
        <f>F184</f>
        <v>0</v>
      </c>
      <c r="G183" s="581">
        <f t="shared" ref="G183:O183" si="26">G184</f>
        <v>0</v>
      </c>
      <c r="H183" s="581">
        <f t="shared" si="26"/>
        <v>0</v>
      </c>
      <c r="I183" s="581">
        <f t="shared" si="26"/>
        <v>3998.0777366539623</v>
      </c>
      <c r="J183" s="581"/>
      <c r="K183" s="581"/>
      <c r="L183" s="581">
        <f t="shared" si="26"/>
        <v>0</v>
      </c>
      <c r="M183" s="581"/>
      <c r="N183" s="581"/>
      <c r="O183" s="581">
        <f t="shared" si="26"/>
        <v>0</v>
      </c>
      <c r="Q183" s="401"/>
      <c r="R183" s="401"/>
      <c r="S183" s="401"/>
    </row>
    <row r="184" spans="1:19" s="411" customFormat="1" ht="36.75" customHeight="1" outlineLevel="1" x14ac:dyDescent="0.2">
      <c r="A184" s="410"/>
      <c r="B184" s="573" t="s">
        <v>771</v>
      </c>
      <c r="C184" s="406" t="s">
        <v>405</v>
      </c>
      <c r="D184" s="407"/>
      <c r="E184" s="407"/>
      <c r="F184" s="581">
        <f>'[277]Анализ НВВ 2012-2021'!$P$151</f>
        <v>0</v>
      </c>
      <c r="G184" s="581"/>
      <c r="H184" s="581"/>
      <c r="I184" s="581">
        <f>'[277]Анализ НВВ 2012-2021'!$R$151</f>
        <v>3998.0777366539623</v>
      </c>
      <c r="J184" s="581"/>
      <c r="K184" s="581"/>
      <c r="L184" s="581">
        <f>'[277]Анализ НВВ 2012-2021'!$S$151</f>
        <v>0</v>
      </c>
      <c r="M184" s="581"/>
      <c r="N184" s="581"/>
      <c r="O184" s="581">
        <f>'[277]Анализ НВВ 2012-2021'!$V$151</f>
        <v>0</v>
      </c>
      <c r="Q184" s="401"/>
      <c r="R184" s="401"/>
      <c r="S184" s="401"/>
    </row>
    <row r="185" spans="1:19" s="375" customFormat="1" ht="15.75" x14ac:dyDescent="0.2">
      <c r="A185" s="378" t="s">
        <v>453</v>
      </c>
      <c r="B185" s="412" t="s">
        <v>454</v>
      </c>
      <c r="C185" s="406" t="s">
        <v>405</v>
      </c>
      <c r="D185" s="407">
        <v>38217.42</v>
      </c>
      <c r="E185" s="407">
        <v>36718.699999999997</v>
      </c>
      <c r="F185" s="581">
        <f>SUM(F186:F207)</f>
        <v>45868.24482</v>
      </c>
      <c r="G185" s="581">
        <f t="shared" ref="G185:O185" si="27">SUM(G186:G207)</f>
        <v>0</v>
      </c>
      <c r="H185" s="581">
        <f t="shared" si="27"/>
        <v>0</v>
      </c>
      <c r="I185" s="581">
        <f>SUM(I186:I207)</f>
        <v>63431.561329014454</v>
      </c>
      <c r="J185" s="581">
        <f t="shared" si="27"/>
        <v>0</v>
      </c>
      <c r="K185" s="581">
        <f t="shared" si="27"/>
        <v>0</v>
      </c>
      <c r="L185" s="581">
        <f t="shared" si="27"/>
        <v>69191.538353724201</v>
      </c>
      <c r="M185" s="581">
        <f t="shared" si="27"/>
        <v>0</v>
      </c>
      <c r="N185" s="581">
        <f t="shared" si="27"/>
        <v>0</v>
      </c>
      <c r="O185" s="581">
        <f t="shared" si="27"/>
        <v>72600.621019617116</v>
      </c>
      <c r="P185" s="400"/>
      <c r="Q185" s="401"/>
      <c r="R185" s="401"/>
      <c r="S185" s="401"/>
    </row>
    <row r="186" spans="1:19" s="375" customFormat="1" ht="25.5" x14ac:dyDescent="0.2">
      <c r="A186" s="378"/>
      <c r="B186" s="567" t="s">
        <v>924</v>
      </c>
      <c r="C186" s="406" t="s">
        <v>405</v>
      </c>
      <c r="D186" s="407"/>
      <c r="E186" s="407"/>
      <c r="F186" s="581">
        <f>'[277]Анализ НВВ 2012-2021'!$P$156</f>
        <v>19301.078430000001</v>
      </c>
      <c r="G186" s="581"/>
      <c r="H186" s="581"/>
      <c r="I186" s="581">
        <f>'[277]Анализ НВВ 2012-2021'!$R$156</f>
        <v>0</v>
      </c>
      <c r="J186" s="581"/>
      <c r="K186" s="581"/>
      <c r="L186" s="581">
        <f>'[277]Анализ НВВ 2012-2021'!$S$156</f>
        <v>6638.6610000000001</v>
      </c>
      <c r="M186" s="581"/>
      <c r="N186" s="581"/>
      <c r="O186" s="581">
        <f>'[277]Анализ НВВ 2012-2021'!$V$156</f>
        <v>6638.6610000000001</v>
      </c>
      <c r="P186" s="400"/>
      <c r="Q186" s="401"/>
      <c r="R186" s="401"/>
      <c r="S186" s="401"/>
    </row>
    <row r="187" spans="1:19" s="411" customFormat="1" ht="15.75" outlineLevel="1" x14ac:dyDescent="0.2">
      <c r="A187" s="410"/>
      <c r="B187" s="590" t="str">
        <f>'[279]9.1. Смета затрат'!C911</f>
        <v>Эксплуатационные расходы по зданиям</v>
      </c>
      <c r="C187" s="406" t="s">
        <v>405</v>
      </c>
      <c r="D187" s="572"/>
      <c r="E187" s="572"/>
      <c r="F187" s="581">
        <f>'[277]Анализ НВВ 2012-2021'!$P$176</f>
        <v>1028.47018</v>
      </c>
      <c r="G187" s="582"/>
      <c r="H187" s="582"/>
      <c r="I187" s="582">
        <f>'[277]Анализ НВВ 2012-2021'!$R$176</f>
        <v>107.67884974405226</v>
      </c>
      <c r="J187" s="582"/>
      <c r="K187" s="582"/>
      <c r="L187" s="581">
        <f>'[277]Анализ НВВ 2012-2021'!$S$176</f>
        <v>3260.0518799999995</v>
      </c>
      <c r="M187" s="582"/>
      <c r="N187" s="582"/>
      <c r="O187" s="581">
        <f>'[277]Анализ НВВ 2012-2021'!$V$176</f>
        <v>3325.25288</v>
      </c>
      <c r="Q187" s="401"/>
      <c r="R187" s="401"/>
      <c r="S187" s="401"/>
    </row>
    <row r="188" spans="1:19" s="411" customFormat="1" ht="15.75" outlineLevel="1" x14ac:dyDescent="0.2">
      <c r="A188" s="410"/>
      <c r="B188" s="590" t="str">
        <f>'[279]9.1. Смета затрат'!C915</f>
        <v>Проездные</v>
      </c>
      <c r="C188" s="406" t="s">
        <v>405</v>
      </c>
      <c r="D188" s="572"/>
      <c r="E188" s="572"/>
      <c r="F188" s="581">
        <f>'[277]Анализ НВВ 2012-2021'!$P$154</f>
        <v>95.051829999999995</v>
      </c>
      <c r="G188" s="582"/>
      <c r="H188" s="582"/>
      <c r="I188" s="582">
        <f>'[277]Анализ НВВ 2012-2021'!$R$154</f>
        <v>973.19401785917569</v>
      </c>
      <c r="J188" s="582"/>
      <c r="K188" s="582"/>
      <c r="L188" s="581">
        <f>'[277]Анализ НВВ 2012-2021'!$S$154</f>
        <v>180</v>
      </c>
      <c r="M188" s="582"/>
      <c r="N188" s="582"/>
      <c r="O188" s="581">
        <f>'[277]Анализ НВВ 2012-2021'!$V$154</f>
        <v>187.2</v>
      </c>
      <c r="Q188" s="401"/>
      <c r="R188" s="401"/>
      <c r="S188" s="401"/>
    </row>
    <row r="189" spans="1:19" s="411" customFormat="1" ht="12.75" customHeight="1" outlineLevel="1" x14ac:dyDescent="0.2">
      <c r="A189" s="410"/>
      <c r="B189" s="590" t="s">
        <v>457</v>
      </c>
      <c r="C189" s="406" t="s">
        <v>405</v>
      </c>
      <c r="D189" s="572"/>
      <c r="E189" s="572"/>
      <c r="F189" s="581"/>
      <c r="G189" s="582"/>
      <c r="H189" s="582"/>
      <c r="I189" s="582"/>
      <c r="J189" s="582"/>
      <c r="K189" s="582"/>
      <c r="L189" s="581"/>
      <c r="M189" s="582"/>
      <c r="N189" s="582"/>
      <c r="O189" s="581"/>
      <c r="Q189" s="401"/>
      <c r="R189" s="401"/>
      <c r="S189" s="401"/>
    </row>
    <row r="190" spans="1:19" s="411" customFormat="1" ht="15.75" outlineLevel="1" x14ac:dyDescent="0.2">
      <c r="A190" s="410"/>
      <c r="B190" s="590" t="s">
        <v>772</v>
      </c>
      <c r="C190" s="406" t="s">
        <v>405</v>
      </c>
      <c r="D190" s="572"/>
      <c r="E190" s="572"/>
      <c r="F190" s="581">
        <f>'[277]Анализ НВВ 2012-2021'!$P$177</f>
        <v>0</v>
      </c>
      <c r="G190" s="582"/>
      <c r="H190" s="582"/>
      <c r="I190" s="582">
        <f>'[277]Анализ НВВ 2012-2021'!$R$177</f>
        <v>31650.155697182814</v>
      </c>
      <c r="J190" s="582"/>
      <c r="K190" s="582"/>
      <c r="L190" s="581">
        <f>'[277]Анализ НВВ 2012-2021'!$S$177</f>
        <v>0</v>
      </c>
      <c r="M190" s="582"/>
      <c r="N190" s="582"/>
      <c r="O190" s="581">
        <f>'[277]Анализ НВВ 2012-2021'!$V$177</f>
        <v>0</v>
      </c>
      <c r="Q190" s="401"/>
      <c r="R190" s="401"/>
      <c r="S190" s="401"/>
    </row>
    <row r="191" spans="1:19" s="411" customFormat="1" ht="15.75" outlineLevel="1" x14ac:dyDescent="0.2">
      <c r="A191" s="410"/>
      <c r="B191" s="590" t="str">
        <f>'[279]9.1. Смета затрат'!C874</f>
        <v>Расходы на получение разрешений и лицензий</v>
      </c>
      <c r="C191" s="578" t="s">
        <v>405</v>
      </c>
      <c r="D191" s="572"/>
      <c r="E191" s="572"/>
      <c r="F191" s="581">
        <f>'[277]Анализ НВВ 2012-2021'!$P$158</f>
        <v>955.66274999999996</v>
      </c>
      <c r="G191" s="582"/>
      <c r="H191" s="582"/>
      <c r="I191" s="582">
        <f>'[277]Анализ НВВ 2012-2021'!$R$158</f>
        <v>305.70891823886103</v>
      </c>
      <c r="J191" s="582"/>
      <c r="K191" s="582"/>
      <c r="L191" s="581">
        <f>'[277]Анализ НВВ 2012-2021'!$S$158</f>
        <v>2371.056348471835</v>
      </c>
      <c r="M191" s="582"/>
      <c r="N191" s="582"/>
      <c r="O191" s="581">
        <f>'[277]Анализ НВВ 2012-2021'!$V$158</f>
        <v>1677.0450374883897</v>
      </c>
      <c r="Q191" s="401"/>
      <c r="R191" s="401"/>
      <c r="S191" s="401"/>
    </row>
    <row r="192" spans="1:19" s="411" customFormat="1" ht="15.75" outlineLevel="1" x14ac:dyDescent="0.2">
      <c r="A192" s="410"/>
      <c r="B192" s="591" t="s">
        <v>467</v>
      </c>
      <c r="C192" s="578" t="s">
        <v>405</v>
      </c>
      <c r="D192" s="572"/>
      <c r="E192" s="572"/>
      <c r="F192" s="581">
        <f>'[277]Анализ НВВ 2012-2021'!$P$178</f>
        <v>0</v>
      </c>
      <c r="G192" s="582"/>
      <c r="H192" s="582"/>
      <c r="I192" s="582">
        <f>'[277]Анализ НВВ 2012-2021'!$R$178</f>
        <v>496.24410464333624</v>
      </c>
      <c r="J192" s="582"/>
      <c r="K192" s="582"/>
      <c r="L192" s="581">
        <f>'[277]Анализ НВВ 2012-2021'!$S$178</f>
        <v>1732.4409400000002</v>
      </c>
      <c r="M192" s="582"/>
      <c r="N192" s="582"/>
      <c r="O192" s="581">
        <f>'[277]Анализ НВВ 2012-2021'!$V$178</f>
        <v>1354.3777500000001</v>
      </c>
      <c r="Q192" s="401"/>
      <c r="R192" s="401"/>
      <c r="S192" s="401"/>
    </row>
    <row r="193" spans="1:19" s="411" customFormat="1" ht="15.75" outlineLevel="1" x14ac:dyDescent="0.2">
      <c r="A193" s="410"/>
      <c r="B193" s="590" t="s">
        <v>773</v>
      </c>
      <c r="C193" s="578" t="s">
        <v>405</v>
      </c>
      <c r="D193" s="572"/>
      <c r="E193" s="572"/>
      <c r="F193" s="581">
        <f>'[277]Анализ НВВ 2012-2021'!$P$159</f>
        <v>322.48545000000007</v>
      </c>
      <c r="G193" s="582"/>
      <c r="H193" s="582"/>
      <c r="I193" s="582">
        <f>'[277]Анализ НВВ 2012-2021'!$R$159</f>
        <v>662.7818854935631</v>
      </c>
      <c r="J193" s="582"/>
      <c r="K193" s="582"/>
      <c r="L193" s="581">
        <f>'[277]Анализ НВВ 2012-2021'!$S$159</f>
        <v>320.74791999999997</v>
      </c>
      <c r="M193" s="582"/>
      <c r="N193" s="582"/>
      <c r="O193" s="581">
        <f>'[277]Анализ НВВ 2012-2021'!$V$159</f>
        <v>333.57781999999997</v>
      </c>
      <c r="Q193" s="401"/>
      <c r="R193" s="401"/>
      <c r="S193" s="401"/>
    </row>
    <row r="194" spans="1:19" s="411" customFormat="1" ht="15.75" outlineLevel="1" x14ac:dyDescent="0.2">
      <c r="A194" s="410"/>
      <c r="B194" s="590" t="s">
        <v>925</v>
      </c>
      <c r="C194" s="578" t="s">
        <v>405</v>
      </c>
      <c r="D194" s="572"/>
      <c r="E194" s="572"/>
      <c r="F194" s="581">
        <f>'[277]Анализ НВВ 2012-2021'!$P$160</f>
        <v>69.55167999999999</v>
      </c>
      <c r="G194" s="582"/>
      <c r="H194" s="582"/>
      <c r="I194" s="582">
        <f>'[277]Анализ НВВ 2012-2021'!$R$160</f>
        <v>0</v>
      </c>
      <c r="J194" s="582"/>
      <c r="K194" s="582"/>
      <c r="L194" s="581">
        <f>'[277]Анализ НВВ 2012-2021'!$S$160</f>
        <v>245</v>
      </c>
      <c r="M194" s="582"/>
      <c r="N194" s="582"/>
      <c r="O194" s="581">
        <f>'[277]Анализ НВВ 2012-2021'!$V$160</f>
        <v>254.8</v>
      </c>
      <c r="Q194" s="401"/>
      <c r="R194" s="401"/>
      <c r="S194" s="401"/>
    </row>
    <row r="195" spans="1:19" s="411" customFormat="1" ht="15.75" outlineLevel="1" x14ac:dyDescent="0.2">
      <c r="A195" s="410"/>
      <c r="B195" s="590" t="s">
        <v>774</v>
      </c>
      <c r="C195" s="578" t="s">
        <v>405</v>
      </c>
      <c r="D195" s="572"/>
      <c r="E195" s="572"/>
      <c r="F195" s="581">
        <f>'[277]Анализ НВВ 2012-2021'!$P$161</f>
        <v>1473.29269</v>
      </c>
      <c r="G195" s="582"/>
      <c r="H195" s="582"/>
      <c r="I195" s="582">
        <f>'[277]Анализ НВВ 2012-2021'!$R$161</f>
        <v>5652.6445363915072</v>
      </c>
      <c r="J195" s="582"/>
      <c r="K195" s="582"/>
      <c r="L195" s="581">
        <f>'[277]Анализ НВВ 2012-2021'!$S$161</f>
        <v>3465</v>
      </c>
      <c r="M195" s="582"/>
      <c r="N195" s="582"/>
      <c r="O195" s="581">
        <f>'[277]Анализ НВВ 2012-2021'!$V$161</f>
        <v>3389.4</v>
      </c>
      <c r="Q195" s="401"/>
      <c r="R195" s="401"/>
      <c r="S195" s="401"/>
    </row>
    <row r="196" spans="1:19" s="411" customFormat="1" ht="15.75" outlineLevel="1" x14ac:dyDescent="0.2">
      <c r="A196" s="410"/>
      <c r="B196" s="590" t="s">
        <v>461</v>
      </c>
      <c r="C196" s="578" t="s">
        <v>405</v>
      </c>
      <c r="D196" s="572"/>
      <c r="E196" s="572"/>
      <c r="F196" s="581">
        <f>'[277]Анализ НВВ 2012-2021'!$P$162</f>
        <v>0</v>
      </c>
      <c r="G196" s="582"/>
      <c r="H196" s="582"/>
      <c r="I196" s="582">
        <f>'[277]Анализ НВВ 2012-2021'!$R$162</f>
        <v>3736.5798549114224</v>
      </c>
      <c r="J196" s="582"/>
      <c r="K196" s="582"/>
      <c r="L196" s="581">
        <f>'[277]Анализ НВВ 2012-2021'!$S$162</f>
        <v>0</v>
      </c>
      <c r="M196" s="582"/>
      <c r="N196" s="582"/>
      <c r="O196" s="581">
        <f>'[277]Анализ НВВ 2012-2021'!$V$162</f>
        <v>0</v>
      </c>
      <c r="Q196" s="401"/>
      <c r="R196" s="401"/>
      <c r="S196" s="401"/>
    </row>
    <row r="197" spans="1:19" s="411" customFormat="1" ht="24" customHeight="1" outlineLevel="1" x14ac:dyDescent="0.2">
      <c r="A197" s="410"/>
      <c r="B197" s="590" t="str">
        <f>'[279]9.1. Смета затрат'!C873</f>
        <v>Расходы на природоохранные мероприятия (кроме налогов и сборов)</v>
      </c>
      <c r="C197" s="578" t="s">
        <v>405</v>
      </c>
      <c r="D197" s="572"/>
      <c r="E197" s="572"/>
      <c r="F197" s="581">
        <f>'[277]Анализ НВВ 2012-2021'!$P$165</f>
        <v>1790.6488200000001</v>
      </c>
      <c r="G197" s="582"/>
      <c r="H197" s="582"/>
      <c r="I197" s="582">
        <f>'[277]Анализ НВВ 2012-2021'!$R$165</f>
        <v>883.09033669403777</v>
      </c>
      <c r="J197" s="582"/>
      <c r="K197" s="582"/>
      <c r="L197" s="581">
        <f>'[277]Анализ НВВ 2012-2021'!$S$165</f>
        <v>5197.3712599999999</v>
      </c>
      <c r="M197" s="582"/>
      <c r="N197" s="582"/>
      <c r="O197" s="581">
        <f>'[277]Анализ НВВ 2012-2021'!$V$165</f>
        <v>4609.6501104000008</v>
      </c>
      <c r="Q197" s="401"/>
      <c r="R197" s="401"/>
      <c r="S197" s="401"/>
    </row>
    <row r="198" spans="1:19" s="411" customFormat="1" ht="15.75" outlineLevel="1" x14ac:dyDescent="0.2">
      <c r="A198" s="410"/>
      <c r="B198" s="590" t="s">
        <v>463</v>
      </c>
      <c r="C198" s="578" t="s">
        <v>405</v>
      </c>
      <c r="D198" s="572"/>
      <c r="E198" s="572"/>
      <c r="F198" s="581">
        <f>'[277]Анализ НВВ 2012-2021'!$P$166</f>
        <v>0</v>
      </c>
      <c r="G198" s="582"/>
      <c r="H198" s="582"/>
      <c r="I198" s="582">
        <f>'[277]Анализ НВВ 2012-2021'!$R$166</f>
        <v>670.45555064773691</v>
      </c>
      <c r="J198" s="582"/>
      <c r="K198" s="582"/>
      <c r="L198" s="581">
        <f>'[277]Анализ НВВ 2012-2021'!$S$166</f>
        <v>0</v>
      </c>
      <c r="M198" s="582"/>
      <c r="N198" s="582"/>
      <c r="O198" s="581">
        <f>'[277]Анализ НВВ 2012-2021'!$V$166</f>
        <v>0</v>
      </c>
      <c r="Q198" s="401"/>
      <c r="R198" s="401"/>
      <c r="S198" s="401"/>
    </row>
    <row r="199" spans="1:19" s="411" customFormat="1" ht="15.75" outlineLevel="1" x14ac:dyDescent="0.2">
      <c r="A199" s="410"/>
      <c r="B199" s="590" t="s">
        <v>436</v>
      </c>
      <c r="C199" s="406" t="s">
        <v>405</v>
      </c>
      <c r="D199" s="572"/>
      <c r="E199" s="572"/>
      <c r="F199" s="581">
        <f>'[277]Анализ НВВ 2012-2021'!$P$167</f>
        <v>720.39256</v>
      </c>
      <c r="G199" s="582"/>
      <c r="H199" s="582"/>
      <c r="I199" s="582">
        <f>'[277]Анализ НВВ 2012-2021'!$R$167</f>
        <v>65.597460188905401</v>
      </c>
      <c r="J199" s="582"/>
      <c r="K199" s="582"/>
      <c r="L199" s="581">
        <f>'[277]Анализ НВВ 2012-2021'!$S$167</f>
        <v>924</v>
      </c>
      <c r="M199" s="582"/>
      <c r="N199" s="582"/>
      <c r="O199" s="581">
        <f>'[277]Анализ НВВ 2012-2021'!$V$167</f>
        <v>942</v>
      </c>
      <c r="Q199" s="401"/>
      <c r="R199" s="401"/>
      <c r="S199" s="401"/>
    </row>
    <row r="200" spans="1:19" s="411" customFormat="1" ht="15.75" outlineLevel="1" x14ac:dyDescent="0.2">
      <c r="A200" s="410"/>
      <c r="B200" s="590" t="s">
        <v>926</v>
      </c>
      <c r="C200" s="578" t="s">
        <v>405</v>
      </c>
      <c r="D200" s="572"/>
      <c r="E200" s="572"/>
      <c r="F200" s="581">
        <f>'[277]Анализ НВВ 2012-2021'!$P$168</f>
        <v>16.294779999999999</v>
      </c>
      <c r="G200" s="582"/>
      <c r="H200" s="582"/>
      <c r="I200" s="582">
        <f>'[277]Анализ НВВ 2012-2021'!$R$168</f>
        <v>19.803006849480877</v>
      </c>
      <c r="J200" s="582"/>
      <c r="K200" s="582"/>
      <c r="L200" s="581">
        <f>'[277]Анализ НВВ 2012-2021'!$S$168</f>
        <v>31.398510000000002</v>
      </c>
      <c r="M200" s="582"/>
      <c r="N200" s="582"/>
      <c r="O200" s="581">
        <f>'[277]Анализ НВВ 2012-2021'!$V$168</f>
        <v>31.398510000000002</v>
      </c>
      <c r="Q200" s="401"/>
      <c r="R200" s="401"/>
      <c r="S200" s="401"/>
    </row>
    <row r="201" spans="1:19" s="411" customFormat="1" ht="15.75" outlineLevel="1" x14ac:dyDescent="0.2">
      <c r="A201" s="410"/>
      <c r="B201" s="590" t="s">
        <v>464</v>
      </c>
      <c r="C201" s="578" t="s">
        <v>405</v>
      </c>
      <c r="D201" s="572"/>
      <c r="E201" s="572"/>
      <c r="F201" s="581">
        <f>'[277]Анализ НВВ 2012-2021'!$P$169</f>
        <v>0</v>
      </c>
      <c r="G201" s="582"/>
      <c r="H201" s="582"/>
      <c r="I201" s="582">
        <f>'[277]Анализ НВВ 2012-2021'!$R$169</f>
        <v>25.991446489943648</v>
      </c>
      <c r="J201" s="582"/>
      <c r="K201" s="582"/>
      <c r="L201" s="581">
        <f>'[277]Анализ НВВ 2012-2021'!$S$169</f>
        <v>0</v>
      </c>
      <c r="M201" s="582"/>
      <c r="N201" s="582"/>
      <c r="O201" s="581">
        <f>'[277]Анализ НВВ 2012-2021'!$V$169</f>
        <v>0</v>
      </c>
      <c r="Q201" s="401"/>
      <c r="R201" s="401"/>
      <c r="S201" s="401"/>
    </row>
    <row r="202" spans="1:19" s="411" customFormat="1" ht="15.75" outlineLevel="1" x14ac:dyDescent="0.2">
      <c r="A202" s="410"/>
      <c r="B202" s="590" t="str">
        <f>'[279]9.1. Смета затрат'!C862</f>
        <v>Расходы на оформление имущественных прав</v>
      </c>
      <c r="C202" s="578" t="s">
        <v>405</v>
      </c>
      <c r="D202" s="572"/>
      <c r="E202" s="572"/>
      <c r="F202" s="581">
        <f>'[277]Анализ НВВ 2012-2021'!$P$171</f>
        <v>15304.171759999999</v>
      </c>
      <c r="G202" s="582"/>
      <c r="H202" s="582"/>
      <c r="I202" s="582">
        <f>'[277]Анализ НВВ 2012-2021'!$R$171</f>
        <v>17296.441257507835</v>
      </c>
      <c r="J202" s="582"/>
      <c r="K202" s="582"/>
      <c r="L202" s="581">
        <f>'[277]Анализ НВВ 2012-2021'!$S$171</f>
        <v>28168.487405252377</v>
      </c>
      <c r="M202" s="582"/>
      <c r="N202" s="582"/>
      <c r="O202" s="581">
        <f>'[277]Анализ НВВ 2012-2021'!$V$171</f>
        <v>35994.335271302058</v>
      </c>
      <c r="Q202" s="401"/>
      <c r="R202" s="401"/>
      <c r="S202" s="401"/>
    </row>
    <row r="203" spans="1:19" s="411" customFormat="1" ht="15.75" outlineLevel="1" x14ac:dyDescent="0.2">
      <c r="A203" s="410"/>
      <c r="B203" s="590" t="s">
        <v>738</v>
      </c>
      <c r="C203" s="578"/>
      <c r="D203" s="572"/>
      <c r="E203" s="572"/>
      <c r="F203" s="581"/>
      <c r="G203" s="582"/>
      <c r="H203" s="582"/>
      <c r="I203" s="582"/>
      <c r="J203" s="582"/>
      <c r="K203" s="582"/>
      <c r="L203" s="581"/>
      <c r="M203" s="582"/>
      <c r="N203" s="582"/>
      <c r="O203" s="581"/>
      <c r="Q203" s="401"/>
      <c r="R203" s="401"/>
      <c r="S203" s="401"/>
    </row>
    <row r="204" spans="1:19" s="411" customFormat="1" ht="25.5" outlineLevel="1" x14ac:dyDescent="0.2">
      <c r="A204" s="410"/>
      <c r="B204" s="590" t="s">
        <v>928</v>
      </c>
      <c r="C204" s="578" t="s">
        <v>405</v>
      </c>
      <c r="D204" s="572"/>
      <c r="E204" s="572"/>
      <c r="F204" s="582">
        <f>'[277]Анализ НВВ 2012-2021'!$P$175</f>
        <v>1031.05988</v>
      </c>
      <c r="G204" s="582"/>
      <c r="H204" s="582"/>
      <c r="I204" s="582">
        <f>'[277]Анализ НВВ 2012-2021'!$R$175</f>
        <v>0</v>
      </c>
      <c r="J204" s="582"/>
      <c r="K204" s="582"/>
      <c r="L204" s="581">
        <f>'[277]Анализ НВВ 2012-2021'!$S$175</f>
        <v>1465.5304700000002</v>
      </c>
      <c r="M204" s="582"/>
      <c r="N204" s="582"/>
      <c r="O204" s="581">
        <f>'[277]Анализ НВВ 2012-2021'!$V$175</f>
        <v>1795.7110399999999</v>
      </c>
      <c r="Q204" s="401"/>
      <c r="R204" s="401"/>
      <c r="S204" s="401"/>
    </row>
    <row r="205" spans="1:19" s="411" customFormat="1" ht="12" customHeight="1" outlineLevel="1" x14ac:dyDescent="0.2">
      <c r="A205" s="410"/>
      <c r="B205" s="591" t="s">
        <v>929</v>
      </c>
      <c r="C205" s="578" t="s">
        <v>405</v>
      </c>
      <c r="D205" s="572"/>
      <c r="E205" s="572"/>
      <c r="F205" s="582">
        <f>'[277]Анализ НВВ 2012-2021'!$P$179</f>
        <v>3760.08401</v>
      </c>
      <c r="G205" s="582"/>
      <c r="H205" s="582"/>
      <c r="I205" s="582">
        <f>'[277]Анализ НВВ 2012-2021'!$R$179</f>
        <v>0</v>
      </c>
      <c r="J205" s="582"/>
      <c r="K205" s="582"/>
      <c r="L205" s="581">
        <f>'[277]Анализ НВВ 2012-2021'!$S$179</f>
        <v>2151.0250000000001</v>
      </c>
      <c r="M205" s="582"/>
      <c r="N205" s="582"/>
      <c r="O205" s="581">
        <f>'[277]Анализ НВВ 2012-2021'!$V$179</f>
        <v>854.9</v>
      </c>
      <c r="Q205" s="401"/>
      <c r="R205" s="401"/>
      <c r="S205" s="401"/>
    </row>
    <row r="206" spans="1:19" s="411" customFormat="1" ht="12" customHeight="1" outlineLevel="1" x14ac:dyDescent="0.2">
      <c r="A206" s="410"/>
      <c r="B206" s="591" t="s">
        <v>930</v>
      </c>
      <c r="C206" s="578" t="s">
        <v>405</v>
      </c>
      <c r="D206" s="572"/>
      <c r="E206" s="572"/>
      <c r="F206" s="582">
        <f>'[277]Анализ НВВ 2012-2021'!$P$181</f>
        <v>0</v>
      </c>
      <c r="G206" s="582"/>
      <c r="H206" s="582"/>
      <c r="I206" s="582">
        <f>'[277]Анализ НВВ 2012-2021'!$R$157</f>
        <v>885.19440617179532</v>
      </c>
      <c r="J206" s="582"/>
      <c r="K206" s="582"/>
      <c r="L206" s="581">
        <f>'[277]Анализ НВВ 2012-2021'!$S$181</f>
        <v>13040.767619999999</v>
      </c>
      <c r="M206" s="582"/>
      <c r="N206" s="582"/>
      <c r="O206" s="581">
        <f>'[277]Анализ НВВ 2012-2021'!$V$181</f>
        <v>11212.311600426665</v>
      </c>
      <c r="Q206" s="401"/>
      <c r="R206" s="401"/>
      <c r="S206" s="401"/>
    </row>
    <row r="207" spans="1:19" s="411" customFormat="1" ht="12" customHeight="1" outlineLevel="1" x14ac:dyDescent="0.2">
      <c r="A207" s="410"/>
      <c r="B207" s="579"/>
      <c r="C207" s="578"/>
      <c r="D207" s="572"/>
      <c r="E207" s="572"/>
      <c r="F207" s="582"/>
      <c r="G207" s="582"/>
      <c r="H207" s="582"/>
      <c r="I207" s="582"/>
      <c r="J207" s="582"/>
      <c r="K207" s="582"/>
      <c r="L207" s="581"/>
      <c r="M207" s="582"/>
      <c r="N207" s="582"/>
      <c r="O207" s="581"/>
      <c r="Q207" s="401"/>
      <c r="R207" s="401"/>
      <c r="S207" s="401"/>
    </row>
    <row r="208" spans="1:19" s="418" customFormat="1" ht="15.75" x14ac:dyDescent="0.2">
      <c r="A208" s="414"/>
      <c r="B208" s="415" t="s">
        <v>483</v>
      </c>
      <c r="C208" s="416" t="s">
        <v>405</v>
      </c>
      <c r="D208" s="417">
        <f>SUM(D17,D75,D76)</f>
        <v>711406.62999999989</v>
      </c>
      <c r="E208" s="417">
        <f>SUM(E17,E75,E76)</f>
        <v>683508.72</v>
      </c>
      <c r="F208" s="583">
        <f>SUM(F17,F75,F76)</f>
        <v>1765361.6375725865</v>
      </c>
      <c r="G208" s="583"/>
      <c r="H208" s="583"/>
      <c r="I208" s="583">
        <f>SUM(I17,I75,I76)</f>
        <v>1726476.9925048093</v>
      </c>
      <c r="J208" s="583"/>
      <c r="K208" s="583"/>
      <c r="L208" s="583">
        <f>SUM(L17,L75,L76)</f>
        <v>2166336.9069515262</v>
      </c>
      <c r="M208" s="583"/>
      <c r="N208" s="583"/>
      <c r="O208" s="583">
        <f>SUM(O17,O75,O76)</f>
        <v>2296553.0404719501</v>
      </c>
      <c r="Q208" s="401"/>
      <c r="R208" s="401"/>
      <c r="S208" s="401"/>
    </row>
    <row r="209" spans="1:15" x14ac:dyDescent="0.2">
      <c r="A209" s="419"/>
      <c r="B209" s="420" t="s">
        <v>484</v>
      </c>
      <c r="C209" s="421"/>
      <c r="D209" s="422"/>
      <c r="E209" s="422"/>
      <c r="F209" s="422" t="e">
        <f>F208/#REF!</f>
        <v>#REF!</v>
      </c>
      <c r="G209" s="422"/>
      <c r="H209" s="422"/>
      <c r="I209" s="422">
        <f>I208/F208</f>
        <v>0.97797355270433739</v>
      </c>
      <c r="J209" s="422"/>
      <c r="K209" s="422"/>
      <c r="L209" s="422">
        <f>L208/F208</f>
        <v>1.2271349172004724</v>
      </c>
      <c r="M209" s="422"/>
      <c r="N209" s="422"/>
      <c r="O209" s="422">
        <f>O208/I208</f>
        <v>1.3301961453538182</v>
      </c>
    </row>
    <row r="210" spans="1:15" s="375" customFormat="1" ht="15.75" x14ac:dyDescent="0.25">
      <c r="A210" s="423" t="s">
        <v>485</v>
      </c>
      <c r="B210" s="424"/>
      <c r="C210" s="424"/>
      <c r="D210" s="425"/>
      <c r="E210" s="425"/>
      <c r="F210" s="425">
        <f>F208-'[277]Анализ НВВ 2012-2021'!$P$182</f>
        <v>6.7723922091536224</v>
      </c>
      <c r="G210" s="425"/>
      <c r="H210" s="425"/>
      <c r="I210" s="425"/>
      <c r="J210" s="425"/>
      <c r="K210" s="425"/>
      <c r="L210" s="425"/>
      <c r="M210" s="425"/>
      <c r="N210" s="425"/>
      <c r="O210" s="425"/>
    </row>
    <row r="211" spans="1:15" s="375" customFormat="1" ht="15.75" x14ac:dyDescent="0.2">
      <c r="A211" s="426" t="s">
        <v>486</v>
      </c>
      <c r="B211" s="427" t="s">
        <v>487</v>
      </c>
      <c r="C211" s="406" t="s">
        <v>405</v>
      </c>
      <c r="D211" s="403">
        <v>0</v>
      </c>
      <c r="E211" s="403">
        <v>0</v>
      </c>
      <c r="F211" s="593">
        <f>'[277]Анализ НВВ 2012-2021'!$P$184</f>
        <v>32.295079999999999</v>
      </c>
      <c r="G211" s="593"/>
      <c r="H211" s="593"/>
      <c r="I211" s="593">
        <f>'[277]Анализ НВВ 2012-2021'!$R$184</f>
        <v>0</v>
      </c>
      <c r="J211" s="593"/>
      <c r="K211" s="593"/>
      <c r="L211" s="593">
        <v>2</v>
      </c>
      <c r="M211" s="593"/>
      <c r="N211" s="593"/>
      <c r="O211" s="593">
        <f>'[277]Анализ НВВ 2012-2021'!$V$184</f>
        <v>3500.9253100000001</v>
      </c>
    </row>
    <row r="212" spans="1:15" s="375" customFormat="1" ht="15.75" x14ac:dyDescent="0.2">
      <c r="A212" s="426" t="s">
        <v>488</v>
      </c>
      <c r="B212" s="428" t="s">
        <v>489</v>
      </c>
      <c r="C212" s="406" t="s">
        <v>405</v>
      </c>
      <c r="D212" s="403">
        <v>46058.7</v>
      </c>
      <c r="E212" s="403">
        <v>44252.5</v>
      </c>
      <c r="F212" s="593">
        <f t="shared" ref="F212:O212" si="28">SUM(F213:F218)</f>
        <v>160029.23498000001</v>
      </c>
      <c r="G212" s="593">
        <f t="shared" si="28"/>
        <v>0</v>
      </c>
      <c r="H212" s="593">
        <f t="shared" si="28"/>
        <v>0</v>
      </c>
      <c r="I212" s="593">
        <f t="shared" si="28"/>
        <v>120935</v>
      </c>
      <c r="J212" s="593"/>
      <c r="K212" s="593"/>
      <c r="L212" s="593">
        <f>SUM(L213:L218)</f>
        <v>127212.16</v>
      </c>
      <c r="M212" s="593"/>
      <c r="N212" s="593"/>
      <c r="O212" s="593">
        <f t="shared" si="28"/>
        <v>123479.46</v>
      </c>
    </row>
    <row r="213" spans="1:15" s="409" customFormat="1" ht="12.75" outlineLevel="1" x14ac:dyDescent="0.2">
      <c r="A213" s="429" t="s">
        <v>775</v>
      </c>
      <c r="B213" s="412" t="s">
        <v>776</v>
      </c>
      <c r="C213" s="406" t="s">
        <v>405</v>
      </c>
      <c r="D213" s="407"/>
      <c r="E213" s="407"/>
      <c r="F213" s="581">
        <f>'[277]Анализ НВВ 2012-2021'!$P$186</f>
        <v>466.78664000000003</v>
      </c>
      <c r="G213" s="581"/>
      <c r="H213" s="581"/>
      <c r="I213" s="581">
        <f>'[277]Анализ НВВ 2012-2021'!$R$186</f>
        <v>1550</v>
      </c>
      <c r="J213" s="581"/>
      <c r="K213" s="581"/>
      <c r="L213" s="581">
        <f>'[277]Анализ НВВ 2012-2021'!$S$186</f>
        <v>1550</v>
      </c>
      <c r="M213" s="581"/>
      <c r="N213" s="581"/>
      <c r="O213" s="581">
        <f>'[277]Анализ НВВ 2012-2021'!$V$186</f>
        <v>1550</v>
      </c>
    </row>
    <row r="214" spans="1:15" s="409" customFormat="1" ht="12.75" outlineLevel="1" x14ac:dyDescent="0.2">
      <c r="A214" s="429" t="s">
        <v>777</v>
      </c>
      <c r="B214" s="412" t="s">
        <v>778</v>
      </c>
      <c r="C214" s="406" t="s">
        <v>405</v>
      </c>
      <c r="D214" s="407"/>
      <c r="E214" s="407"/>
      <c r="F214" s="581">
        <f>'[277]Анализ НВВ 2012-2021'!$P$187</f>
        <v>91291</v>
      </c>
      <c r="G214" s="581"/>
      <c r="H214" s="581"/>
      <c r="I214" s="581">
        <f>'[277]Анализ НВВ 2012-2021'!$R$187</f>
        <v>84792</v>
      </c>
      <c r="J214" s="581"/>
      <c r="K214" s="581"/>
      <c r="L214" s="581">
        <f>'[277]Анализ НВВ 2012-2021'!$S$187</f>
        <v>88402</v>
      </c>
      <c r="M214" s="581"/>
      <c r="N214" s="581"/>
      <c r="O214" s="581">
        <f>'[277]Анализ НВВ 2012-2021'!$V$187</f>
        <v>84669</v>
      </c>
    </row>
    <row r="215" spans="1:15" s="409" customFormat="1" ht="12.75" outlineLevel="1" x14ac:dyDescent="0.2">
      <c r="A215" s="429" t="s">
        <v>779</v>
      </c>
      <c r="B215" s="412" t="s">
        <v>780</v>
      </c>
      <c r="C215" s="406" t="s">
        <v>405</v>
      </c>
      <c r="D215" s="407"/>
      <c r="E215" s="407"/>
      <c r="F215" s="581">
        <f>'[277]Анализ НВВ 2012-2021'!$P$194</f>
        <v>2428.4609199999995</v>
      </c>
      <c r="G215" s="581"/>
      <c r="H215" s="581"/>
      <c r="I215" s="581">
        <f>'[277]Анализ НВВ 2012-2021'!$R$194</f>
        <v>33382</v>
      </c>
      <c r="J215" s="581"/>
      <c r="K215" s="581"/>
      <c r="L215" s="581">
        <f>'[277]Анализ НВВ 2012-2021'!$S$194</f>
        <v>33382</v>
      </c>
      <c r="M215" s="581"/>
      <c r="N215" s="581"/>
      <c r="O215" s="581">
        <f>'[277]Анализ НВВ 2012-2021'!$V$194</f>
        <v>33382</v>
      </c>
    </row>
    <row r="216" spans="1:15" s="409" customFormat="1" ht="12.75" outlineLevel="1" x14ac:dyDescent="0.2">
      <c r="A216" s="429" t="s">
        <v>781</v>
      </c>
      <c r="B216" s="412" t="s">
        <v>782</v>
      </c>
      <c r="C216" s="406" t="s">
        <v>405</v>
      </c>
      <c r="D216" s="407"/>
      <c r="E216" s="407"/>
      <c r="F216" s="581">
        <f>'[277]Анализ НВВ 2012-2021'!$P$195</f>
        <v>553.15645000000006</v>
      </c>
      <c r="G216" s="581"/>
      <c r="H216" s="581"/>
      <c r="I216" s="581">
        <f>'[277]Анализ НВВ 2012-2021'!$R$195</f>
        <v>900</v>
      </c>
      <c r="J216" s="581"/>
      <c r="K216" s="581"/>
      <c r="L216" s="581">
        <f>'[277]Анализ НВВ 2012-2021'!$S$195</f>
        <v>3567.3</v>
      </c>
      <c r="M216" s="581"/>
      <c r="N216" s="581"/>
      <c r="O216" s="581">
        <f>'[277]Анализ НВВ 2012-2021'!$V$195</f>
        <v>3567.3</v>
      </c>
    </row>
    <row r="217" spans="1:15" s="409" customFormat="1" ht="12.75" outlineLevel="1" x14ac:dyDescent="0.2">
      <c r="A217" s="429" t="s">
        <v>783</v>
      </c>
      <c r="B217" s="412" t="s">
        <v>784</v>
      </c>
      <c r="C217" s="406" t="s">
        <v>405</v>
      </c>
      <c r="D217" s="407"/>
      <c r="E217" s="407"/>
      <c r="F217" s="581">
        <f>'[277]Анализ НВВ 2012-2021'!$P$196</f>
        <v>268.72853999999995</v>
      </c>
      <c r="G217" s="581"/>
      <c r="H217" s="581"/>
      <c r="I217" s="581">
        <f>'[277]Анализ НВВ 2012-2021'!$R$196</f>
        <v>311</v>
      </c>
      <c r="J217" s="581"/>
      <c r="K217" s="581"/>
      <c r="L217" s="581">
        <f>'[277]Анализ НВВ 2012-2021'!$S$196</f>
        <v>310.86</v>
      </c>
      <c r="M217" s="581"/>
      <c r="N217" s="581"/>
      <c r="O217" s="581">
        <f>'[277]Анализ НВВ 2012-2021'!$V$196</f>
        <v>311.16000000000003</v>
      </c>
    </row>
    <row r="218" spans="1:15" s="409" customFormat="1" ht="12.75" outlineLevel="1" x14ac:dyDescent="0.2">
      <c r="A218" s="429" t="s">
        <v>785</v>
      </c>
      <c r="B218" s="412" t="s">
        <v>529</v>
      </c>
      <c r="C218" s="406" t="s">
        <v>405</v>
      </c>
      <c r="D218" s="407"/>
      <c r="E218" s="407"/>
      <c r="F218" s="581">
        <f>'[277]Анализ НВВ 2012-2021'!$P$197</f>
        <v>65021.102429999999</v>
      </c>
      <c r="G218" s="581"/>
      <c r="H218" s="581"/>
      <c r="I218" s="581">
        <v>0</v>
      </c>
      <c r="J218" s="581"/>
      <c r="K218" s="581"/>
      <c r="L218" s="581">
        <v>0</v>
      </c>
      <c r="M218" s="581"/>
      <c r="N218" s="581"/>
      <c r="O218" s="581">
        <v>0</v>
      </c>
    </row>
    <row r="219" spans="1:15" s="375" customFormat="1" ht="15.75" x14ac:dyDescent="0.2">
      <c r="A219" s="426" t="s">
        <v>533</v>
      </c>
      <c r="B219" s="428" t="s">
        <v>534</v>
      </c>
      <c r="C219" s="392" t="s">
        <v>405</v>
      </c>
      <c r="D219" s="403">
        <v>9440.6</v>
      </c>
      <c r="E219" s="403">
        <v>9070.4</v>
      </c>
      <c r="F219" s="593">
        <f>'[277]Анализ НВВ 2012-2021'!$P$198</f>
        <v>20149.07488</v>
      </c>
      <c r="G219" s="593"/>
      <c r="H219" s="593"/>
      <c r="I219" s="593">
        <f>'[277]Анализ НВВ 2012-2021'!$R$198</f>
        <v>19768</v>
      </c>
      <c r="J219" s="593"/>
      <c r="K219" s="593"/>
      <c r="L219" s="593">
        <f>'[277]Анализ НВВ 2012-2021'!$S$198</f>
        <v>21358</v>
      </c>
      <c r="M219" s="593"/>
      <c r="N219" s="593"/>
      <c r="O219" s="593">
        <f>'[277]Анализ НВВ 2012-2021'!$V$198</f>
        <v>22362</v>
      </c>
    </row>
    <row r="220" spans="1:15" s="375" customFormat="1" ht="15.75" x14ac:dyDescent="0.2">
      <c r="A220" s="426" t="s">
        <v>535</v>
      </c>
      <c r="B220" s="428" t="s">
        <v>536</v>
      </c>
      <c r="C220" s="392" t="s">
        <v>405</v>
      </c>
      <c r="D220" s="403">
        <v>2514.8000000000002</v>
      </c>
      <c r="E220" s="403">
        <v>2416.1999999999998</v>
      </c>
      <c r="F220" s="593">
        <f>'[277]Анализ НВВ 2012-2021'!$P$199</f>
        <v>6963.7948699999997</v>
      </c>
      <c r="G220" s="593"/>
      <c r="H220" s="593"/>
      <c r="I220" s="593">
        <f>'[277]Анализ НВВ 2012-2021'!$R$199</f>
        <v>6753</v>
      </c>
      <c r="J220" s="593"/>
      <c r="K220" s="593"/>
      <c r="L220" s="593">
        <f>'[277]Анализ НВВ 2012-2021'!$S$199</f>
        <v>6983</v>
      </c>
      <c r="M220" s="593"/>
      <c r="N220" s="593"/>
      <c r="O220" s="593">
        <f>'[277]Анализ НВВ 2012-2021'!$V$199</f>
        <v>7310</v>
      </c>
    </row>
    <row r="221" spans="1:15" s="375" customFormat="1" ht="15.75" x14ac:dyDescent="0.2">
      <c r="A221" s="426" t="s">
        <v>537</v>
      </c>
      <c r="B221" s="428" t="s">
        <v>538</v>
      </c>
      <c r="C221" s="392" t="s">
        <v>405</v>
      </c>
      <c r="D221" s="403">
        <v>331.5</v>
      </c>
      <c r="E221" s="403">
        <v>318.5</v>
      </c>
      <c r="F221" s="593">
        <f>'[277]Анализ НВВ 2012-2021'!$P$200</f>
        <v>224.91030999999998</v>
      </c>
      <c r="G221" s="593"/>
      <c r="H221" s="593"/>
      <c r="I221" s="593">
        <f>'[277]Анализ НВВ 2012-2021'!$R$200</f>
        <v>184</v>
      </c>
      <c r="J221" s="593"/>
      <c r="K221" s="593"/>
      <c r="L221" s="593">
        <f>'[277]Анализ НВВ 2012-2021'!$S$200</f>
        <v>116</v>
      </c>
      <c r="M221" s="593"/>
      <c r="N221" s="593"/>
      <c r="O221" s="593">
        <f>'[277]Анализ НВВ 2012-2021'!$V$200</f>
        <v>121</v>
      </c>
    </row>
    <row r="222" spans="1:15" s="375" customFormat="1" ht="15.75" x14ac:dyDescent="0.2">
      <c r="A222" s="426" t="s">
        <v>539</v>
      </c>
      <c r="B222" s="428" t="s">
        <v>540</v>
      </c>
      <c r="C222" s="392" t="s">
        <v>405</v>
      </c>
      <c r="D222" s="403">
        <f>D223+D224+D225</f>
        <v>141839.70000000001</v>
      </c>
      <c r="E222" s="403">
        <f>E223+E224+E225</f>
        <v>136277.4</v>
      </c>
      <c r="F222" s="593">
        <f>F223+F224+F225</f>
        <v>110076.01183</v>
      </c>
      <c r="G222" s="593"/>
      <c r="H222" s="593"/>
      <c r="I222" s="593">
        <f>SUM(I223:I225)</f>
        <v>152860</v>
      </c>
      <c r="J222" s="593"/>
      <c r="K222" s="593"/>
      <c r="L222" s="593">
        <f>SUM(L223:L225)</f>
        <v>114131.29760282293</v>
      </c>
      <c r="M222" s="593"/>
      <c r="N222" s="593"/>
      <c r="O222" s="593">
        <f>SUM(O223:O225)</f>
        <v>115625.59832249356</v>
      </c>
    </row>
    <row r="223" spans="1:15" s="409" customFormat="1" ht="12.75" x14ac:dyDescent="0.2">
      <c r="A223" s="430" t="s">
        <v>541</v>
      </c>
      <c r="B223" s="431" t="s">
        <v>786</v>
      </c>
      <c r="C223" s="406" t="s">
        <v>405</v>
      </c>
      <c r="D223" s="407">
        <v>8425.7000000000007</v>
      </c>
      <c r="E223" s="407">
        <v>8095.3</v>
      </c>
      <c r="F223" s="581">
        <f>'[277]Анализ НВВ 2012-2021'!$P$202</f>
        <v>2171.3434600000001</v>
      </c>
      <c r="G223" s="581"/>
      <c r="H223" s="581"/>
      <c r="I223" s="581">
        <f>'[277]Анализ НВВ 2012-2021'!$R$202</f>
        <v>2165</v>
      </c>
      <c r="J223" s="581"/>
      <c r="K223" s="581"/>
      <c r="L223" s="581">
        <f>'[277]Анализ НВВ 2012-2021'!$S$202</f>
        <v>2171.8508000000002</v>
      </c>
      <c r="M223" s="581"/>
      <c r="N223" s="581"/>
      <c r="O223" s="581">
        <f>'[277]Анализ НВВ 2012-2021'!$V$202</f>
        <v>2171.8508000000002</v>
      </c>
    </row>
    <row r="224" spans="1:15" s="409" customFormat="1" ht="12.75" x14ac:dyDescent="0.2">
      <c r="A224" s="430" t="s">
        <v>543</v>
      </c>
      <c r="B224" s="431" t="s">
        <v>787</v>
      </c>
      <c r="C224" s="406" t="s">
        <v>405</v>
      </c>
      <c r="D224" s="407">
        <v>132500.6</v>
      </c>
      <c r="E224" s="407">
        <v>127304.5</v>
      </c>
      <c r="F224" s="581">
        <f>'[277]Анализ НВВ 2012-2021'!$P$203</f>
        <v>105922.99292999999</v>
      </c>
      <c r="G224" s="581"/>
      <c r="H224" s="581"/>
      <c r="I224" s="581">
        <f>'[277]Анализ НВВ 2012-2021'!$R$203</f>
        <v>148666</v>
      </c>
      <c r="J224" s="581"/>
      <c r="K224" s="581"/>
      <c r="L224" s="581">
        <f>'[277]Анализ НВВ 2012-2021'!$S$203</f>
        <v>109992.99306479843</v>
      </c>
      <c r="M224" s="581"/>
      <c r="N224" s="581"/>
      <c r="O224" s="581">
        <f>'[277]Анализ НВВ 2012-2021'!$V$203</f>
        <v>111373.55218446907</v>
      </c>
    </row>
    <row r="225" spans="1:15" s="409" customFormat="1" ht="12.75" x14ac:dyDescent="0.2">
      <c r="A225" s="430" t="s">
        <v>545</v>
      </c>
      <c r="B225" s="431" t="s">
        <v>788</v>
      </c>
      <c r="C225" s="406" t="s">
        <v>405</v>
      </c>
      <c r="D225" s="407">
        <v>913.4</v>
      </c>
      <c r="E225" s="407">
        <v>877.6</v>
      </c>
      <c r="F225" s="581">
        <f t="shared" ref="F225:O225" si="29">SUM(F226:F229)</f>
        <v>1981.67544</v>
      </c>
      <c r="G225" s="581">
        <f t="shared" si="29"/>
        <v>0</v>
      </c>
      <c r="H225" s="581">
        <f t="shared" si="29"/>
        <v>0</v>
      </c>
      <c r="I225" s="581">
        <f>'[277]Анализ НВВ 2012-2021'!$R$204</f>
        <v>2029</v>
      </c>
      <c r="J225" s="581">
        <f t="shared" si="29"/>
        <v>0</v>
      </c>
      <c r="K225" s="581">
        <f t="shared" si="29"/>
        <v>0</v>
      </c>
      <c r="L225" s="581">
        <f t="shared" si="29"/>
        <v>1966.4537380244999</v>
      </c>
      <c r="M225" s="581">
        <f t="shared" si="29"/>
        <v>0</v>
      </c>
      <c r="N225" s="581">
        <f t="shared" si="29"/>
        <v>0</v>
      </c>
      <c r="O225" s="581">
        <f t="shared" si="29"/>
        <v>2080.1953380245</v>
      </c>
    </row>
    <row r="226" spans="1:15" s="409" customFormat="1" ht="12.75" outlineLevel="1" x14ac:dyDescent="0.2">
      <c r="A226" s="430"/>
      <c r="B226" s="589" t="s">
        <v>789</v>
      </c>
      <c r="C226" s="406" t="s">
        <v>405</v>
      </c>
      <c r="D226" s="407"/>
      <c r="E226" s="407"/>
      <c r="F226" s="581">
        <f>'[277]Анализ НВВ 2012-2021'!$P$207</f>
        <v>2.0659999999999998</v>
      </c>
      <c r="G226" s="581"/>
      <c r="H226" s="581"/>
      <c r="I226" s="581">
        <f>'[277]Анализ НВВ 2012-2021'!$R$207</f>
        <v>0</v>
      </c>
      <c r="J226" s="581"/>
      <c r="K226" s="581"/>
      <c r="L226" s="581">
        <f>'[277]Анализ НВВ 2012-2021'!$S$207</f>
        <v>2</v>
      </c>
      <c r="M226" s="581"/>
      <c r="N226" s="581"/>
      <c r="O226" s="581">
        <f>'[277]Анализ НВВ 2012-2021'!$V$207</f>
        <v>2</v>
      </c>
    </row>
    <row r="227" spans="1:15" s="409" customFormat="1" ht="12.75" outlineLevel="1" x14ac:dyDescent="0.2">
      <c r="A227" s="430"/>
      <c r="B227" s="589" t="s">
        <v>790</v>
      </c>
      <c r="C227" s="406" t="s">
        <v>405</v>
      </c>
      <c r="D227" s="407"/>
      <c r="E227" s="407"/>
      <c r="F227" s="581">
        <f>'[277]Анализ НВВ 2012-2021'!$P$205</f>
        <v>1764.32969</v>
      </c>
      <c r="G227" s="581"/>
      <c r="H227" s="581"/>
      <c r="I227" s="581">
        <f>'[277]Анализ НВВ 2012-2021'!$R$205</f>
        <v>0</v>
      </c>
      <c r="J227" s="581"/>
      <c r="K227" s="581"/>
      <c r="L227" s="581">
        <f>'[277]Анализ НВВ 2012-2021'!$S$205</f>
        <v>1718</v>
      </c>
      <c r="M227" s="581"/>
      <c r="N227" s="581"/>
      <c r="O227" s="581">
        <f>'[277]Анализ НВВ 2012-2021'!$V$205</f>
        <v>1829</v>
      </c>
    </row>
    <row r="228" spans="1:15" s="409" customFormat="1" ht="12.75" outlineLevel="1" x14ac:dyDescent="0.2">
      <c r="A228" s="430"/>
      <c r="B228" s="589" t="s">
        <v>791</v>
      </c>
      <c r="C228" s="406" t="s">
        <v>405</v>
      </c>
      <c r="D228" s="407"/>
      <c r="E228" s="407"/>
      <c r="F228" s="581">
        <f>'[277]Анализ НВВ 2012-2021'!$P$206</f>
        <v>100.27974999999999</v>
      </c>
      <c r="G228" s="581"/>
      <c r="H228" s="581"/>
      <c r="I228" s="581">
        <f>'[277]Анализ НВВ 2012-2021'!$R$206</f>
        <v>0</v>
      </c>
      <c r="J228" s="581"/>
      <c r="K228" s="581"/>
      <c r="L228" s="581">
        <f>'[277]Анализ НВВ 2012-2021'!$S$206</f>
        <v>109.37373802449999</v>
      </c>
      <c r="M228" s="581"/>
      <c r="N228" s="581"/>
      <c r="O228" s="581">
        <f>'[277]Анализ НВВ 2012-2021'!$V$206</f>
        <v>109.37373802449999</v>
      </c>
    </row>
    <row r="229" spans="1:15" s="409" customFormat="1" ht="12.75" outlineLevel="1" x14ac:dyDescent="0.2">
      <c r="A229" s="430"/>
      <c r="B229" s="589" t="s">
        <v>788</v>
      </c>
      <c r="C229" s="406" t="s">
        <v>405</v>
      </c>
      <c r="D229" s="407"/>
      <c r="E229" s="407"/>
      <c r="F229" s="581">
        <f>SUM(F230:F231)</f>
        <v>115</v>
      </c>
      <c r="G229" s="581">
        <f t="shared" ref="G229:O229" si="30">SUM(G230:G231)</f>
        <v>0</v>
      </c>
      <c r="H229" s="581">
        <f t="shared" si="30"/>
        <v>0</v>
      </c>
      <c r="I229" s="581">
        <f t="shared" si="30"/>
        <v>0</v>
      </c>
      <c r="J229" s="581">
        <f t="shared" si="30"/>
        <v>0</v>
      </c>
      <c r="K229" s="581">
        <f t="shared" si="30"/>
        <v>0</v>
      </c>
      <c r="L229" s="581">
        <f t="shared" si="30"/>
        <v>137.08000000000001</v>
      </c>
      <c r="M229" s="581">
        <f t="shared" si="30"/>
        <v>0</v>
      </c>
      <c r="N229" s="581">
        <f t="shared" si="30"/>
        <v>0</v>
      </c>
      <c r="O229" s="581">
        <f t="shared" si="30"/>
        <v>139.82160000000002</v>
      </c>
    </row>
    <row r="230" spans="1:15" s="409" customFormat="1" ht="12.75" outlineLevel="1" x14ac:dyDescent="0.2">
      <c r="A230" s="430"/>
      <c r="B230" s="576" t="s">
        <v>931</v>
      </c>
      <c r="C230" s="406" t="s">
        <v>405</v>
      </c>
      <c r="D230" s="407"/>
      <c r="E230" s="407"/>
      <c r="F230" s="581">
        <f>'[277]Анализ НВВ 2012-2021'!$P$209</f>
        <v>112</v>
      </c>
      <c r="G230" s="581"/>
      <c r="H230" s="581"/>
      <c r="I230" s="581">
        <f>'[277]Анализ НВВ 2012-2021'!$R$209</f>
        <v>0</v>
      </c>
      <c r="J230" s="581"/>
      <c r="K230" s="581"/>
      <c r="L230" s="581">
        <f>'[277]Анализ НВВ 2012-2021'!$S$209</f>
        <v>112</v>
      </c>
      <c r="M230" s="581"/>
      <c r="N230" s="581"/>
      <c r="O230" s="581">
        <f>'[277]Анализ НВВ 2012-2021'!$V$209</f>
        <v>112</v>
      </c>
    </row>
    <row r="231" spans="1:15" s="409" customFormat="1" ht="12.75" outlineLevel="1" x14ac:dyDescent="0.2">
      <c r="A231" s="430"/>
      <c r="B231" s="576" t="s">
        <v>919</v>
      </c>
      <c r="C231" s="406" t="s">
        <v>405</v>
      </c>
      <c r="D231" s="407"/>
      <c r="E231" s="407"/>
      <c r="F231" s="581">
        <f>'[277]Анализ НВВ 2012-2021'!$P$210</f>
        <v>3</v>
      </c>
      <c r="G231" s="581"/>
      <c r="H231" s="581"/>
      <c r="I231" s="581">
        <f>'[277]Анализ НВВ 2012-2021'!$R$210</f>
        <v>0</v>
      </c>
      <c r="J231" s="581"/>
      <c r="K231" s="581"/>
      <c r="L231" s="581">
        <f>'[277]Анализ НВВ 2012-2021'!$S$210</f>
        <v>25.080000000000013</v>
      </c>
      <c r="M231" s="581"/>
      <c r="N231" s="581"/>
      <c r="O231" s="581">
        <f>'[277]Анализ НВВ 2012-2021'!$V$210</f>
        <v>27.821600000000018</v>
      </c>
    </row>
    <row r="232" spans="1:15" s="409" customFormat="1" ht="15.75" customHeight="1" x14ac:dyDescent="0.2">
      <c r="A232" s="430" t="s">
        <v>551</v>
      </c>
      <c r="B232" s="592" t="s">
        <v>552</v>
      </c>
      <c r="C232" s="406" t="s">
        <v>405</v>
      </c>
      <c r="D232" s="407">
        <v>130584.3</v>
      </c>
      <c r="E232" s="407">
        <v>125463.3</v>
      </c>
      <c r="F232" s="581">
        <f>F233+F236</f>
        <v>314144.30875999999</v>
      </c>
      <c r="G232" s="581">
        <f t="shared" ref="G232:O232" si="31">G233+G236</f>
        <v>0</v>
      </c>
      <c r="H232" s="581">
        <f t="shared" si="31"/>
        <v>0</v>
      </c>
      <c r="I232" s="581">
        <f t="shared" si="31"/>
        <v>321134</v>
      </c>
      <c r="J232" s="581">
        <f t="shared" si="31"/>
        <v>0</v>
      </c>
      <c r="K232" s="581">
        <f t="shared" si="31"/>
        <v>0</v>
      </c>
      <c r="L232" s="581">
        <f t="shared" si="31"/>
        <v>393622</v>
      </c>
      <c r="M232" s="581">
        <f t="shared" si="31"/>
        <v>0</v>
      </c>
      <c r="N232" s="581">
        <f t="shared" si="31"/>
        <v>0</v>
      </c>
      <c r="O232" s="581">
        <f t="shared" si="31"/>
        <v>417040</v>
      </c>
    </row>
    <row r="233" spans="1:15" s="409" customFormat="1" ht="12.75" outlineLevel="1" x14ac:dyDescent="0.2">
      <c r="A233" s="430" t="s">
        <v>792</v>
      </c>
      <c r="B233" s="412" t="s">
        <v>793</v>
      </c>
      <c r="C233" s="406" t="s">
        <v>405</v>
      </c>
      <c r="D233" s="407"/>
      <c r="E233" s="407"/>
      <c r="F233" s="581">
        <f>SUM(F234:F235)</f>
        <v>314144.30875999999</v>
      </c>
      <c r="G233" s="581">
        <f>SUM(G234:G235)</f>
        <v>0</v>
      </c>
      <c r="H233" s="581">
        <f>SUM(H234:H235)</f>
        <v>0</v>
      </c>
      <c r="I233" s="581">
        <f>SUM(I234:I235)</f>
        <v>321134</v>
      </c>
      <c r="J233" s="581"/>
      <c r="K233" s="581"/>
      <c r="L233" s="581">
        <f>SUM(L234:L235)</f>
        <v>393622</v>
      </c>
      <c r="M233" s="581"/>
      <c r="N233" s="581"/>
      <c r="O233" s="581">
        <f>SUM(O234:O235)</f>
        <v>417040</v>
      </c>
    </row>
    <row r="234" spans="1:15" s="409" customFormat="1" ht="12.75" outlineLevel="3" x14ac:dyDescent="0.2">
      <c r="A234" s="430"/>
      <c r="B234" s="573" t="s">
        <v>794</v>
      </c>
      <c r="C234" s="406" t="s">
        <v>405</v>
      </c>
      <c r="D234" s="407"/>
      <c r="E234" s="407"/>
      <c r="F234" s="581">
        <f>'[277]Анализ НВВ 2012-2021'!$P$211</f>
        <v>314144.30875999999</v>
      </c>
      <c r="G234" s="581"/>
      <c r="H234" s="581"/>
      <c r="I234" s="581">
        <f>'[277]Анализ НВВ 2012-2021'!$R$211</f>
        <v>321134</v>
      </c>
      <c r="J234" s="581"/>
      <c r="K234" s="581"/>
      <c r="L234" s="581">
        <f>'[277]Анализ НВВ 2012-2021'!$S$211</f>
        <v>393622</v>
      </c>
      <c r="M234" s="581"/>
      <c r="N234" s="581"/>
      <c r="O234" s="581">
        <f>'[277]Анализ НВВ 2012-2021'!$V$211</f>
        <v>417040</v>
      </c>
    </row>
    <row r="235" spans="1:15" s="409" customFormat="1" ht="12.75" outlineLevel="3" x14ac:dyDescent="0.2">
      <c r="A235" s="430"/>
      <c r="B235" s="573" t="s">
        <v>795</v>
      </c>
      <c r="C235" s="406" t="s">
        <v>405</v>
      </c>
      <c r="D235" s="407"/>
      <c r="E235" s="407"/>
      <c r="F235" s="581"/>
      <c r="G235" s="581"/>
      <c r="H235" s="581"/>
      <c r="I235" s="581">
        <f>ROUND(PRODUCT(F235*I14),)</f>
        <v>0</v>
      </c>
      <c r="J235" s="581"/>
      <c r="K235" s="581"/>
      <c r="L235" s="581">
        <f>ROUND(PRODUCT(F235*L14),)</f>
        <v>0</v>
      </c>
      <c r="M235" s="581"/>
      <c r="N235" s="581"/>
      <c r="O235" s="581">
        <f>ROUND(PRODUCT(I235*O14),)</f>
        <v>0</v>
      </c>
    </row>
    <row r="236" spans="1:15" s="409" customFormat="1" ht="25.5" outlineLevel="1" x14ac:dyDescent="0.2">
      <c r="A236" s="430" t="s">
        <v>796</v>
      </c>
      <c r="B236" s="412" t="s">
        <v>470</v>
      </c>
      <c r="C236" s="406" t="s">
        <v>405</v>
      </c>
      <c r="D236" s="407"/>
      <c r="E236" s="407"/>
      <c r="F236" s="581">
        <f>SUM(F237:F238)</f>
        <v>0</v>
      </c>
      <c r="G236" s="581"/>
      <c r="H236" s="581"/>
      <c r="I236" s="581">
        <f>SUM(I237:I238)</f>
        <v>0</v>
      </c>
      <c r="J236" s="581"/>
      <c r="K236" s="581"/>
      <c r="L236" s="581">
        <f>SUM(L237:L238)</f>
        <v>0</v>
      </c>
      <c r="M236" s="581"/>
      <c r="N236" s="581"/>
      <c r="O236" s="581">
        <f>SUM(O237:O238)</f>
        <v>0</v>
      </c>
    </row>
    <row r="237" spans="1:15" s="409" customFormat="1" ht="27" customHeight="1" outlineLevel="1" x14ac:dyDescent="0.2">
      <c r="A237" s="430"/>
      <c r="B237" s="573" t="s">
        <v>797</v>
      </c>
      <c r="C237" s="406" t="s">
        <v>405</v>
      </c>
      <c r="D237" s="407"/>
      <c r="E237" s="407"/>
      <c r="F237" s="581">
        <v>0</v>
      </c>
      <c r="G237" s="581"/>
      <c r="H237" s="581"/>
      <c r="I237" s="581">
        <f>ROUND(PRODUCT(F237*I14),)</f>
        <v>0</v>
      </c>
      <c r="J237" s="581"/>
      <c r="K237" s="581"/>
      <c r="L237" s="581">
        <f>ROUND(PRODUCT(F237*L14),)</f>
        <v>0</v>
      </c>
      <c r="M237" s="581"/>
      <c r="N237" s="581"/>
      <c r="O237" s="581">
        <f>ROUND(PRODUCT(I237*O14),)</f>
        <v>0</v>
      </c>
    </row>
    <row r="238" spans="1:15" s="409" customFormat="1" ht="27" customHeight="1" outlineLevel="1" x14ac:dyDescent="0.2">
      <c r="A238" s="430"/>
      <c r="B238" s="573" t="s">
        <v>798</v>
      </c>
      <c r="C238" s="406" t="s">
        <v>405</v>
      </c>
      <c r="D238" s="407"/>
      <c r="E238" s="407"/>
      <c r="F238" s="581">
        <v>0</v>
      </c>
      <c r="G238" s="581"/>
      <c r="H238" s="581"/>
      <c r="I238" s="581">
        <f>ROUND(PRODUCT(F238*I14),)</f>
        <v>0</v>
      </c>
      <c r="J238" s="581"/>
      <c r="K238" s="581"/>
      <c r="L238" s="581">
        <f>ROUND(PRODUCT(F238*L14),)</f>
        <v>0</v>
      </c>
      <c r="M238" s="581"/>
      <c r="N238" s="581"/>
      <c r="O238" s="581">
        <f>ROUND(PRODUCT(I238*O14),)</f>
        <v>0</v>
      </c>
    </row>
    <row r="239" spans="1:15" s="375" customFormat="1" ht="15.75" x14ac:dyDescent="0.25">
      <c r="A239" s="432" t="s">
        <v>553</v>
      </c>
      <c r="B239" s="428" t="s">
        <v>554</v>
      </c>
      <c r="C239" s="406" t="s">
        <v>405</v>
      </c>
      <c r="D239" s="403">
        <f>((D253+D254+D241+D242+D256)/0.8-(D253+D254+D241+D242+D256))*0</f>
        <v>0</v>
      </c>
      <c r="E239" s="403">
        <f>((E253+E254+E241+E242+E256)/0.8-(E253+E254+E241+E242+E256))*0</f>
        <v>0</v>
      </c>
      <c r="F239" s="593">
        <f>'[277]Анализ НВВ 2012-2021'!$P$212</f>
        <v>159571.71036999999</v>
      </c>
      <c r="G239" s="593"/>
      <c r="H239" s="593"/>
      <c r="I239" s="593">
        <f>'[277]Анализ НВВ 2012-2021'!$R$212</f>
        <v>0</v>
      </c>
      <c r="J239" s="593"/>
      <c r="K239" s="593"/>
      <c r="L239" s="593">
        <f>'[277]Анализ НВВ 2012-2021'!$S$212</f>
        <v>164389.01068360519</v>
      </c>
      <c r="M239" s="593"/>
      <c r="N239" s="593"/>
      <c r="O239" s="593">
        <f>'[277]Анализ НВВ 2012-2021'!$V$212</f>
        <v>159571.71036999999</v>
      </c>
    </row>
    <row r="240" spans="1:15" s="375" customFormat="1" ht="47.25" x14ac:dyDescent="0.25">
      <c r="A240" s="432" t="s">
        <v>555</v>
      </c>
      <c r="B240" s="428" t="s">
        <v>556</v>
      </c>
      <c r="C240" s="406" t="s">
        <v>405</v>
      </c>
      <c r="D240" s="403">
        <v>0</v>
      </c>
      <c r="E240" s="403">
        <v>0</v>
      </c>
      <c r="F240" s="593">
        <f>'[277]Анализ НВВ 2012-2021'!$P$213</f>
        <v>335.16579000000002</v>
      </c>
      <c r="G240" s="593"/>
      <c r="H240" s="593"/>
      <c r="I240" s="593">
        <v>0</v>
      </c>
      <c r="J240" s="593"/>
      <c r="K240" s="593"/>
      <c r="L240" s="593">
        <v>0</v>
      </c>
      <c r="M240" s="593"/>
      <c r="N240" s="593"/>
      <c r="O240" s="593">
        <v>0</v>
      </c>
    </row>
    <row r="241" spans="1:20" s="375" customFormat="1" ht="15.75" x14ac:dyDescent="0.25">
      <c r="A241" s="432" t="s">
        <v>557</v>
      </c>
      <c r="B241" s="428" t="s">
        <v>558</v>
      </c>
      <c r="C241" s="406" t="s">
        <v>405</v>
      </c>
      <c r="D241" s="403">
        <v>0</v>
      </c>
      <c r="E241" s="403">
        <v>0</v>
      </c>
      <c r="F241" s="593">
        <f>'[277]Анализ НВВ 2012-2021'!$P$214</f>
        <v>0</v>
      </c>
      <c r="G241" s="593"/>
      <c r="H241" s="593"/>
      <c r="I241" s="593">
        <f>'[277]Анализ НВВ 2012-2021'!$R$214</f>
        <v>351594</v>
      </c>
      <c r="J241" s="593"/>
      <c r="K241" s="593"/>
      <c r="L241" s="593">
        <f>'[277]Анализ НВВ 2012-2021'!$S$214</f>
        <v>0</v>
      </c>
      <c r="M241" s="593"/>
      <c r="N241" s="593"/>
      <c r="O241" s="593">
        <f>'[277]Анализ НВВ 2012-2021'!$V$214</f>
        <v>888595.44309821073</v>
      </c>
      <c r="P241" s="400"/>
      <c r="Q241" s="400"/>
      <c r="R241" s="400"/>
      <c r="S241" s="400"/>
      <c r="T241" s="400"/>
    </row>
    <row r="242" spans="1:20" s="375" customFormat="1" ht="15.75" x14ac:dyDescent="0.25">
      <c r="A242" s="432" t="s">
        <v>559</v>
      </c>
      <c r="B242" s="428" t="s">
        <v>560</v>
      </c>
      <c r="C242" s="406" t="s">
        <v>405</v>
      </c>
      <c r="D242" s="403">
        <f>ROUND(PRODUCT(168360.9/330119)*299598.41,2)</f>
        <v>152795.38</v>
      </c>
      <c r="E242" s="403">
        <f>ROUND(PRODUCT(161758.5/330119)*299598.41,2)</f>
        <v>146803.39000000001</v>
      </c>
      <c r="F242" s="593">
        <f>'[277]Анализ НВВ 2012-2021'!$P$215</f>
        <v>0</v>
      </c>
      <c r="G242" s="593"/>
      <c r="H242" s="593"/>
      <c r="I242" s="593">
        <f>'[277]Анализ НВВ 2012-2021'!$R$215</f>
        <v>396884.53</v>
      </c>
      <c r="J242" s="593"/>
      <c r="K242" s="593"/>
      <c r="L242" s="593">
        <f>'[277]Анализ НВВ 2012-2021'!$S$215</f>
        <v>0</v>
      </c>
      <c r="M242" s="593"/>
      <c r="N242" s="593"/>
      <c r="O242" s="593">
        <f>'[277]Анализ НВВ 2012-2021'!$V$215</f>
        <v>805172.16115000006</v>
      </c>
      <c r="S242" s="400"/>
      <c r="T242" s="400"/>
    </row>
    <row r="243" spans="1:20" s="375" customFormat="1" ht="15.75" x14ac:dyDescent="0.25">
      <c r="A243" s="432" t="s">
        <v>561</v>
      </c>
      <c r="B243" s="428" t="s">
        <v>799</v>
      </c>
      <c r="C243" s="406" t="s">
        <v>405</v>
      </c>
      <c r="D243" s="403"/>
      <c r="E243" s="403"/>
      <c r="F243" s="593">
        <f>'[277]Анализ НВВ 2012-2021'!$P$216</f>
        <v>0</v>
      </c>
      <c r="G243" s="593"/>
      <c r="H243" s="593"/>
      <c r="I243" s="593">
        <f>'[277]Анализ НВВ 2012-2021'!$R$216</f>
        <v>0</v>
      </c>
      <c r="J243" s="593"/>
      <c r="K243" s="593"/>
      <c r="L243" s="593">
        <f>'[277]Анализ НВВ 2012-2021'!$S$216</f>
        <v>0</v>
      </c>
      <c r="M243" s="593"/>
      <c r="N243" s="593"/>
      <c r="O243" s="593">
        <f>'[277]Анализ НВВ 2012-2021'!$V$216</f>
        <v>0</v>
      </c>
    </row>
    <row r="244" spans="1:20" s="375" customFormat="1" ht="15.75" x14ac:dyDescent="0.2">
      <c r="A244" s="433"/>
      <c r="B244" s="434" t="s">
        <v>563</v>
      </c>
      <c r="C244" s="406" t="s">
        <v>405</v>
      </c>
      <c r="D244" s="425">
        <f>D211+D212+D222+D232+IF(D239="-",0,D239)+D240+D241+D219+D220+D221+D242</f>
        <v>483564.98</v>
      </c>
      <c r="E244" s="425">
        <f>E211+E212+E222+E232+IF(E239="-",0,E239)+E240+E241+E219+E220+E221+E242</f>
        <v>464601.69000000006</v>
      </c>
      <c r="F244" s="594">
        <f>F211+F212+F222+F232+IF(F239="-",0,F239)+F240+F241+F219+F220+F221+F242</f>
        <v>771526.50686999981</v>
      </c>
      <c r="G244" s="594"/>
      <c r="H244" s="594"/>
      <c r="I244" s="594">
        <f>I211+I212+I222+I232+IF(I239="-",0,I239)+I240+I241+I219+I220+I221+I242+I243</f>
        <v>1370112.53</v>
      </c>
      <c r="J244" s="594"/>
      <c r="K244" s="594"/>
      <c r="L244" s="594">
        <f>L211+L212+L222+L232+IF(L239="-",0,L239)+L240+L241+L219+L220+L221+L242+L243</f>
        <v>827813.46828642813</v>
      </c>
      <c r="M244" s="594"/>
      <c r="N244" s="594"/>
      <c r="O244" s="594">
        <f>O211+O212+O222+O232+IF(O239="-",0,O239)+O240+O241+O219+O220+O221+O242+O243</f>
        <v>2542778.2982507041</v>
      </c>
    </row>
    <row r="245" spans="1:20" s="366" customFormat="1" x14ac:dyDescent="0.2">
      <c r="A245" s="393"/>
      <c r="B245" s="393"/>
      <c r="C245" s="393"/>
      <c r="D245" s="264"/>
      <c r="E245" s="264"/>
      <c r="F245" s="264"/>
      <c r="G245" s="264"/>
      <c r="H245" s="264"/>
      <c r="I245" s="264"/>
      <c r="J245" s="264"/>
      <c r="K245" s="264"/>
      <c r="L245" s="264"/>
      <c r="M245" s="264"/>
      <c r="N245" s="264"/>
      <c r="O245" s="264"/>
    </row>
    <row r="246" spans="1:20" s="375" customFormat="1" ht="15.75" x14ac:dyDescent="0.2">
      <c r="A246" s="394" t="s">
        <v>564</v>
      </c>
      <c r="B246" s="435"/>
      <c r="C246" s="435"/>
      <c r="D246" s="436"/>
      <c r="E246" s="436"/>
      <c r="F246" s="436"/>
      <c r="G246" s="436"/>
      <c r="H246" s="436"/>
      <c r="I246" s="436"/>
      <c r="J246" s="436"/>
      <c r="K246" s="436"/>
      <c r="L246" s="436"/>
      <c r="M246" s="436"/>
      <c r="N246" s="436"/>
      <c r="O246" s="436"/>
    </row>
    <row r="247" spans="1:20" s="375" customFormat="1" ht="15.75" x14ac:dyDescent="0.2">
      <c r="A247" s="945" t="s">
        <v>565</v>
      </c>
      <c r="B247" s="945"/>
      <c r="C247" s="945"/>
      <c r="D247" s="425"/>
      <c r="E247" s="425"/>
      <c r="F247" s="425"/>
      <c r="G247" s="425"/>
      <c r="H247" s="425"/>
      <c r="I247" s="425"/>
      <c r="J247" s="425"/>
      <c r="K247" s="425"/>
      <c r="L247" s="425"/>
      <c r="M247" s="425"/>
      <c r="N247" s="425"/>
      <c r="O247" s="425"/>
    </row>
    <row r="248" spans="1:20" s="375" customFormat="1" ht="15.75" x14ac:dyDescent="0.2">
      <c r="A248" s="437" t="s">
        <v>566</v>
      </c>
      <c r="B248" s="396" t="s">
        <v>180</v>
      </c>
      <c r="C248" s="392" t="s">
        <v>405</v>
      </c>
      <c r="D248" s="403">
        <v>522337.92</v>
      </c>
      <c r="E248" s="403">
        <v>501854.08</v>
      </c>
      <c r="F248" s="593">
        <f>SUM(F249:F250)</f>
        <v>1823238.6715800003</v>
      </c>
      <c r="G248" s="593">
        <f t="shared" ref="G248:O248" si="32">SUM(G249:G250)</f>
        <v>0</v>
      </c>
      <c r="H248" s="593">
        <f t="shared" si="32"/>
        <v>0</v>
      </c>
      <c r="I248" s="593">
        <f t="shared" si="32"/>
        <v>1815996</v>
      </c>
      <c r="J248" s="593">
        <f t="shared" si="32"/>
        <v>0</v>
      </c>
      <c r="K248" s="593">
        <f t="shared" si="32"/>
        <v>0</v>
      </c>
      <c r="L248" s="593">
        <f t="shared" si="32"/>
        <v>2029505.25492</v>
      </c>
      <c r="M248" s="593">
        <f t="shared" si="32"/>
        <v>0</v>
      </c>
      <c r="N248" s="593">
        <f t="shared" si="32"/>
        <v>0</v>
      </c>
      <c r="O248" s="593">
        <f t="shared" si="32"/>
        <v>2141916.4114444</v>
      </c>
    </row>
    <row r="249" spans="1:20" s="409" customFormat="1" ht="12.75" outlineLevel="2" x14ac:dyDescent="0.2">
      <c r="A249" s="438" t="s">
        <v>800</v>
      </c>
      <c r="B249" s="431" t="s">
        <v>801</v>
      </c>
      <c r="C249" s="406" t="s">
        <v>405</v>
      </c>
      <c r="D249" s="407"/>
      <c r="E249" s="407"/>
      <c r="F249" s="407">
        <f>'[277]Анализ НВВ 2012-2021'!$P$221</f>
        <v>1823238.6715800003</v>
      </c>
      <c r="G249" s="407"/>
      <c r="H249" s="407"/>
      <c r="I249" s="408">
        <f>'[277]Анализ НВВ 2012-2021'!$R$221</f>
        <v>1815996</v>
      </c>
      <c r="J249" s="408"/>
      <c r="K249" s="408"/>
      <c r="L249" s="408">
        <f>'[277]Анализ НВВ 2012-2021'!$S$221</f>
        <v>2029505.25492</v>
      </c>
      <c r="M249" s="408"/>
      <c r="N249" s="408"/>
      <c r="O249" s="408">
        <f>'[277]Анализ НВВ 2012-2021'!$V$221</f>
        <v>2141916.4114444</v>
      </c>
    </row>
    <row r="250" spans="1:20" s="409" customFormat="1" ht="12.75" outlineLevel="2" x14ac:dyDescent="0.2">
      <c r="A250" s="438" t="s">
        <v>802</v>
      </c>
      <c r="B250" s="431" t="s">
        <v>803</v>
      </c>
      <c r="C250" s="406" t="s">
        <v>405</v>
      </c>
      <c r="D250" s="407"/>
      <c r="E250" s="407"/>
      <c r="F250" s="407"/>
      <c r="G250" s="407"/>
      <c r="H250" s="407"/>
      <c r="I250" s="408"/>
      <c r="J250" s="408"/>
      <c r="K250" s="408"/>
      <c r="L250" s="408"/>
      <c r="M250" s="408"/>
      <c r="N250" s="408"/>
      <c r="O250" s="408"/>
    </row>
    <row r="251" spans="1:20" s="375" customFormat="1" ht="15.75" x14ac:dyDescent="0.2">
      <c r="A251" s="437" t="s">
        <v>567</v>
      </c>
      <c r="B251" s="396" t="s">
        <v>568</v>
      </c>
      <c r="C251" s="392" t="s">
        <v>405</v>
      </c>
      <c r="D251" s="403"/>
      <c r="E251" s="403"/>
      <c r="F251" s="593">
        <f>'[277]Анализ НВВ 2012-2021'!$P$222</f>
        <v>485513.03075999999</v>
      </c>
      <c r="G251" s="593"/>
      <c r="H251" s="593"/>
      <c r="I251" s="593">
        <f>'[277]Анализ НВВ 2012-2021'!$R$222</f>
        <v>0</v>
      </c>
      <c r="J251" s="593"/>
      <c r="K251" s="593"/>
      <c r="L251" s="593">
        <f>'[277]Анализ НВВ 2012-2021'!$S$222</f>
        <v>353156</v>
      </c>
      <c r="M251" s="593"/>
      <c r="N251" s="593"/>
      <c r="O251" s="593">
        <f>'[277]Анализ НВВ 2012-2021'!$V$222</f>
        <v>382244</v>
      </c>
    </row>
    <row r="252" spans="1:20" s="375" customFormat="1" ht="15.75" x14ac:dyDescent="0.2">
      <c r="A252" s="437" t="s">
        <v>569</v>
      </c>
      <c r="B252" s="396" t="s">
        <v>570</v>
      </c>
      <c r="C252" s="392" t="s">
        <v>405</v>
      </c>
      <c r="D252" s="403">
        <v>0</v>
      </c>
      <c r="E252" s="403">
        <v>0</v>
      </c>
      <c r="F252" s="593">
        <f>SUM(D252:E252)</f>
        <v>0</v>
      </c>
      <c r="G252" s="593"/>
      <c r="H252" s="593"/>
      <c r="I252" s="593">
        <v>0</v>
      </c>
      <c r="J252" s="593"/>
      <c r="K252" s="593"/>
      <c r="L252" s="593">
        <v>0</v>
      </c>
      <c r="M252" s="593"/>
      <c r="N252" s="593"/>
      <c r="O252" s="593">
        <v>0</v>
      </c>
    </row>
    <row r="253" spans="1:20" s="375" customFormat="1" ht="15.75" x14ac:dyDescent="0.2">
      <c r="A253" s="437" t="s">
        <v>571</v>
      </c>
      <c r="B253" s="396" t="s">
        <v>572</v>
      </c>
      <c r="C253" s="392" t="s">
        <v>405</v>
      </c>
      <c r="D253" s="403">
        <v>0</v>
      </c>
      <c r="E253" s="403">
        <v>0</v>
      </c>
      <c r="F253" s="593">
        <f>SUM(D253:E253)</f>
        <v>0</v>
      </c>
      <c r="G253" s="593"/>
      <c r="H253" s="593"/>
      <c r="I253" s="593">
        <v>0</v>
      </c>
      <c r="J253" s="593"/>
      <c r="K253" s="593"/>
      <c r="L253" s="593">
        <v>0</v>
      </c>
      <c r="M253" s="593"/>
      <c r="N253" s="593"/>
      <c r="O253" s="593">
        <v>0</v>
      </c>
    </row>
    <row r="254" spans="1:20" s="375" customFormat="1" ht="15.75" x14ac:dyDescent="0.2">
      <c r="A254" s="437" t="s">
        <v>573</v>
      </c>
      <c r="B254" s="396" t="s">
        <v>574</v>
      </c>
      <c r="C254" s="392" t="s">
        <v>405</v>
      </c>
      <c r="D254" s="403">
        <v>0</v>
      </c>
      <c r="E254" s="403">
        <v>0</v>
      </c>
      <c r="F254" s="593">
        <f>SUM(D254:E254)</f>
        <v>0</v>
      </c>
      <c r="G254" s="593"/>
      <c r="H254" s="593"/>
      <c r="I254" s="593">
        <v>0</v>
      </c>
      <c r="J254" s="593"/>
      <c r="K254" s="593"/>
      <c r="L254" s="593">
        <v>0</v>
      </c>
      <c r="M254" s="593"/>
      <c r="N254" s="593"/>
      <c r="O254" s="593">
        <v>0</v>
      </c>
    </row>
    <row r="255" spans="1:20" s="375" customFormat="1" ht="15.75" x14ac:dyDescent="0.2">
      <c r="A255" s="437" t="s">
        <v>575</v>
      </c>
      <c r="B255" s="396" t="s">
        <v>576</v>
      </c>
      <c r="C255" s="392" t="s">
        <v>405</v>
      </c>
      <c r="D255" s="403">
        <v>0</v>
      </c>
      <c r="E255" s="403">
        <v>0</v>
      </c>
      <c r="F255" s="512">
        <f>SUM(D255:E255)</f>
        <v>0</v>
      </c>
      <c r="G255" s="403"/>
      <c r="H255" s="403"/>
      <c r="I255" s="399">
        <v>0</v>
      </c>
      <c r="J255" s="399"/>
      <c r="K255" s="399"/>
      <c r="L255" s="399">
        <v>0</v>
      </c>
      <c r="M255" s="399"/>
      <c r="N255" s="399"/>
      <c r="O255" s="399">
        <v>0</v>
      </c>
    </row>
    <row r="256" spans="1:20" s="375" customFormat="1" ht="15.75" x14ac:dyDescent="0.2">
      <c r="A256" s="437" t="s">
        <v>577</v>
      </c>
      <c r="B256" s="396" t="s">
        <v>578</v>
      </c>
      <c r="C256" s="392" t="s">
        <v>405</v>
      </c>
      <c r="D256" s="403">
        <v>0</v>
      </c>
      <c r="E256" s="403">
        <v>0</v>
      </c>
      <c r="F256" s="593">
        <f>'[277]Анализ НВВ 2012-2021'!$P$228</f>
        <v>32811.521099999998</v>
      </c>
      <c r="G256" s="593"/>
      <c r="H256" s="593"/>
      <c r="I256" s="593">
        <f>'[277]Анализ НВВ 2012-2021'!$R$228</f>
        <v>0</v>
      </c>
      <c r="J256" s="593"/>
      <c r="K256" s="593"/>
      <c r="L256" s="593">
        <f>'[277]Анализ НВВ 2012-2021'!$S$228</f>
        <v>12924.717069000002</v>
      </c>
      <c r="M256" s="593"/>
      <c r="N256" s="593"/>
      <c r="O256" s="593">
        <f>'[277]Анализ НВВ 2012-2021'!$V$228</f>
        <v>13732.755945800001</v>
      </c>
    </row>
    <row r="257" spans="1:21" s="375" customFormat="1" ht="15.75" x14ac:dyDescent="0.2">
      <c r="A257" s="437" t="s">
        <v>582</v>
      </c>
      <c r="B257" s="396" t="s">
        <v>583</v>
      </c>
      <c r="C257" s="392" t="s">
        <v>405</v>
      </c>
      <c r="D257" s="403">
        <v>2185.23</v>
      </c>
      <c r="E257" s="403">
        <v>2099.5300000000002</v>
      </c>
      <c r="F257" s="593">
        <f>'[277]Анализ НВВ 2012-2021'!$P$232</f>
        <v>161973.54229500002</v>
      </c>
      <c r="G257" s="593"/>
      <c r="H257" s="593"/>
      <c r="I257" s="593">
        <f>'[277]Анализ НВВ 2012-2021'!$R$232</f>
        <v>0</v>
      </c>
      <c r="J257" s="593"/>
      <c r="K257" s="593"/>
      <c r="L257" s="593">
        <f>'[277]Анализ НВВ 2012-2021'!$S$232</f>
        <v>16376.563180000001</v>
      </c>
      <c r="M257" s="593"/>
      <c r="N257" s="593"/>
      <c r="O257" s="593">
        <f>'[277]Анализ НВВ 2012-2021'!$V$232</f>
        <v>14832.51424</v>
      </c>
    </row>
    <row r="258" spans="1:21" s="375" customFormat="1" ht="15.75" x14ac:dyDescent="0.2">
      <c r="A258" s="437" t="s">
        <v>850</v>
      </c>
      <c r="B258" s="396" t="s">
        <v>849</v>
      </c>
      <c r="C258" s="392" t="s">
        <v>405</v>
      </c>
      <c r="D258" s="403"/>
      <c r="E258" s="403"/>
      <c r="F258" s="593"/>
      <c r="G258" s="593"/>
      <c r="H258" s="593"/>
      <c r="I258" s="593"/>
      <c r="J258" s="593"/>
      <c r="K258" s="593"/>
      <c r="L258" s="593"/>
      <c r="M258" s="593"/>
      <c r="N258" s="593"/>
      <c r="O258" s="593"/>
    </row>
    <row r="259" spans="1:21" s="418" customFormat="1" ht="15.75" x14ac:dyDescent="0.2">
      <c r="A259" s="440"/>
      <c r="B259" s="441" t="s">
        <v>563</v>
      </c>
      <c r="C259" s="442" t="s">
        <v>405</v>
      </c>
      <c r="D259" s="443">
        <f>SUM(D248:D257)+D244</f>
        <v>1008088.13</v>
      </c>
      <c r="E259" s="443">
        <f>SUM(E248:E257)+E244</f>
        <v>968555.3</v>
      </c>
      <c r="F259" s="609">
        <f t="shared" ref="F259:O259" si="33">SUM(F244,F248,F251,F252:F258)</f>
        <v>3275063.2726050001</v>
      </c>
      <c r="G259" s="609">
        <f t="shared" si="33"/>
        <v>0</v>
      </c>
      <c r="H259" s="609">
        <f t="shared" si="33"/>
        <v>0</v>
      </c>
      <c r="I259" s="609">
        <f t="shared" si="33"/>
        <v>3186108.5300000003</v>
      </c>
      <c r="J259" s="609"/>
      <c r="K259" s="609"/>
      <c r="L259" s="609">
        <f>SUM(L244,L248,L251,L252:L258)</f>
        <v>3239776.0034554279</v>
      </c>
      <c r="M259" s="609"/>
      <c r="N259" s="609"/>
      <c r="O259" s="609">
        <f t="shared" si="33"/>
        <v>5095503.9798809048</v>
      </c>
    </row>
    <row r="260" spans="1:21" s="375" customFormat="1" ht="24" x14ac:dyDescent="0.2">
      <c r="A260" s="378"/>
      <c r="B260" s="296" t="s">
        <v>586</v>
      </c>
      <c r="C260" s="392" t="s">
        <v>405</v>
      </c>
      <c r="D260" s="425"/>
      <c r="E260" s="425"/>
      <c r="F260" s="594">
        <f>'[277]Анализ НВВ 2012-2021'!$P$262</f>
        <v>0</v>
      </c>
      <c r="G260" s="594"/>
      <c r="H260" s="594"/>
      <c r="I260" s="594">
        <f>'[277]Анализ НВВ 2012-2021'!$R$262</f>
        <v>0</v>
      </c>
      <c r="J260" s="594"/>
      <c r="K260" s="594"/>
      <c r="L260" s="595">
        <f>'[277]Анализ НВВ 2012-2021'!$S$262</f>
        <v>0</v>
      </c>
      <c r="M260" s="594"/>
      <c r="N260" s="594"/>
      <c r="O260" s="595">
        <f>'[277]Анализ НВВ 2012-2021'!$V$262</f>
        <v>-27029</v>
      </c>
    </row>
    <row r="261" spans="1:21" s="446" customFormat="1" x14ac:dyDescent="0.2">
      <c r="A261" s="444"/>
      <c r="B261" s="420" t="s">
        <v>587</v>
      </c>
      <c r="C261" s="299"/>
      <c r="D261" s="445" t="e">
        <f>D259/#REF!</f>
        <v>#REF!</v>
      </c>
      <c r="E261" s="445">
        <f>E259/D259</f>
        <v>0.96078435126500306</v>
      </c>
      <c r="F261" s="445"/>
      <c r="G261" s="445"/>
      <c r="H261" s="445"/>
      <c r="I261" s="445">
        <f>I259/F259</f>
        <v>0.97283877128448737</v>
      </c>
      <c r="J261" s="445"/>
      <c r="K261" s="445"/>
      <c r="L261" s="445">
        <f>L259/F259</f>
        <v>0.98922546949100487</v>
      </c>
      <c r="M261" s="445"/>
      <c r="N261" s="445"/>
      <c r="O261" s="445">
        <f>O259/I259</f>
        <v>1.5992876362817761</v>
      </c>
    </row>
    <row r="262" spans="1:21" s="418" customFormat="1" ht="15.75" x14ac:dyDescent="0.2">
      <c r="A262" s="447"/>
      <c r="B262" s="448" t="s">
        <v>589</v>
      </c>
      <c r="C262" s="449" t="s">
        <v>405</v>
      </c>
      <c r="D262" s="450">
        <f>D259+D208</f>
        <v>1719494.7599999998</v>
      </c>
      <c r="E262" s="450">
        <f>E259+E208</f>
        <v>1652064.02</v>
      </c>
      <c r="F262" s="611">
        <f>F259+F208+F260</f>
        <v>5040424.9101775866</v>
      </c>
      <c r="G262" s="611">
        <f>G259+G208+G260</f>
        <v>0</v>
      </c>
      <c r="H262" s="611">
        <f>H259+H208+H260</f>
        <v>0</v>
      </c>
      <c r="I262" s="611">
        <f>I259+I208+I260</f>
        <v>4912585.5225048093</v>
      </c>
      <c r="J262" s="611"/>
      <c r="K262" s="611"/>
      <c r="L262" s="611">
        <f>L259+L208+L260</f>
        <v>5406112.9104069546</v>
      </c>
      <c r="M262" s="611"/>
      <c r="N262" s="611"/>
      <c r="O262" s="611">
        <f>O259+O208+O260</f>
        <v>7365028.0203528553</v>
      </c>
    </row>
    <row r="263" spans="1:21" s="375" customFormat="1" ht="15.75" x14ac:dyDescent="0.2">
      <c r="A263" s="942" t="s">
        <v>632</v>
      </c>
      <c r="B263" s="942"/>
      <c r="C263" s="942"/>
      <c r="D263" s="452"/>
      <c r="E263" s="452"/>
      <c r="F263" s="452"/>
      <c r="G263" s="452"/>
      <c r="H263" s="452"/>
      <c r="I263" s="452"/>
      <c r="J263" s="452"/>
      <c r="K263" s="452"/>
      <c r="L263" s="452"/>
      <c r="M263" s="452"/>
      <c r="N263" s="452"/>
      <c r="O263" s="452"/>
      <c r="Q263" s="400"/>
      <c r="R263" s="400"/>
      <c r="S263" s="400"/>
      <c r="T263" s="400"/>
      <c r="U263" s="400"/>
    </row>
    <row r="264" spans="1:21" s="375" customFormat="1" ht="15.75" x14ac:dyDescent="0.2">
      <c r="A264" s="426" t="s">
        <v>633</v>
      </c>
      <c r="B264" s="396" t="s">
        <v>634</v>
      </c>
      <c r="C264" s="392" t="s">
        <v>304</v>
      </c>
      <c r="D264" s="453">
        <v>2160.0790000000002</v>
      </c>
      <c r="E264" s="453">
        <v>2029.0519999999999</v>
      </c>
      <c r="F264" s="603">
        <f>'[277]Анализ НВВ 2012-2021'!$P$295</f>
        <v>4396.7052650000005</v>
      </c>
      <c r="G264" s="603">
        <f>'[278]Тарифная модель'!$H$183</f>
        <v>2098.5225</v>
      </c>
      <c r="H264" s="603">
        <f>'[278]Тарифная модель'!$I$183</f>
        <v>2027.8014999999998</v>
      </c>
      <c r="I264" s="604">
        <f>'[277]Анализ НВВ 2012-2021'!$R$295</f>
        <v>4493.1750000000002</v>
      </c>
      <c r="J264" s="604"/>
      <c r="K264" s="604"/>
      <c r="L264" s="607">
        <f>'[277]Анализ НВВ 2012-2021'!$S$295</f>
        <v>4493.1750000000002</v>
      </c>
      <c r="M264" s="604"/>
      <c r="N264" s="604"/>
      <c r="O264" s="607">
        <f>'[277]Анализ НВВ 2012-2021'!$V$295</f>
        <v>4438.3993579999997</v>
      </c>
    </row>
    <row r="265" spans="1:21" s="446" customFormat="1" x14ac:dyDescent="0.2">
      <c r="A265" s="455"/>
      <c r="B265" s="420" t="s">
        <v>804</v>
      </c>
      <c r="C265" s="456"/>
      <c r="D265" s="457" t="e">
        <f>D264/#REF!-1</f>
        <v>#REF!</v>
      </c>
      <c r="E265" s="457">
        <f>E264/D264-1</f>
        <v>-6.0658429622250098E-2</v>
      </c>
      <c r="F265" s="457"/>
      <c r="G265" s="457">
        <f>G264/D264</f>
        <v>0.97150266263409801</v>
      </c>
      <c r="H265" s="457">
        <f>H264/E264</f>
        <v>0.99938370233981189</v>
      </c>
      <c r="I265" s="457">
        <f>I264/F264</f>
        <v>1.0219413695450426</v>
      </c>
      <c r="J265" s="457"/>
      <c r="K265" s="457"/>
      <c r="L265" s="458">
        <f>L264/F264</f>
        <v>1.0219413695450426</v>
      </c>
      <c r="M265" s="457"/>
      <c r="N265" s="457"/>
      <c r="O265" s="458">
        <f>O264/I264</f>
        <v>0.98780914564867817</v>
      </c>
    </row>
    <row r="266" spans="1:21" s="375" customFormat="1" ht="31.5" x14ac:dyDescent="0.2">
      <c r="A266" s="426" t="s">
        <v>635</v>
      </c>
      <c r="B266" s="396" t="s">
        <v>636</v>
      </c>
      <c r="C266" s="392" t="s">
        <v>312</v>
      </c>
      <c r="D266" s="459">
        <f t="shared" ref="D266:I266" si="34">D267/D264</f>
        <v>0.13594836114790246</v>
      </c>
      <c r="E266" s="459">
        <f t="shared" si="34"/>
        <v>0.13980316916471336</v>
      </c>
      <c r="F266" s="459">
        <f t="shared" si="34"/>
        <v>9.3461211346401216E-2</v>
      </c>
      <c r="G266" s="459"/>
      <c r="H266" s="459"/>
      <c r="I266" s="459">
        <f t="shared" si="34"/>
        <v>0.13960566859737267</v>
      </c>
      <c r="J266" s="459"/>
      <c r="K266" s="459"/>
      <c r="L266" s="459">
        <f>L267/L264</f>
        <v>0.13960566859737267</v>
      </c>
      <c r="M266" s="459"/>
      <c r="N266" s="459"/>
      <c r="O266" s="459">
        <f>O267/O264</f>
        <v>9.349992340189052E-2</v>
      </c>
    </row>
    <row r="267" spans="1:21" s="375" customFormat="1" ht="31.5" x14ac:dyDescent="0.2">
      <c r="A267" s="378" t="s">
        <v>637</v>
      </c>
      <c r="B267" s="396" t="s">
        <v>638</v>
      </c>
      <c r="C267" s="392" t="s">
        <v>304</v>
      </c>
      <c r="D267" s="454">
        <v>293.6592</v>
      </c>
      <c r="E267" s="454">
        <v>283.66789999999997</v>
      </c>
      <c r="F267" s="605">
        <f>'[277]Анализ НВВ 2012-2021'!$P$297</f>
        <v>410.92140000000001</v>
      </c>
      <c r="G267" s="605">
        <f>'[278]Тарифная модель'!$H$185</f>
        <v>290.64559999999994</v>
      </c>
      <c r="H267" s="605">
        <f>'[278]Тарифная модель'!$I$185</f>
        <v>285.38960000000003</v>
      </c>
      <c r="I267" s="606">
        <f>'[277]Анализ НВВ 2012-2021'!$R$297</f>
        <v>627.27269999999999</v>
      </c>
      <c r="J267" s="606">
        <v>288.72120000000001</v>
      </c>
      <c r="K267" s="606">
        <v>305.75569999999999</v>
      </c>
      <c r="L267" s="606">
        <f>'[277]Анализ НВВ 2012-2021'!$S$297</f>
        <v>627.27269999999999</v>
      </c>
      <c r="M267" s="606">
        <v>288.72120000000001</v>
      </c>
      <c r="N267" s="606">
        <v>305.75569999999999</v>
      </c>
      <c r="O267" s="606">
        <f>'[277]Анализ НВВ 2012-2021'!$V$297</f>
        <v>414.99</v>
      </c>
    </row>
    <row r="268" spans="1:21" s="375" customFormat="1" ht="15.75" x14ac:dyDescent="0.2">
      <c r="A268" s="378" t="s">
        <v>639</v>
      </c>
      <c r="B268" s="396" t="s">
        <v>640</v>
      </c>
      <c r="C268" s="392" t="s">
        <v>641</v>
      </c>
      <c r="D268" s="398">
        <f>D269+D270+D271</f>
        <v>2457</v>
      </c>
      <c r="E268" s="398">
        <f>E269+E270+E271</f>
        <v>2369.6999999999998</v>
      </c>
      <c r="F268" s="602">
        <f>'[277]Анализ НВВ 2012-2021'!$P$298</f>
        <v>3533.5354709197431</v>
      </c>
      <c r="G268" s="602">
        <f>SUM(G269:G271)</f>
        <v>2204.9999919166344</v>
      </c>
      <c r="H268" s="602">
        <f>SUM(H269:H271)</f>
        <v>2328.4800130770709</v>
      </c>
      <c r="I268" s="602">
        <f>SUM(I269:I271)</f>
        <v>3014.3572209298759</v>
      </c>
      <c r="J268" s="602">
        <v>2418.3000000000002</v>
      </c>
      <c r="K268" s="602">
        <v>2292</v>
      </c>
      <c r="L268" s="602">
        <f>SUM(L269:L271)</f>
        <v>3883.6226600000005</v>
      </c>
      <c r="M268" s="602">
        <v>2418.3000000000002</v>
      </c>
      <c r="N268" s="602">
        <v>2292</v>
      </c>
      <c r="O268" s="602">
        <f>SUM(O269:O271)</f>
        <v>4185.2750651800288</v>
      </c>
    </row>
    <row r="269" spans="1:21" s="418" customFormat="1" ht="15.75" x14ac:dyDescent="0.2">
      <c r="A269" s="460" t="s">
        <v>642</v>
      </c>
      <c r="B269" s="461" t="s">
        <v>643</v>
      </c>
      <c r="C269" s="462" t="s">
        <v>641</v>
      </c>
      <c r="D269" s="413">
        <v>2457</v>
      </c>
      <c r="E269" s="413">
        <v>2369.6999999999998</v>
      </c>
      <c r="F269" s="512"/>
      <c r="G269" s="512">
        <f>'[279]покупка потерь '!K10</f>
        <v>1945.1373000000001</v>
      </c>
      <c r="H269" s="512">
        <f>'[279]покупка потерь '!L10</f>
        <v>1575.5117</v>
      </c>
      <c r="I269" s="512">
        <f>'[277]Анализ НВВ 2012-2021'!$R$299</f>
        <v>2209.3322890997756</v>
      </c>
      <c r="J269" s="512"/>
      <c r="K269" s="512"/>
      <c r="L269" s="512">
        <f>'[277]Анализ НВВ 2012-2021'!$S$299</f>
        <v>3080.6445134524624</v>
      </c>
      <c r="M269" s="512"/>
      <c r="N269" s="512"/>
      <c r="O269" s="512">
        <f>'[277]Анализ НВВ 2012-2021'!$V$299</f>
        <v>3342.4139615539139</v>
      </c>
    </row>
    <row r="270" spans="1:21" s="418" customFormat="1" ht="15.75" x14ac:dyDescent="0.2">
      <c r="A270" s="460" t="s">
        <v>644</v>
      </c>
      <c r="B270" s="461" t="s">
        <v>645</v>
      </c>
      <c r="C270" s="462" t="s">
        <v>641</v>
      </c>
      <c r="D270" s="413"/>
      <c r="E270" s="413"/>
      <c r="F270" s="512"/>
      <c r="G270" s="512">
        <f>'[279]покупка потерь '!K11</f>
        <v>256.47000000000003</v>
      </c>
      <c r="H270" s="512">
        <f>'[279]покупка потерь '!L11</f>
        <v>749.15</v>
      </c>
      <c r="I270" s="512">
        <f>'[277]Анализ НВВ 2012-2021'!$R$300</f>
        <v>796.36</v>
      </c>
      <c r="J270" s="512"/>
      <c r="K270" s="512"/>
      <c r="L270" s="512">
        <f>'[277]Анализ НВВ 2012-2021'!$S$300</f>
        <v>796.36000048557821</v>
      </c>
      <c r="M270" s="512"/>
      <c r="N270" s="512"/>
      <c r="O270" s="512">
        <f>'[277]Анализ НВВ 2012-2021'!$V$300</f>
        <v>833.78892000000008</v>
      </c>
    </row>
    <row r="271" spans="1:21" s="418" customFormat="1" ht="15.75" x14ac:dyDescent="0.2">
      <c r="A271" s="460" t="s">
        <v>646</v>
      </c>
      <c r="B271" s="461" t="s">
        <v>647</v>
      </c>
      <c r="C271" s="462" t="s">
        <v>641</v>
      </c>
      <c r="D271" s="413"/>
      <c r="E271" s="413"/>
      <c r="F271" s="512"/>
      <c r="G271" s="512">
        <f>'[279]покупка потерь '!K12</f>
        <v>3.3926919166343725</v>
      </c>
      <c r="H271" s="512">
        <f>'[279]покупка потерь '!L12</f>
        <v>3.8183130770709837</v>
      </c>
      <c r="I271" s="512">
        <f>'[277]Анализ НВВ 2012-2021'!$R$301</f>
        <v>8.6649318301000005</v>
      </c>
      <c r="J271" s="512"/>
      <c r="K271" s="512"/>
      <c r="L271" s="512">
        <f>'[277]Анализ НВВ 2012-2021'!$S$301</f>
        <v>6.6181460619597923</v>
      </c>
      <c r="M271" s="512"/>
      <c r="N271" s="512"/>
      <c r="O271" s="512">
        <f>'[277]Анализ НВВ 2012-2021'!$V$301</f>
        <v>9.0721836261147004</v>
      </c>
    </row>
    <row r="272" spans="1:21" s="466" customFormat="1" x14ac:dyDescent="0.2">
      <c r="A272" s="463"/>
      <c r="B272" s="464" t="s">
        <v>648</v>
      </c>
      <c r="C272" s="465" t="s">
        <v>312</v>
      </c>
      <c r="D272" s="457"/>
      <c r="E272" s="457"/>
      <c r="F272" s="457"/>
      <c r="G272" s="457"/>
      <c r="H272" s="457"/>
      <c r="I272" s="457">
        <f>I268/F268</f>
        <v>0.85307116505194425</v>
      </c>
      <c r="J272" s="457"/>
      <c r="K272" s="457"/>
      <c r="L272" s="457">
        <f>L268/F268</f>
        <v>1.099075611936374</v>
      </c>
      <c r="M272" s="457"/>
      <c r="N272" s="457"/>
      <c r="O272" s="457">
        <f>O268/I268</f>
        <v>1.3884469418952758</v>
      </c>
    </row>
    <row r="273" spans="1:15" s="418" customFormat="1" ht="31.5" x14ac:dyDescent="0.2">
      <c r="A273" s="440" t="s">
        <v>649</v>
      </c>
      <c r="B273" s="467" t="s">
        <v>650</v>
      </c>
      <c r="C273" s="468" t="s">
        <v>405</v>
      </c>
      <c r="D273" s="443">
        <f>D267*D268</f>
        <v>721520.6544</v>
      </c>
      <c r="E273" s="443">
        <f>E267*E268</f>
        <v>672207.82262999984</v>
      </c>
      <c r="F273" s="609">
        <f t="shared" ref="F273:L273" si="35">ROUND(F267*F268,0)</f>
        <v>1452005</v>
      </c>
      <c r="G273" s="609">
        <f t="shared" si="35"/>
        <v>640874</v>
      </c>
      <c r="H273" s="609">
        <f t="shared" si="35"/>
        <v>664524</v>
      </c>
      <c r="I273" s="609">
        <f t="shared" si="35"/>
        <v>1890824</v>
      </c>
      <c r="J273" s="609">
        <f t="shared" si="35"/>
        <v>698214</v>
      </c>
      <c r="K273" s="609">
        <f t="shared" si="35"/>
        <v>700792</v>
      </c>
      <c r="L273" s="609">
        <f t="shared" si="35"/>
        <v>2436090</v>
      </c>
      <c r="M273" s="609">
        <f>M267*M268</f>
        <v>698214.47796000005</v>
      </c>
      <c r="N273" s="609">
        <f>N267*N268</f>
        <v>700792.06440000003</v>
      </c>
      <c r="O273" s="609">
        <f>ROUND(O267*O268,0)</f>
        <v>1736847</v>
      </c>
    </row>
    <row r="274" spans="1:15" s="418" customFormat="1" ht="15.75" x14ac:dyDescent="0.25">
      <c r="A274" s="470"/>
      <c r="B274" s="471" t="s">
        <v>664</v>
      </c>
      <c r="C274" s="472" t="s">
        <v>314</v>
      </c>
      <c r="D274" s="443" t="e">
        <f>#REF!+D273</f>
        <v>#REF!</v>
      </c>
      <c r="E274" s="443" t="e">
        <f>#REF!+E273</f>
        <v>#REF!</v>
      </c>
      <c r="F274" s="609">
        <f>SUM(F262,F273)</f>
        <v>6492429.9101775866</v>
      </c>
      <c r="G274" s="609">
        <f>SUM(G262,G273)</f>
        <v>640874</v>
      </c>
      <c r="H274" s="609">
        <f>SUM(H262,H273)</f>
        <v>664524</v>
      </c>
      <c r="I274" s="609">
        <f>SUM(I262,I273)</f>
        <v>6803409.5225048093</v>
      </c>
      <c r="J274" s="609"/>
      <c r="K274" s="609"/>
      <c r="L274" s="609">
        <f>SUM(L262,L273)</f>
        <v>7842202.9104069546</v>
      </c>
      <c r="M274" s="609"/>
      <c r="N274" s="609"/>
      <c r="O274" s="609">
        <f>SUM(O262,O273)</f>
        <v>9101875.0203528553</v>
      </c>
    </row>
    <row r="275" spans="1:15" s="418" customFormat="1" ht="15.75" x14ac:dyDescent="0.2">
      <c r="A275" s="475"/>
      <c r="B275" s="596" t="s">
        <v>849</v>
      </c>
      <c r="C275" s="392" t="s">
        <v>405</v>
      </c>
      <c r="D275" s="425"/>
      <c r="E275" s="425"/>
      <c r="F275" s="594">
        <f>'[277]Анализ НВВ 2012-2021'!$P$304</f>
        <v>0</v>
      </c>
      <c r="G275" s="594"/>
      <c r="H275" s="594"/>
      <c r="I275" s="594">
        <f>'[277]Анализ НВВ 2012-2021'!$R$304</f>
        <v>302746.55</v>
      </c>
      <c r="J275" s="594"/>
      <c r="K275" s="594"/>
      <c r="L275" s="594">
        <f>'[277]Анализ НВВ 2012-2021'!$S$304</f>
        <v>0</v>
      </c>
      <c r="M275" s="594"/>
      <c r="N275" s="594"/>
      <c r="O275" s="594">
        <f>'[277]Анализ НВВ 2012-2021'!$V$304</f>
        <v>456709</v>
      </c>
    </row>
    <row r="276" spans="1:15" s="418" customFormat="1" ht="15.75" x14ac:dyDescent="0.2">
      <c r="A276" s="597"/>
      <c r="B276" s="601" t="s">
        <v>932</v>
      </c>
      <c r="C276" s="600" t="s">
        <v>405</v>
      </c>
      <c r="D276" s="599"/>
      <c r="E276" s="599"/>
      <c r="F276" s="610">
        <f>F274+F275</f>
        <v>6492429.9101775866</v>
      </c>
      <c r="G276" s="610">
        <f t="shared" ref="G276:O276" si="36">G274+G275</f>
        <v>640874</v>
      </c>
      <c r="H276" s="610">
        <f t="shared" si="36"/>
        <v>664524</v>
      </c>
      <c r="I276" s="610">
        <f t="shared" si="36"/>
        <v>7106156.0725048091</v>
      </c>
      <c r="J276" s="610">
        <f t="shared" si="36"/>
        <v>0</v>
      </c>
      <c r="K276" s="610">
        <f t="shared" si="36"/>
        <v>0</v>
      </c>
      <c r="L276" s="610">
        <f t="shared" si="36"/>
        <v>7842202.9104069546</v>
      </c>
      <c r="M276" s="610">
        <f t="shared" si="36"/>
        <v>0</v>
      </c>
      <c r="N276" s="610">
        <f t="shared" si="36"/>
        <v>0</v>
      </c>
      <c r="O276" s="610">
        <f t="shared" si="36"/>
        <v>9558584.0203528553</v>
      </c>
    </row>
    <row r="277" spans="1:15" s="375" customFormat="1" ht="15.75" x14ac:dyDescent="0.25">
      <c r="A277" s="475"/>
      <c r="B277" s="474" t="s">
        <v>631</v>
      </c>
      <c r="C277" s="476"/>
      <c r="D277" s="425"/>
      <c r="E277" s="425"/>
      <c r="F277" s="425"/>
      <c r="G277" s="425"/>
      <c r="H277" s="425"/>
      <c r="I277" s="457">
        <f>I274/F274</f>
        <v>1.0478988016242929</v>
      </c>
      <c r="J277" s="457"/>
      <c r="K277" s="457"/>
      <c r="L277" s="457">
        <f>L274/F274</f>
        <v>1.2078995104919736</v>
      </c>
      <c r="M277" s="457"/>
      <c r="N277" s="457"/>
      <c r="O277" s="457">
        <f>O274/I274</f>
        <v>1.33784023881629</v>
      </c>
    </row>
    <row r="278" spans="1:15" s="418" customFormat="1" ht="15.75" x14ac:dyDescent="0.25">
      <c r="A278" s="470"/>
      <c r="B278" s="471" t="s">
        <v>660</v>
      </c>
      <c r="C278" s="472" t="s">
        <v>304</v>
      </c>
      <c r="D278" s="473">
        <f t="shared" ref="D278:I278" si="37">D264-D267</f>
        <v>1866.4198000000001</v>
      </c>
      <c r="E278" s="473">
        <f t="shared" si="37"/>
        <v>1745.3841</v>
      </c>
      <c r="F278" s="612">
        <f t="shared" si="37"/>
        <v>3985.7838650000003</v>
      </c>
      <c r="G278" s="612">
        <f t="shared" si="37"/>
        <v>1807.8769000000002</v>
      </c>
      <c r="H278" s="612">
        <f t="shared" si="37"/>
        <v>1742.4118999999998</v>
      </c>
      <c r="I278" s="612">
        <f t="shared" si="37"/>
        <v>3865.9023000000002</v>
      </c>
      <c r="J278" s="612"/>
      <c r="K278" s="612"/>
      <c r="L278" s="612">
        <f>L264-L267</f>
        <v>3865.9023000000002</v>
      </c>
      <c r="M278" s="612"/>
      <c r="N278" s="612"/>
      <c r="O278" s="612">
        <f>O264-O267</f>
        <v>4023.4093579999999</v>
      </c>
    </row>
    <row r="279" spans="1:15" s="418" customFormat="1" ht="15.75" x14ac:dyDescent="0.25">
      <c r="A279" s="470"/>
      <c r="B279" s="471" t="s">
        <v>661</v>
      </c>
      <c r="C279" s="472" t="s">
        <v>662</v>
      </c>
      <c r="D279" s="469" t="e">
        <f>D274/D278/10</f>
        <v>#REF!</v>
      </c>
      <c r="E279" s="469" t="e">
        <f>E274/E278/10</f>
        <v>#REF!</v>
      </c>
      <c r="F279" s="608">
        <f>F274/F278/10</f>
        <v>162.88966311467533</v>
      </c>
      <c r="G279" s="608">
        <f t="shared" ref="G279:O279" si="38">G274/G278/10</f>
        <v>35.44898438604973</v>
      </c>
      <c r="H279" s="608">
        <f t="shared" si="38"/>
        <v>38.138169281327798</v>
      </c>
      <c r="I279" s="608">
        <f t="shared" si="38"/>
        <v>175.98503517548306</v>
      </c>
      <c r="J279" s="608"/>
      <c r="K279" s="608"/>
      <c r="L279" s="608">
        <f>L274/L278/10</f>
        <v>202.85569323381384</v>
      </c>
      <c r="M279" s="608"/>
      <c r="N279" s="608"/>
      <c r="O279" s="608">
        <f t="shared" si="38"/>
        <v>226.2229420492603</v>
      </c>
    </row>
    <row r="280" spans="1:15" s="466" customFormat="1" x14ac:dyDescent="0.2">
      <c r="A280" s="477"/>
      <c r="B280" s="464" t="s">
        <v>663</v>
      </c>
      <c r="C280" s="465" t="s">
        <v>312</v>
      </c>
      <c r="D280" s="457"/>
      <c r="E280" s="457"/>
      <c r="F280" s="457"/>
      <c r="G280" s="457"/>
      <c r="H280" s="457"/>
      <c r="I280" s="457">
        <f>I279/F279</f>
        <v>1.0803941257560863</v>
      </c>
      <c r="J280" s="457"/>
      <c r="K280" s="457"/>
      <c r="L280" s="457">
        <f>L279/F279</f>
        <v>1.2453564539021864</v>
      </c>
      <c r="M280" s="457"/>
      <c r="N280" s="457"/>
      <c r="O280" s="457">
        <f>O279/I279</f>
        <v>1.285466925205786</v>
      </c>
    </row>
    <row r="281" spans="1:15" outlineLevel="1" x14ac:dyDescent="0.2">
      <c r="A281" s="478"/>
      <c r="B281" s="479"/>
      <c r="C281" s="480"/>
      <c r="D281" s="480"/>
      <c r="E281" s="480"/>
      <c r="F281" s="480"/>
      <c r="G281" s="480"/>
      <c r="H281" s="480"/>
      <c r="I281" s="480"/>
      <c r="J281" s="480"/>
      <c r="K281" s="480"/>
      <c r="L281" s="480"/>
      <c r="M281" s="480"/>
      <c r="N281" s="480"/>
      <c r="O281" s="480"/>
    </row>
    <row r="282" spans="1:15" s="481" customFormat="1" ht="15.75" outlineLevel="1" x14ac:dyDescent="0.25">
      <c r="A282" s="482"/>
      <c r="B282" s="482" t="s">
        <v>282</v>
      </c>
      <c r="C282" s="476" t="s">
        <v>314</v>
      </c>
      <c r="D282" s="483">
        <v>387803.39999999997</v>
      </c>
      <c r="E282" s="483">
        <v>373077.82</v>
      </c>
      <c r="F282" s="613">
        <f t="shared" ref="F282:O282" si="39">F283+F284</f>
        <v>1213211.9651800001</v>
      </c>
      <c r="G282" s="613">
        <f t="shared" si="39"/>
        <v>441133.43999999901</v>
      </c>
      <c r="H282" s="613">
        <f t="shared" si="39"/>
        <v>403610.01922697225</v>
      </c>
      <c r="I282" s="613">
        <f t="shared" si="39"/>
        <v>1321524.5128949482</v>
      </c>
      <c r="J282" s="613"/>
      <c r="K282" s="613"/>
      <c r="L282" s="613">
        <f>L283+L284</f>
        <v>1332420.5730000003</v>
      </c>
      <c r="M282" s="613"/>
      <c r="N282" s="613"/>
      <c r="O282" s="613">
        <f t="shared" si="39"/>
        <v>1376172.9879999999</v>
      </c>
    </row>
    <row r="283" spans="1:15" s="622" customFormat="1" ht="12.75" outlineLevel="2" x14ac:dyDescent="0.2">
      <c r="A283" s="618"/>
      <c r="B283" s="484" t="s">
        <v>805</v>
      </c>
      <c r="C283" s="619" t="s">
        <v>314</v>
      </c>
      <c r="D283" s="620"/>
      <c r="E283" s="620"/>
      <c r="F283" s="621">
        <f>'[277]Анализ НВВ 2012-2021'!$P$310</f>
        <v>1006004.9592800001</v>
      </c>
      <c r="G283" s="621">
        <f>'[280]АО+ТСО'!$AY$76</f>
        <v>363294.28999999911</v>
      </c>
      <c r="H283" s="621">
        <f>'[280]АО+ТСО'!$AZ$76</f>
        <v>328685.58922697231</v>
      </c>
      <c r="I283" s="621">
        <f>'[277]Анализ НВВ 2012-2021'!$R$310</f>
        <v>1090471.9228949482</v>
      </c>
      <c r="J283" s="621"/>
      <c r="K283" s="621"/>
      <c r="L283" s="621">
        <f>'[277]Анализ НВВ 2012-2021'!$S$310</f>
        <v>1332420.5730000003</v>
      </c>
      <c r="M283" s="621"/>
      <c r="N283" s="621"/>
      <c r="O283" s="621">
        <f>'[277]Анализ НВВ 2012-2021'!$V$310</f>
        <v>1376172.9879999999</v>
      </c>
    </row>
    <row r="284" spans="1:15" s="622" customFormat="1" ht="12.75" outlineLevel="2" x14ac:dyDescent="0.2">
      <c r="A284" s="618"/>
      <c r="B284" s="484" t="s">
        <v>806</v>
      </c>
      <c r="C284" s="619" t="s">
        <v>314</v>
      </c>
      <c r="D284" s="620"/>
      <c r="E284" s="620"/>
      <c r="F284" s="621">
        <f>'[277]Анализ НВВ 2012-2021'!$P$311</f>
        <v>207207.00590000002</v>
      </c>
      <c r="G284" s="621">
        <f>'[280]АО+ТСО'!$BB$76</f>
        <v>77839.149999999907</v>
      </c>
      <c r="H284" s="621">
        <f>'[280]АО+ТСО'!$BC$76</f>
        <v>74924.429999999935</v>
      </c>
      <c r="I284" s="621">
        <f>'[277]Анализ НВВ 2012-2021'!$R$311</f>
        <v>231052.59000000008</v>
      </c>
      <c r="J284" s="621"/>
      <c r="K284" s="621"/>
      <c r="L284" s="621"/>
      <c r="M284" s="621"/>
      <c r="N284" s="621"/>
      <c r="O284" s="621"/>
    </row>
    <row r="285" spans="1:15" s="368" customFormat="1" outlineLevel="1" x14ac:dyDescent="0.2">
      <c r="A285" s="384"/>
      <c r="B285" s="485" t="s">
        <v>807</v>
      </c>
      <c r="C285" s="451" t="s">
        <v>312</v>
      </c>
      <c r="D285" s="333" t="e">
        <f>D282/#REF!</f>
        <v>#REF!</v>
      </c>
      <c r="E285" s="333">
        <f>E282/D282</f>
        <v>0.96202823389377201</v>
      </c>
      <c r="F285" s="333"/>
      <c r="G285" s="333"/>
      <c r="H285" s="333"/>
      <c r="I285" s="333">
        <f>I282/F282</f>
        <v>1.0892775135949786</v>
      </c>
      <c r="J285" s="333"/>
      <c r="K285" s="333"/>
      <c r="L285" s="333">
        <f>L282/F282</f>
        <v>1.0982586812868382</v>
      </c>
      <c r="M285" s="333"/>
      <c r="N285" s="333"/>
      <c r="O285" s="333">
        <f>O282/I282</f>
        <v>1.0413526004034068</v>
      </c>
    </row>
    <row r="286" spans="1:15" s="418" customFormat="1" ht="15.75" outlineLevel="1" x14ac:dyDescent="0.25">
      <c r="A286" s="597"/>
      <c r="B286" s="614" t="s">
        <v>665</v>
      </c>
      <c r="C286" s="598" t="s">
        <v>314</v>
      </c>
      <c r="D286" s="599" t="e">
        <f>D274+D282</f>
        <v>#REF!</v>
      </c>
      <c r="E286" s="599" t="e">
        <f>E274+E282</f>
        <v>#REF!</v>
      </c>
      <c r="F286" s="610">
        <f>F276+F282</f>
        <v>7705641.8753575869</v>
      </c>
      <c r="G286" s="610">
        <f t="shared" ref="G286:O286" si="40">G276+G282</f>
        <v>1082007.439999999</v>
      </c>
      <c r="H286" s="610">
        <f t="shared" si="40"/>
        <v>1068134.0192269722</v>
      </c>
      <c r="I286" s="610">
        <f t="shared" si="40"/>
        <v>8427680.5853997581</v>
      </c>
      <c r="J286" s="610">
        <f t="shared" si="40"/>
        <v>0</v>
      </c>
      <c r="K286" s="610">
        <f t="shared" si="40"/>
        <v>0</v>
      </c>
      <c r="L286" s="610">
        <f t="shared" si="40"/>
        <v>9174623.4834069554</v>
      </c>
      <c r="M286" s="610">
        <f t="shared" si="40"/>
        <v>0</v>
      </c>
      <c r="N286" s="610">
        <f t="shared" si="40"/>
        <v>0</v>
      </c>
      <c r="O286" s="610">
        <f t="shared" si="40"/>
        <v>10934757.008352855</v>
      </c>
    </row>
    <row r="287" spans="1:15" s="375" customFormat="1" ht="15.75" outlineLevel="1" x14ac:dyDescent="0.25">
      <c r="A287" s="475"/>
      <c r="B287" s="615" t="s">
        <v>631</v>
      </c>
      <c r="C287" s="476"/>
      <c r="D287" s="425"/>
      <c r="E287" s="425"/>
      <c r="F287" s="425"/>
      <c r="G287" s="425"/>
      <c r="H287" s="425"/>
      <c r="I287" s="457">
        <f>I286/F286</f>
        <v>1.0937026041076772</v>
      </c>
      <c r="J287" s="457"/>
      <c r="K287" s="457"/>
      <c r="L287" s="457">
        <f>L286/F286</f>
        <v>1.1906371502609183</v>
      </c>
      <c r="M287" s="457"/>
      <c r="N287" s="457"/>
      <c r="O287" s="457">
        <f>O286/I286</f>
        <v>1.2974811868518599</v>
      </c>
    </row>
    <row r="288" spans="1:15" s="481" customFormat="1" ht="15.75" outlineLevel="1" x14ac:dyDescent="0.25">
      <c r="A288" s="623"/>
      <c r="B288" s="541" t="s">
        <v>660</v>
      </c>
      <c r="C288" s="476" t="s">
        <v>304</v>
      </c>
      <c r="D288" s="616">
        <v>1840.7162000000001</v>
      </c>
      <c r="E288" s="616">
        <v>1717.7346</v>
      </c>
      <c r="F288" s="617">
        <f>'[279]2019'!G9/1000</f>
        <v>3558.4598650000003</v>
      </c>
      <c r="G288" s="617">
        <f>G278-'[281]АО+ТСО'!$I$76</f>
        <v>1772.5757000000003</v>
      </c>
      <c r="H288" s="617">
        <f>H278-'[281]АО+ТСО'!$J$76</f>
        <v>1710.2344999999998</v>
      </c>
      <c r="I288" s="617">
        <f>I278-'[281]АО+ТСО'!$H$76</f>
        <v>3798.4237000000003</v>
      </c>
      <c r="J288" s="617"/>
      <c r="K288" s="617"/>
      <c r="L288" s="617">
        <f>L278-'[282]Свод ИТОГИ'!$H$11</f>
        <v>3796.6094000000003</v>
      </c>
      <c r="M288" s="617"/>
      <c r="N288" s="617"/>
      <c r="O288" s="617">
        <f>O278-'[282]Свод ИТОГИ'!$H$11</f>
        <v>3954.116458</v>
      </c>
    </row>
    <row r="289" spans="1:15" s="481" customFormat="1" ht="15.75" outlineLevel="1" x14ac:dyDescent="0.25">
      <c r="A289" s="623"/>
      <c r="B289" s="541" t="s">
        <v>661</v>
      </c>
      <c r="C289" s="476" t="s">
        <v>662</v>
      </c>
      <c r="D289" s="383" t="e">
        <f t="shared" ref="D289:O289" si="41">D286/D288/10</f>
        <v>#REF!</v>
      </c>
      <c r="E289" s="383" t="e">
        <f t="shared" si="41"/>
        <v>#REF!</v>
      </c>
      <c r="F289" s="513">
        <f t="shared" si="41"/>
        <v>216.54429634427214</v>
      </c>
      <c r="G289" s="513">
        <f t="shared" si="41"/>
        <v>61.041536336078558</v>
      </c>
      <c r="H289" s="513">
        <f t="shared" si="41"/>
        <v>62.455412940562965</v>
      </c>
      <c r="I289" s="513">
        <f t="shared" si="41"/>
        <v>221.87310450384348</v>
      </c>
      <c r="J289" s="513"/>
      <c r="K289" s="513"/>
      <c r="L289" s="513">
        <f>L286/L288/10</f>
        <v>241.65307822835172</v>
      </c>
      <c r="M289" s="513"/>
      <c r="N289" s="513"/>
      <c r="O289" s="513">
        <f t="shared" si="41"/>
        <v>276.54109646238584</v>
      </c>
    </row>
    <row r="290" spans="1:15" s="418" customFormat="1" ht="15.75" outlineLevel="1" x14ac:dyDescent="0.25">
      <c r="A290" s="475"/>
      <c r="B290" s="376" t="s">
        <v>663</v>
      </c>
      <c r="C290" s="624" t="s">
        <v>312</v>
      </c>
      <c r="D290" s="625"/>
      <c r="E290" s="625"/>
      <c r="F290" s="625">
        <v>1.0840000000000001</v>
      </c>
      <c r="G290" s="625"/>
      <c r="H290" s="625"/>
      <c r="I290" s="625">
        <f>I289/F289</f>
        <v>1.0246083976790565</v>
      </c>
      <c r="J290" s="625"/>
      <c r="K290" s="625"/>
      <c r="L290" s="625">
        <f>L289/F289</f>
        <v>1.1159521737952427</v>
      </c>
      <c r="M290" s="625"/>
      <c r="N290" s="625"/>
      <c r="O290" s="625">
        <f>O289/I289</f>
        <v>1.2463930546281934</v>
      </c>
    </row>
    <row r="291" spans="1:15" outlineLevel="1" x14ac:dyDescent="0.2">
      <c r="B291" s="369"/>
      <c r="C291" s="369"/>
      <c r="D291" s="367"/>
      <c r="E291" s="367"/>
      <c r="F291" s="367"/>
      <c r="G291" s="367"/>
      <c r="H291" s="367"/>
      <c r="I291" s="367"/>
      <c r="J291" s="367"/>
      <c r="K291" s="367"/>
      <c r="L291" s="367"/>
      <c r="M291" s="367"/>
      <c r="N291" s="367"/>
      <c r="O291" s="367"/>
    </row>
    <row r="292" spans="1:15" outlineLevel="1" x14ac:dyDescent="0.2">
      <c r="B292" s="369"/>
      <c r="C292" s="369"/>
      <c r="D292" s="367"/>
      <c r="E292" s="367"/>
      <c r="F292" s="367"/>
      <c r="G292" s="367"/>
      <c r="H292" s="367"/>
      <c r="I292" s="367"/>
      <c r="J292" s="367"/>
      <c r="K292" s="367"/>
      <c r="L292" s="367"/>
      <c r="M292" s="367"/>
      <c r="N292" s="367"/>
      <c r="O292" s="367"/>
    </row>
    <row r="293" spans="1:15" outlineLevel="1" x14ac:dyDescent="0.2">
      <c r="B293" s="369"/>
      <c r="C293" s="369"/>
      <c r="D293" s="367"/>
      <c r="E293" s="367"/>
      <c r="F293" s="367"/>
      <c r="G293" s="367"/>
      <c r="H293" s="367"/>
      <c r="I293" s="367"/>
      <c r="J293" s="367"/>
      <c r="K293" s="367"/>
      <c r="L293" s="367"/>
      <c r="M293" s="367"/>
      <c r="N293" s="367"/>
      <c r="O293" s="367"/>
    </row>
    <row r="294" spans="1:15" outlineLevel="1" x14ac:dyDescent="0.2">
      <c r="B294" s="369"/>
      <c r="C294" s="369"/>
      <c r="D294" s="367"/>
      <c r="E294" s="367"/>
      <c r="F294" s="367"/>
      <c r="G294" s="367"/>
      <c r="H294" s="367"/>
      <c r="I294" s="486"/>
      <c r="J294" s="486"/>
      <c r="K294" s="486"/>
      <c r="L294" s="486"/>
      <c r="M294" s="486"/>
      <c r="N294" s="486"/>
      <c r="O294" s="486"/>
    </row>
    <row r="295" spans="1:15" outlineLevel="1" x14ac:dyDescent="0.2">
      <c r="B295" s="369"/>
      <c r="C295" s="369"/>
      <c r="D295" s="367"/>
      <c r="E295" s="367"/>
      <c r="F295" s="367"/>
      <c r="G295" s="367"/>
      <c r="H295" s="367"/>
      <c r="I295" s="367"/>
      <c r="J295" s="367"/>
      <c r="K295" s="367"/>
      <c r="L295" s="367"/>
      <c r="M295" s="367"/>
      <c r="N295" s="367"/>
      <c r="O295" s="367"/>
    </row>
    <row r="296" spans="1:15" outlineLevel="1" x14ac:dyDescent="0.2">
      <c r="B296" s="369"/>
      <c r="C296" s="369"/>
      <c r="D296" s="367"/>
      <c r="E296" s="367"/>
      <c r="F296" s="367"/>
      <c r="G296" s="367"/>
      <c r="H296" s="367"/>
      <c r="I296" s="367"/>
      <c r="J296" s="367"/>
      <c r="K296" s="367"/>
      <c r="L296" s="367"/>
      <c r="M296" s="367"/>
      <c r="N296" s="367"/>
      <c r="O296" s="367"/>
    </row>
    <row r="297" spans="1:15" outlineLevel="1" x14ac:dyDescent="0.2">
      <c r="B297" s="369"/>
      <c r="C297" s="369"/>
      <c r="D297" s="367"/>
      <c r="E297" s="367"/>
      <c r="F297" s="367"/>
      <c r="G297" s="367"/>
      <c r="H297" s="367"/>
      <c r="I297" s="367"/>
      <c r="J297" s="367"/>
      <c r="K297" s="367"/>
      <c r="L297" s="487"/>
      <c r="M297" s="367"/>
      <c r="N297" s="367"/>
      <c r="O297" s="487"/>
    </row>
    <row r="298" spans="1:15" outlineLevel="1" x14ac:dyDescent="0.2">
      <c r="B298" s="369"/>
      <c r="C298" s="369"/>
      <c r="D298" s="367"/>
      <c r="E298" s="367"/>
      <c r="F298" s="367"/>
      <c r="G298" s="367"/>
      <c r="H298" s="367"/>
      <c r="I298" s="367"/>
      <c r="J298" s="367"/>
      <c r="K298" s="367"/>
      <c r="L298" s="367"/>
      <c r="M298" s="367"/>
      <c r="N298" s="367"/>
      <c r="O298" s="367"/>
    </row>
    <row r="299" spans="1:15" outlineLevel="1" x14ac:dyDescent="0.2">
      <c r="B299" s="369"/>
      <c r="C299" s="369"/>
      <c r="D299" s="367"/>
      <c r="E299" s="367"/>
      <c r="F299" s="367"/>
      <c r="G299" s="367"/>
      <c r="H299" s="367"/>
      <c r="I299" s="367"/>
      <c r="J299" s="367"/>
      <c r="K299" s="367"/>
      <c r="L299" s="367"/>
      <c r="M299" s="367"/>
      <c r="N299" s="367"/>
      <c r="O299" s="367"/>
    </row>
    <row r="300" spans="1:15" s="489" customFormat="1" ht="27" customHeight="1" x14ac:dyDescent="0.2">
      <c r="B300" s="490"/>
      <c r="C300" s="490"/>
      <c r="F300" s="491"/>
      <c r="G300" s="491"/>
      <c r="H300" s="491"/>
      <c r="I300" s="491"/>
      <c r="J300" s="491"/>
      <c r="K300" s="491"/>
      <c r="L300" s="491"/>
      <c r="M300" s="491"/>
      <c r="N300" s="491"/>
      <c r="O300" s="491"/>
    </row>
    <row r="301" spans="1:15" s="492" customFormat="1" ht="15.75" x14ac:dyDescent="0.2">
      <c r="B301" s="493"/>
      <c r="C301" s="493"/>
    </row>
    <row r="302" spans="1:15" s="489" customFormat="1" x14ac:dyDescent="0.2">
      <c r="B302" s="490"/>
      <c r="C302" s="490"/>
    </row>
    <row r="303" spans="1:15" x14ac:dyDescent="0.2">
      <c r="B303" s="369"/>
      <c r="C303" s="369"/>
      <c r="D303" s="367"/>
      <c r="E303" s="367"/>
      <c r="F303" s="367"/>
      <c r="G303" s="367"/>
      <c r="H303" s="367"/>
      <c r="I303" s="367"/>
      <c r="J303" s="367"/>
      <c r="K303" s="367"/>
      <c r="L303" s="367"/>
      <c r="M303" s="367"/>
      <c r="N303" s="367"/>
      <c r="O303" s="367"/>
    </row>
    <row r="304" spans="1:15" x14ac:dyDescent="0.2">
      <c r="B304" s="369"/>
      <c r="C304" s="369"/>
      <c r="D304" s="367"/>
      <c r="E304" s="367"/>
      <c r="F304" s="367"/>
      <c r="G304" s="367"/>
      <c r="H304" s="367"/>
      <c r="I304" s="367"/>
      <c r="J304" s="367"/>
      <c r="K304" s="367"/>
      <c r="L304" s="367"/>
      <c r="M304" s="367"/>
      <c r="N304" s="367"/>
      <c r="O304" s="367"/>
    </row>
    <row r="305" spans="2:15" x14ac:dyDescent="0.2">
      <c r="B305" s="369"/>
      <c r="C305" s="369"/>
      <c r="D305" s="367"/>
      <c r="E305" s="367"/>
      <c r="F305" s="367"/>
      <c r="G305" s="367"/>
      <c r="H305" s="367"/>
      <c r="I305" s="367"/>
      <c r="J305" s="367"/>
      <c r="K305" s="367"/>
      <c r="L305" s="367"/>
      <c r="M305" s="367"/>
      <c r="N305" s="367"/>
      <c r="O305" s="367"/>
    </row>
    <row r="306" spans="2:15" x14ac:dyDescent="0.2">
      <c r="B306" s="369"/>
      <c r="C306" s="369"/>
      <c r="D306" s="367"/>
      <c r="E306" s="367"/>
      <c r="F306" s="367"/>
      <c r="G306" s="367"/>
      <c r="H306" s="367"/>
      <c r="I306" s="367"/>
      <c r="J306" s="367"/>
      <c r="K306" s="367"/>
      <c r="L306" s="367"/>
      <c r="M306" s="367"/>
      <c r="N306" s="367"/>
      <c r="O306" s="367"/>
    </row>
    <row r="307" spans="2:15" x14ac:dyDescent="0.2">
      <c r="B307" s="369"/>
      <c r="C307" s="369"/>
      <c r="D307" s="367"/>
      <c r="E307" s="367"/>
      <c r="F307" s="367"/>
      <c r="G307" s="367"/>
      <c r="H307" s="367"/>
      <c r="I307" s="367"/>
      <c r="J307" s="367"/>
      <c r="K307" s="367"/>
      <c r="L307" s="367"/>
      <c r="M307" s="367"/>
      <c r="N307" s="367"/>
      <c r="O307" s="367"/>
    </row>
    <row r="308" spans="2:15" x14ac:dyDescent="0.2">
      <c r="B308" s="369"/>
      <c r="C308" s="369"/>
      <c r="D308" s="367"/>
      <c r="E308" s="367"/>
      <c r="F308" s="367"/>
      <c r="G308" s="367"/>
      <c r="H308" s="367"/>
      <c r="I308" s="367"/>
      <c r="J308" s="367"/>
      <c r="K308" s="367"/>
      <c r="L308" s="367"/>
      <c r="M308" s="367"/>
      <c r="N308" s="367"/>
      <c r="O308" s="367"/>
    </row>
    <row r="309" spans="2:15" x14ac:dyDescent="0.2">
      <c r="B309" s="369"/>
      <c r="C309" s="369"/>
      <c r="D309" s="367"/>
      <c r="E309" s="367"/>
      <c r="F309" s="367"/>
      <c r="G309" s="367"/>
      <c r="H309" s="367"/>
      <c r="I309" s="367"/>
      <c r="J309" s="367"/>
      <c r="K309" s="367"/>
      <c r="L309" s="367"/>
      <c r="M309" s="367"/>
      <c r="N309" s="367"/>
      <c r="O309" s="367"/>
    </row>
    <row r="310" spans="2:15" x14ac:dyDescent="0.2">
      <c r="B310" s="369"/>
      <c r="C310" s="369"/>
      <c r="D310" s="367"/>
      <c r="E310" s="367"/>
      <c r="F310" s="367"/>
      <c r="G310" s="367"/>
      <c r="H310" s="367"/>
      <c r="I310" s="367"/>
      <c r="J310" s="367"/>
      <c r="K310" s="367"/>
      <c r="L310" s="367"/>
      <c r="M310" s="367"/>
      <c r="N310" s="367"/>
      <c r="O310" s="367"/>
    </row>
    <row r="311" spans="2:15" x14ac:dyDescent="0.2">
      <c r="B311" s="369"/>
      <c r="C311" s="369"/>
      <c r="D311" s="367"/>
      <c r="E311" s="367"/>
      <c r="F311" s="367"/>
      <c r="G311" s="367"/>
      <c r="H311" s="367"/>
      <c r="I311" s="367"/>
      <c r="J311" s="367"/>
      <c r="K311" s="367"/>
      <c r="L311" s="367"/>
      <c r="M311" s="367"/>
      <c r="N311" s="367"/>
      <c r="O311" s="367"/>
    </row>
    <row r="312" spans="2:15" x14ac:dyDescent="0.2">
      <c r="B312" s="369"/>
      <c r="C312" s="369"/>
      <c r="D312" s="367"/>
      <c r="E312" s="367"/>
      <c r="F312" s="367"/>
      <c r="G312" s="367"/>
      <c r="H312" s="367"/>
      <c r="I312" s="367"/>
      <c r="J312" s="367"/>
      <c r="K312" s="367"/>
      <c r="L312" s="367"/>
      <c r="M312" s="367"/>
      <c r="N312" s="367"/>
      <c r="O312" s="367"/>
    </row>
  </sheetData>
  <mergeCells count="4">
    <mergeCell ref="A263:C263"/>
    <mergeCell ref="A1:C1"/>
    <mergeCell ref="A4:B4"/>
    <mergeCell ref="A247:C247"/>
  </mergeCells>
  <conditionalFormatting sqref="B114:B117 B64:B66 B111:B112 B119:B121 B152:B157 B159:B160 B133:B136 B173 B175 B184 B178:B180 B182 B138:B139 B141:B144 B146:B147 B150 B234:B235 B237:B238 B68:B74 B226:B231 B58:B62 B108 B162:B169 B200:B207 B187:B198">
    <cfRule type="expression" dxfId="77" priority="41" stopIfTrue="1">
      <formula>#REF!=4</formula>
    </cfRule>
    <cfRule type="expression" dxfId="76" priority="42" stopIfTrue="1">
      <formula>#REF!=3</formula>
    </cfRule>
    <cfRule type="expression" dxfId="75" priority="43" stopIfTrue="1">
      <formula>#REF!=2</formula>
    </cfRule>
    <cfRule type="expression" dxfId="74" priority="44" stopIfTrue="1">
      <formula>#REF!=1</formula>
    </cfRule>
  </conditionalFormatting>
  <conditionalFormatting sqref="B64:B66 B110:B117 B233:B238 B68:B74 B226:B231 B213:B218 B58:B62 B108 B119:B122 B200:B209 B131:B198">
    <cfRule type="expression" dxfId="73" priority="45" stopIfTrue="1">
      <formula>#REF!=4</formula>
    </cfRule>
    <cfRule type="expression" dxfId="72" priority="46" stopIfTrue="1">
      <formula>#REF!=3</formula>
    </cfRule>
    <cfRule type="expression" dxfId="71" priority="47" stopIfTrue="1">
      <formula>#REF!=2</formula>
    </cfRule>
    <cfRule type="expression" dxfId="70" priority="48" stopIfTrue="1">
      <formula>#REF!=1</formula>
    </cfRule>
  </conditionalFormatting>
  <conditionalFormatting sqref="B124:B128">
    <cfRule type="expression" dxfId="69" priority="33" stopIfTrue="1">
      <formula>#REF!=4</formula>
    </cfRule>
    <cfRule type="expression" dxfId="68" priority="34" stopIfTrue="1">
      <formula>#REF!=3</formula>
    </cfRule>
    <cfRule type="expression" dxfId="67" priority="35" stopIfTrue="1">
      <formula>#REF!=2</formula>
    </cfRule>
    <cfRule type="expression" dxfId="66" priority="36" stopIfTrue="1">
      <formula>#REF!=1</formula>
    </cfRule>
  </conditionalFormatting>
  <conditionalFormatting sqref="B124:B128">
    <cfRule type="expression" dxfId="65" priority="37" stopIfTrue="1">
      <formula>#REF!=4</formula>
    </cfRule>
    <cfRule type="expression" dxfId="64" priority="38" stopIfTrue="1">
      <formula>#REF!=3</formula>
    </cfRule>
    <cfRule type="expression" dxfId="63" priority="39" stopIfTrue="1">
      <formula>#REF!=2</formula>
    </cfRule>
    <cfRule type="expression" dxfId="62" priority="40" stopIfTrue="1">
      <formula>#REF!=1</formula>
    </cfRule>
  </conditionalFormatting>
  <conditionalFormatting sqref="B199">
    <cfRule type="expression" dxfId="61" priority="25" stopIfTrue="1">
      <formula>#REF!=4</formula>
    </cfRule>
    <cfRule type="expression" dxfId="60" priority="26" stopIfTrue="1">
      <formula>#REF!=3</formula>
    </cfRule>
    <cfRule type="expression" dxfId="59" priority="27" stopIfTrue="1">
      <formula>#REF!=2</formula>
    </cfRule>
    <cfRule type="expression" dxfId="58" priority="28" stopIfTrue="1">
      <formula>#REF!=1</formula>
    </cfRule>
  </conditionalFormatting>
  <conditionalFormatting sqref="B199">
    <cfRule type="expression" dxfId="57" priority="29" stopIfTrue="1">
      <formula>#REF!=4</formula>
    </cfRule>
    <cfRule type="expression" dxfId="56" priority="30" stopIfTrue="1">
      <formula>#REF!=3</formula>
    </cfRule>
    <cfRule type="expression" dxfId="55" priority="31" stopIfTrue="1">
      <formula>#REF!=2</formula>
    </cfRule>
    <cfRule type="expression" dxfId="54" priority="32" stopIfTrue="1">
      <formula>#REF!=1</formula>
    </cfRule>
  </conditionalFormatting>
  <conditionalFormatting sqref="B82:B84 B90:B96">
    <cfRule type="expression" dxfId="53" priority="17" stopIfTrue="1">
      <formula>#REF!=4</formula>
    </cfRule>
    <cfRule type="expression" dxfId="52" priority="18" stopIfTrue="1">
      <formula>#REF!=3</formula>
    </cfRule>
    <cfRule type="expression" dxfId="51" priority="19" stopIfTrue="1">
      <formula>#REF!=2</formula>
    </cfRule>
    <cfRule type="expression" dxfId="50" priority="20" stopIfTrue="1">
      <formula>#REF!=1</formula>
    </cfRule>
  </conditionalFormatting>
  <conditionalFormatting sqref="B82:B84 B90:B96">
    <cfRule type="expression" dxfId="49" priority="21" stopIfTrue="1">
      <formula>#REF!=4</formula>
    </cfRule>
    <cfRule type="expression" dxfId="48" priority="22" stopIfTrue="1">
      <formula>#REF!=3</formula>
    </cfRule>
    <cfRule type="expression" dxfId="47" priority="23" stopIfTrue="1">
      <formula>#REF!=2</formula>
    </cfRule>
    <cfRule type="expression" dxfId="46" priority="24" stopIfTrue="1">
      <formula>#REF!=1</formula>
    </cfRule>
  </conditionalFormatting>
  <conditionalFormatting sqref="B100:B103">
    <cfRule type="expression" dxfId="45" priority="9" stopIfTrue="1">
      <formula>#REF!=4</formula>
    </cfRule>
    <cfRule type="expression" dxfId="44" priority="10" stopIfTrue="1">
      <formula>#REF!=3</formula>
    </cfRule>
    <cfRule type="expression" dxfId="43" priority="11" stopIfTrue="1">
      <formula>#REF!=2</formula>
    </cfRule>
    <cfRule type="expression" dxfId="42" priority="12" stopIfTrue="1">
      <formula>#REF!=1</formula>
    </cfRule>
  </conditionalFormatting>
  <conditionalFormatting sqref="B100:B103">
    <cfRule type="expression" dxfId="41" priority="13" stopIfTrue="1">
      <formula>#REF!=4</formula>
    </cfRule>
    <cfRule type="expression" dxfId="40" priority="14" stopIfTrue="1">
      <formula>#REF!=3</formula>
    </cfRule>
    <cfRule type="expression" dxfId="39" priority="15" stopIfTrue="1">
      <formula>#REF!=2</formula>
    </cfRule>
    <cfRule type="expression" dxfId="38" priority="16" stopIfTrue="1">
      <formula>#REF!=1</formula>
    </cfRule>
  </conditionalFormatting>
  <conditionalFormatting sqref="B105:B107">
    <cfRule type="expression" dxfId="37" priority="1" stopIfTrue="1">
      <formula>#REF!=4</formula>
    </cfRule>
    <cfRule type="expression" dxfId="36" priority="2" stopIfTrue="1">
      <formula>#REF!=3</formula>
    </cfRule>
    <cfRule type="expression" dxfId="35" priority="3" stopIfTrue="1">
      <formula>#REF!=2</formula>
    </cfRule>
    <cfRule type="expression" dxfId="34" priority="4" stopIfTrue="1">
      <formula>#REF!=1</formula>
    </cfRule>
  </conditionalFormatting>
  <conditionalFormatting sqref="B105:B107">
    <cfRule type="expression" dxfId="33" priority="5" stopIfTrue="1">
      <formula>#REF!=4</formula>
    </cfRule>
    <cfRule type="expression" dxfId="32" priority="6" stopIfTrue="1">
      <formula>#REF!=3</formula>
    </cfRule>
    <cfRule type="expression" dxfId="31" priority="7" stopIfTrue="1">
      <formula>#REF!=2</formula>
    </cfRule>
    <cfRule type="expression" dxfId="30" priority="8" stopIfTrue="1">
      <formula>#REF!=1</formula>
    </cfRule>
  </conditionalFormatting>
  <dataValidations count="2">
    <dataValidation type="decimal" allowBlank="1" showErrorMessage="1" errorTitle="Ошибка" error="Допускается ввод только действительных чисел!" sqref="F267:H267 F211:H211 F243:H243 F251:H258 F264:H264 F223:F241 G234:H241 L233:O238 D223:E231 M256:N256 D8:O11 D212:O221 D285:O285 D280:O281 D272:O272 D77:O77 D5:O6 D290:O290 I287:O287 I277:O277 I257:O258 F242:O242 G233:K233 I234:K238 I256:K256 I17:O17 G223:O232 F248:O250 D79:O207 D18:O75">
      <formula1>-9.99999999999999E+23</formula1>
      <formula2>9.99999999999999E+23</formula2>
    </dataValidation>
    <dataValidation type="decimal" allowBlank="1" showErrorMessage="1" error="Введеное значение неверно" sqref="D266:O266">
      <formula1>-1000000000000000</formula1>
      <formula2>1000000000000000</formula2>
    </dataValidation>
  </dataValidations>
  <printOptions horizontalCentered="1"/>
  <pageMargins left="0.51181102362204722" right="0.31496062992125984" top="0.35433070866141736" bottom="0.35433070866141736" header="0.31496062992125984" footer="0.31496062992125984"/>
  <pageSetup paperSize="9" scale="1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K252"/>
  <sheetViews>
    <sheetView showGridLines="0" view="pageBreakPreview" zoomScale="60" zoomScaleNormal="55" workbookViewId="0">
      <pane xSplit="4" ySplit="12" topLeftCell="E119" activePane="bottomRight" state="frozen"/>
      <selection activeCell="H165" sqref="H165"/>
      <selection pane="topRight" activeCell="H165" sqref="H165"/>
      <selection pane="bottomLeft" activeCell="H165" sqref="H165"/>
      <selection pane="bottomRight" activeCell="H165" sqref="H165"/>
    </sheetView>
  </sheetViews>
  <sheetFormatPr defaultColWidth="9.140625" defaultRowHeight="15" outlineLevelRow="2" outlineLevelCol="1" x14ac:dyDescent="0.25"/>
  <cols>
    <col min="1" max="1" width="16.85546875" style="830" customWidth="1"/>
    <col min="2" max="2" width="90.5703125" style="734" customWidth="1"/>
    <col min="3" max="3" width="17.28515625" style="734" customWidth="1" outlineLevel="1"/>
    <col min="4" max="4" width="18.7109375" style="828" customWidth="1"/>
    <col min="5" max="5" width="16.28515625" style="734" bestFit="1" customWidth="1"/>
    <col min="6" max="7" width="15.7109375" style="734" customWidth="1"/>
    <col min="8" max="8" width="16.140625" style="734" customWidth="1"/>
    <col min="9" max="9" width="16.85546875" style="734" customWidth="1"/>
    <col min="10" max="10" width="15.7109375" style="734" customWidth="1"/>
    <col min="11" max="11" width="17.5703125" style="734" customWidth="1"/>
    <col min="12" max="16384" width="9.140625" style="734"/>
  </cols>
  <sheetData>
    <row r="1" spans="1:11" ht="4.5" customHeight="1" x14ac:dyDescent="0.25">
      <c r="A1" s="735"/>
      <c r="B1" s="736"/>
      <c r="C1" s="737"/>
      <c r="D1" s="738"/>
      <c r="E1" s="736"/>
      <c r="F1" s="736"/>
      <c r="G1" s="736"/>
      <c r="H1" s="736"/>
      <c r="I1" s="736"/>
      <c r="J1" s="736"/>
      <c r="K1" s="736"/>
    </row>
    <row r="2" spans="1:11" ht="23.25" x14ac:dyDescent="0.35">
      <c r="A2" s="739" t="s">
        <v>1159</v>
      </c>
      <c r="B2" s="740"/>
      <c r="C2" s="741"/>
      <c r="D2" s="742"/>
      <c r="E2" s="743"/>
      <c r="F2" s="744"/>
      <c r="G2" s="744"/>
      <c r="H2" s="744"/>
      <c r="I2" s="744"/>
      <c r="J2" s="744"/>
      <c r="K2" s="744"/>
    </row>
    <row r="3" spans="1:11" ht="23.25" x14ac:dyDescent="0.35">
      <c r="A3" s="745" t="s">
        <v>942</v>
      </c>
      <c r="B3" s="746"/>
      <c r="C3" s="747"/>
      <c r="D3" s="748"/>
      <c r="E3" s="749"/>
      <c r="F3" s="736"/>
      <c r="G3" s="736"/>
      <c r="H3" s="736"/>
      <c r="I3" s="736"/>
      <c r="J3" s="736"/>
      <c r="K3" s="736"/>
    </row>
    <row r="4" spans="1:11" ht="6" customHeight="1" x14ac:dyDescent="0.35">
      <c r="A4" s="750"/>
      <c r="B4" s="751"/>
      <c r="C4" s="752"/>
      <c r="D4" s="753"/>
      <c r="E4" s="754"/>
      <c r="F4" s="754"/>
      <c r="G4" s="754"/>
      <c r="H4" s="754"/>
      <c r="I4" s="754"/>
      <c r="J4" s="754"/>
      <c r="K4" s="754"/>
    </row>
    <row r="5" spans="1:11" ht="23.25" x14ac:dyDescent="0.35">
      <c r="A5" s="745" t="s">
        <v>943</v>
      </c>
      <c r="B5" s="751"/>
      <c r="C5" s="752"/>
      <c r="D5" s="753"/>
      <c r="E5" s="754"/>
      <c r="F5" s="754"/>
      <c r="G5" s="754"/>
      <c r="H5" s="754"/>
      <c r="I5" s="754"/>
      <c r="J5" s="754"/>
      <c r="K5" s="754"/>
    </row>
    <row r="6" spans="1:11" ht="6" customHeight="1" x14ac:dyDescent="0.25">
      <c r="A6" s="755"/>
      <c r="B6" s="756"/>
      <c r="C6" s="757"/>
      <c r="D6" s="758"/>
      <c r="E6" s="759"/>
      <c r="F6" s="759"/>
      <c r="G6" s="759"/>
      <c r="H6" s="759"/>
      <c r="I6" s="759"/>
      <c r="J6" s="759"/>
      <c r="K6" s="759"/>
    </row>
    <row r="7" spans="1:11" ht="24.75" customHeight="1" outlineLevel="2" x14ac:dyDescent="0.25">
      <c r="A7" s="755"/>
      <c r="B7" s="756"/>
      <c r="C7" s="757"/>
      <c r="D7" s="832" t="s">
        <v>944</v>
      </c>
      <c r="E7" s="760">
        <v>2023</v>
      </c>
      <c r="F7" s="760" t="s">
        <v>945</v>
      </c>
      <c r="G7" s="760" t="s">
        <v>946</v>
      </c>
      <c r="H7" s="760" t="s">
        <v>947</v>
      </c>
      <c r="I7" s="760" t="s">
        <v>948</v>
      </c>
      <c r="J7" s="760" t="s">
        <v>949</v>
      </c>
      <c r="K7" s="760" t="s">
        <v>950</v>
      </c>
    </row>
    <row r="8" spans="1:11" ht="55.5" customHeight="1" x14ac:dyDescent="0.25">
      <c r="A8" s="950" t="s">
        <v>376</v>
      </c>
      <c r="B8" s="951" t="s">
        <v>951</v>
      </c>
      <c r="C8" s="950" t="s">
        <v>952</v>
      </c>
      <c r="D8" s="950" t="s">
        <v>286</v>
      </c>
      <c r="E8" s="946" t="s">
        <v>953</v>
      </c>
      <c r="F8" s="947" t="s">
        <v>59</v>
      </c>
      <c r="G8" s="948"/>
      <c r="H8" s="948"/>
      <c r="I8" s="948"/>
      <c r="J8" s="948"/>
      <c r="K8" s="949"/>
    </row>
    <row r="9" spans="1:11" ht="20.25" x14ac:dyDescent="0.25">
      <c r="A9" s="950"/>
      <c r="B9" s="951"/>
      <c r="C9" s="950"/>
      <c r="D9" s="950"/>
      <c r="E9" s="946"/>
      <c r="F9" s="761" t="s">
        <v>954</v>
      </c>
      <c r="G9" s="761" t="s">
        <v>955</v>
      </c>
      <c r="H9" s="761" t="s">
        <v>956</v>
      </c>
      <c r="I9" s="761" t="s">
        <v>957</v>
      </c>
      <c r="J9" s="762" t="s">
        <v>958</v>
      </c>
      <c r="K9" s="762" t="s">
        <v>959</v>
      </c>
    </row>
    <row r="10" spans="1:11" s="766" customFormat="1" ht="15.75" x14ac:dyDescent="0.2">
      <c r="A10" s="763" t="s">
        <v>293</v>
      </c>
      <c r="B10" s="764" t="s">
        <v>294</v>
      </c>
      <c r="C10" s="765"/>
      <c r="D10" s="763" t="s">
        <v>295</v>
      </c>
      <c r="E10" s="763" t="s">
        <v>960</v>
      </c>
      <c r="F10" s="764" t="s">
        <v>961</v>
      </c>
      <c r="G10" s="764" t="s">
        <v>962</v>
      </c>
      <c r="H10" s="764" t="s">
        <v>963</v>
      </c>
      <c r="I10" s="764" t="s">
        <v>964</v>
      </c>
      <c r="J10" s="763" t="s">
        <v>965</v>
      </c>
      <c r="K10" s="763" t="s">
        <v>966</v>
      </c>
    </row>
    <row r="11" spans="1:11" s="772" customFormat="1" ht="23.25" x14ac:dyDescent="0.25">
      <c r="A11" s="767" t="s">
        <v>967</v>
      </c>
      <c r="B11" s="768" t="s">
        <v>968</v>
      </c>
      <c r="C11" s="769">
        <v>1</v>
      </c>
      <c r="D11" s="770" t="s">
        <v>362</v>
      </c>
      <c r="E11" s="771">
        <v>9828007.9148030002</v>
      </c>
      <c r="F11" s="771">
        <v>2637991.2752330001</v>
      </c>
      <c r="G11" s="771">
        <v>2259860.6744533335</v>
      </c>
      <c r="H11" s="771">
        <v>4897851.9496863335</v>
      </c>
      <c r="I11" s="771">
        <v>2122696.11882</v>
      </c>
      <c r="J11" s="771">
        <v>7020548.068506333</v>
      </c>
      <c r="K11" s="771">
        <v>2807459.8462966662</v>
      </c>
    </row>
    <row r="12" spans="1:11" s="772" customFormat="1" ht="36" x14ac:dyDescent="0.25">
      <c r="A12" s="773" t="s">
        <v>22</v>
      </c>
      <c r="B12" s="774" t="s">
        <v>969</v>
      </c>
      <c r="C12" s="775">
        <v>1</v>
      </c>
      <c r="D12" s="776" t="s">
        <v>362</v>
      </c>
      <c r="E12" s="777">
        <v>9283750.3763500005</v>
      </c>
      <c r="F12" s="777">
        <v>2575200.2731400002</v>
      </c>
      <c r="G12" s="777">
        <v>2141637.2671699999</v>
      </c>
      <c r="H12" s="777">
        <v>4716837.5403100001</v>
      </c>
      <c r="I12" s="777">
        <v>2033349.0159200002</v>
      </c>
      <c r="J12" s="777">
        <v>6750186.5562300002</v>
      </c>
      <c r="K12" s="777">
        <v>2533563.8201199998</v>
      </c>
    </row>
    <row r="13" spans="1:11" s="772" customFormat="1" ht="72" x14ac:dyDescent="0.25">
      <c r="A13" s="778" t="s">
        <v>970</v>
      </c>
      <c r="B13" s="779" t="s">
        <v>971</v>
      </c>
      <c r="C13" s="775">
        <v>1</v>
      </c>
      <c r="D13" s="776" t="s">
        <v>362</v>
      </c>
      <c r="E13" s="780">
        <v>9283750.3763500005</v>
      </c>
      <c r="F13" s="780">
        <v>2575200.2731400002</v>
      </c>
      <c r="G13" s="780">
        <v>2141637.2671699999</v>
      </c>
      <c r="H13" s="780">
        <v>4716837.5403100001</v>
      </c>
      <c r="I13" s="780">
        <v>2033349.0159200002</v>
      </c>
      <c r="J13" s="780">
        <v>6750186.5562300002</v>
      </c>
      <c r="K13" s="780">
        <v>2533563.8201199998</v>
      </c>
    </row>
    <row r="14" spans="1:11" s="772" customFormat="1" ht="18.75" outlineLevel="1" x14ac:dyDescent="0.25">
      <c r="A14" s="782" t="s">
        <v>972</v>
      </c>
      <c r="B14" s="783" t="s">
        <v>973</v>
      </c>
      <c r="C14" s="784">
        <v>2</v>
      </c>
      <c r="D14" s="785" t="s">
        <v>362</v>
      </c>
      <c r="E14" s="787">
        <v>1323512.7140299999</v>
      </c>
      <c r="F14" s="786">
        <v>351566.66173000011</v>
      </c>
      <c r="G14" s="786">
        <v>304105.18423000001</v>
      </c>
      <c r="H14" s="786">
        <v>655671.84596000006</v>
      </c>
      <c r="I14" s="786">
        <v>308269.79797000001</v>
      </c>
      <c r="J14" s="786">
        <v>963941.64393000014</v>
      </c>
      <c r="K14" s="786">
        <v>359571.07010000001</v>
      </c>
    </row>
    <row r="15" spans="1:11" ht="18.75" outlineLevel="1" x14ac:dyDescent="0.25">
      <c r="A15" s="788" t="s">
        <v>974</v>
      </c>
      <c r="B15" s="789" t="s">
        <v>975</v>
      </c>
      <c r="C15" s="790">
        <v>2</v>
      </c>
      <c r="D15" s="785" t="s">
        <v>362</v>
      </c>
      <c r="E15" s="787">
        <v>0</v>
      </c>
      <c r="F15" s="786">
        <v>0</v>
      </c>
      <c r="G15" s="786">
        <v>0</v>
      </c>
      <c r="H15" s="786">
        <v>0</v>
      </c>
      <c r="I15" s="786">
        <v>0</v>
      </c>
      <c r="J15" s="786">
        <v>0</v>
      </c>
      <c r="K15" s="786">
        <v>0</v>
      </c>
    </row>
    <row r="16" spans="1:11" ht="18.75" outlineLevel="1" x14ac:dyDescent="0.25">
      <c r="A16" s="788" t="s">
        <v>976</v>
      </c>
      <c r="B16" s="789" t="s">
        <v>977</v>
      </c>
      <c r="C16" s="790">
        <v>2</v>
      </c>
      <c r="D16" s="785" t="s">
        <v>362</v>
      </c>
      <c r="E16" s="787">
        <v>1323512.7140299999</v>
      </c>
      <c r="F16" s="786">
        <v>351566.66173000011</v>
      </c>
      <c r="G16" s="786">
        <v>304105.18423000001</v>
      </c>
      <c r="H16" s="786">
        <v>655671.84596000006</v>
      </c>
      <c r="I16" s="786">
        <v>308269.79797000001</v>
      </c>
      <c r="J16" s="786">
        <v>963941.64393000014</v>
      </c>
      <c r="K16" s="786">
        <v>359571.07010000001</v>
      </c>
    </row>
    <row r="17" spans="1:11" ht="18.75" outlineLevel="1" x14ac:dyDescent="0.25">
      <c r="A17" s="788" t="s">
        <v>978</v>
      </c>
      <c r="B17" s="791" t="s">
        <v>979</v>
      </c>
      <c r="C17" s="790">
        <v>2</v>
      </c>
      <c r="D17" s="785" t="s">
        <v>362</v>
      </c>
      <c r="E17" s="787">
        <v>0</v>
      </c>
      <c r="F17" s="786">
        <v>0</v>
      </c>
      <c r="G17" s="786">
        <v>0</v>
      </c>
      <c r="H17" s="786">
        <v>0</v>
      </c>
      <c r="I17" s="786">
        <v>0</v>
      </c>
      <c r="J17" s="786">
        <v>0</v>
      </c>
      <c r="K17" s="786">
        <v>0</v>
      </c>
    </row>
    <row r="18" spans="1:11" ht="18.75" outlineLevel="1" x14ac:dyDescent="0.25">
      <c r="A18" s="788" t="s">
        <v>980</v>
      </c>
      <c r="B18" s="791" t="s">
        <v>981</v>
      </c>
      <c r="C18" s="790">
        <v>2</v>
      </c>
      <c r="D18" s="785" t="s">
        <v>362</v>
      </c>
      <c r="E18" s="787">
        <v>0</v>
      </c>
      <c r="F18" s="786">
        <v>0</v>
      </c>
      <c r="G18" s="786">
        <v>0</v>
      </c>
      <c r="H18" s="786">
        <v>0</v>
      </c>
      <c r="I18" s="786">
        <v>0</v>
      </c>
      <c r="J18" s="786">
        <v>0</v>
      </c>
      <c r="K18" s="786">
        <v>0</v>
      </c>
    </row>
    <row r="19" spans="1:11" s="772" customFormat="1" ht="18.75" outlineLevel="1" x14ac:dyDescent="0.25">
      <c r="A19" s="782" t="s">
        <v>982</v>
      </c>
      <c r="B19" s="783" t="s">
        <v>983</v>
      </c>
      <c r="C19" s="784">
        <v>2</v>
      </c>
      <c r="D19" s="785" t="s">
        <v>362</v>
      </c>
      <c r="E19" s="787">
        <v>0</v>
      </c>
      <c r="F19" s="786">
        <v>0</v>
      </c>
      <c r="G19" s="786">
        <v>0</v>
      </c>
      <c r="H19" s="786">
        <v>0</v>
      </c>
      <c r="I19" s="786">
        <v>0</v>
      </c>
      <c r="J19" s="786">
        <v>0</v>
      </c>
      <c r="K19" s="786">
        <v>0</v>
      </c>
    </row>
    <row r="20" spans="1:11" ht="18.75" outlineLevel="1" x14ac:dyDescent="0.25">
      <c r="A20" s="788" t="s">
        <v>984</v>
      </c>
      <c r="B20" s="789" t="s">
        <v>985</v>
      </c>
      <c r="C20" s="790">
        <v>2</v>
      </c>
      <c r="D20" s="785" t="s">
        <v>362</v>
      </c>
      <c r="E20" s="787">
        <v>0</v>
      </c>
      <c r="F20" s="786">
        <v>0</v>
      </c>
      <c r="G20" s="786">
        <v>0</v>
      </c>
      <c r="H20" s="786">
        <v>0</v>
      </c>
      <c r="I20" s="786">
        <v>0</v>
      </c>
      <c r="J20" s="786">
        <v>0</v>
      </c>
      <c r="K20" s="786">
        <v>0</v>
      </c>
    </row>
    <row r="21" spans="1:11" ht="18.75" outlineLevel="1" x14ac:dyDescent="0.25">
      <c r="A21" s="788" t="s">
        <v>986</v>
      </c>
      <c r="B21" s="789" t="s">
        <v>987</v>
      </c>
      <c r="C21" s="790">
        <v>2</v>
      </c>
      <c r="D21" s="785" t="s">
        <v>362</v>
      </c>
      <c r="E21" s="787">
        <v>0</v>
      </c>
      <c r="F21" s="786">
        <v>0</v>
      </c>
      <c r="G21" s="786">
        <v>0</v>
      </c>
      <c r="H21" s="786">
        <v>0</v>
      </c>
      <c r="I21" s="786">
        <v>0</v>
      </c>
      <c r="J21" s="786">
        <v>0</v>
      </c>
      <c r="K21" s="786">
        <v>0</v>
      </c>
    </row>
    <row r="22" spans="1:11" ht="18.75" outlineLevel="1" x14ac:dyDescent="0.25">
      <c r="A22" s="788" t="s">
        <v>988</v>
      </c>
      <c r="B22" s="789" t="s">
        <v>989</v>
      </c>
      <c r="C22" s="790">
        <v>2</v>
      </c>
      <c r="D22" s="785" t="s">
        <v>362</v>
      </c>
      <c r="E22" s="787">
        <v>0</v>
      </c>
      <c r="F22" s="786">
        <v>0</v>
      </c>
      <c r="G22" s="786">
        <v>0</v>
      </c>
      <c r="H22" s="786">
        <v>0</v>
      </c>
      <c r="I22" s="786">
        <v>0</v>
      </c>
      <c r="J22" s="786">
        <v>0</v>
      </c>
      <c r="K22" s="786">
        <v>0</v>
      </c>
    </row>
    <row r="23" spans="1:11" s="772" customFormat="1" ht="18.75" outlineLevel="1" x14ac:dyDescent="0.25">
      <c r="A23" s="782" t="s">
        <v>990</v>
      </c>
      <c r="B23" s="783" t="s">
        <v>991</v>
      </c>
      <c r="C23" s="784">
        <v>2</v>
      </c>
      <c r="D23" s="785" t="s">
        <v>362</v>
      </c>
      <c r="E23" s="787">
        <v>4033369.6039999998</v>
      </c>
      <c r="F23" s="786">
        <v>1105277.8295999998</v>
      </c>
      <c r="G23" s="786">
        <v>924067.44493000011</v>
      </c>
      <c r="H23" s="786">
        <v>2029345.2745300001</v>
      </c>
      <c r="I23" s="786">
        <v>910229.72999000002</v>
      </c>
      <c r="J23" s="786">
        <v>2939575.00452</v>
      </c>
      <c r="K23" s="786">
        <v>1093794.5994799999</v>
      </c>
    </row>
    <row r="24" spans="1:11" ht="18.75" outlineLevel="1" x14ac:dyDescent="0.25">
      <c r="A24" s="788" t="s">
        <v>992</v>
      </c>
      <c r="B24" s="789" t="s">
        <v>993</v>
      </c>
      <c r="C24" s="790">
        <v>2</v>
      </c>
      <c r="D24" s="785" t="s">
        <v>362</v>
      </c>
      <c r="E24" s="787">
        <v>3791472.3310099998</v>
      </c>
      <c r="F24" s="786">
        <v>1033379.3986799999</v>
      </c>
      <c r="G24" s="786">
        <v>870369.10108000017</v>
      </c>
      <c r="H24" s="786">
        <v>1903748.49976</v>
      </c>
      <c r="I24" s="786">
        <v>864557.60285000002</v>
      </c>
      <c r="J24" s="786">
        <v>2768306.1026099999</v>
      </c>
      <c r="K24" s="786">
        <v>1023166.2283999999</v>
      </c>
    </row>
    <row r="25" spans="1:11" ht="18.75" outlineLevel="1" x14ac:dyDescent="0.25">
      <c r="A25" s="788" t="s">
        <v>994</v>
      </c>
      <c r="B25" s="789" t="s">
        <v>995</v>
      </c>
      <c r="C25" s="790">
        <v>2</v>
      </c>
      <c r="D25" s="785" t="s">
        <v>362</v>
      </c>
      <c r="E25" s="793">
        <v>0</v>
      </c>
      <c r="F25" s="792">
        <v>0</v>
      </c>
      <c r="G25" s="792">
        <v>0</v>
      </c>
      <c r="H25" s="792">
        <v>0</v>
      </c>
      <c r="I25" s="792">
        <v>0</v>
      </c>
      <c r="J25" s="792">
        <v>0</v>
      </c>
      <c r="K25" s="792">
        <v>0</v>
      </c>
    </row>
    <row r="26" spans="1:11" ht="18.75" outlineLevel="1" x14ac:dyDescent="0.25">
      <c r="A26" s="788" t="s">
        <v>996</v>
      </c>
      <c r="B26" s="789" t="s">
        <v>997</v>
      </c>
      <c r="C26" s="790">
        <v>2</v>
      </c>
      <c r="D26" s="785" t="s">
        <v>362</v>
      </c>
      <c r="E26" s="793">
        <v>241897.27299</v>
      </c>
      <c r="F26" s="792">
        <v>71898.430920000013</v>
      </c>
      <c r="G26" s="792">
        <v>53698.34384999999</v>
      </c>
      <c r="H26" s="792">
        <v>125596.77477</v>
      </c>
      <c r="I26" s="792">
        <v>45672.127139999997</v>
      </c>
      <c r="J26" s="792">
        <v>171268.90191000002</v>
      </c>
      <c r="K26" s="792">
        <v>70628.371079999983</v>
      </c>
    </row>
    <row r="27" spans="1:11" s="772" customFormat="1" ht="17.25" customHeight="1" outlineLevel="1" x14ac:dyDescent="0.25">
      <c r="A27" s="782" t="s">
        <v>998</v>
      </c>
      <c r="B27" s="783" t="s">
        <v>310</v>
      </c>
      <c r="C27" s="784">
        <v>2</v>
      </c>
      <c r="D27" s="785" t="s">
        <v>362</v>
      </c>
      <c r="E27" s="793">
        <v>3926868.0583199998</v>
      </c>
      <c r="F27" s="792">
        <v>1118355.7818100001</v>
      </c>
      <c r="G27" s="792">
        <v>913464.63800999988</v>
      </c>
      <c r="H27" s="792">
        <v>2031820.41982</v>
      </c>
      <c r="I27" s="792">
        <v>814849.48796000006</v>
      </c>
      <c r="J27" s="792">
        <v>2846669.90778</v>
      </c>
      <c r="K27" s="792">
        <v>1080198.1505399998</v>
      </c>
    </row>
    <row r="28" spans="1:11" ht="18.75" outlineLevel="1" x14ac:dyDescent="0.25">
      <c r="A28" s="788" t="s">
        <v>999</v>
      </c>
      <c r="B28" s="789" t="s">
        <v>1000</v>
      </c>
      <c r="C28" s="790">
        <v>2</v>
      </c>
      <c r="D28" s="785" t="s">
        <v>362</v>
      </c>
      <c r="E28" s="793">
        <v>2297083.3497899999</v>
      </c>
      <c r="F28" s="792">
        <v>654347.66779999994</v>
      </c>
      <c r="G28" s="792">
        <v>528422.24073999992</v>
      </c>
      <c r="H28" s="792">
        <v>1182769.90854</v>
      </c>
      <c r="I28" s="792">
        <v>488165.86403</v>
      </c>
      <c r="J28" s="792">
        <v>1670935.77257</v>
      </c>
      <c r="K28" s="792">
        <v>626147.57721999998</v>
      </c>
    </row>
    <row r="29" spans="1:11" ht="18.75" outlineLevel="1" x14ac:dyDescent="0.25">
      <c r="A29" s="788" t="s">
        <v>1001</v>
      </c>
      <c r="B29" s="789" t="s">
        <v>1002</v>
      </c>
      <c r="C29" s="790">
        <v>2</v>
      </c>
      <c r="D29" s="785" t="s">
        <v>362</v>
      </c>
      <c r="E29" s="793">
        <v>0</v>
      </c>
      <c r="F29" s="792">
        <v>0</v>
      </c>
      <c r="G29" s="792">
        <v>0</v>
      </c>
      <c r="H29" s="792">
        <v>0</v>
      </c>
      <c r="I29" s="792">
        <v>0</v>
      </c>
      <c r="J29" s="792">
        <v>0</v>
      </c>
      <c r="K29" s="792">
        <v>0</v>
      </c>
    </row>
    <row r="30" spans="1:11" ht="18.75" outlineLevel="1" x14ac:dyDescent="0.25">
      <c r="A30" s="794" t="s">
        <v>1003</v>
      </c>
      <c r="B30" s="789" t="s">
        <v>1004</v>
      </c>
      <c r="C30" s="795">
        <v>2</v>
      </c>
      <c r="D30" s="796" t="s">
        <v>362</v>
      </c>
      <c r="E30" s="793">
        <v>1629784.7085299999</v>
      </c>
      <c r="F30" s="792">
        <v>464008.11401000002</v>
      </c>
      <c r="G30" s="792">
        <v>385042.39726999996</v>
      </c>
      <c r="H30" s="792">
        <v>849050.51127999998</v>
      </c>
      <c r="I30" s="792">
        <v>326683.62393</v>
      </c>
      <c r="J30" s="792">
        <v>1175734.13521</v>
      </c>
      <c r="K30" s="792">
        <v>454050.57331999997</v>
      </c>
    </row>
    <row r="31" spans="1:11" s="772" customFormat="1" ht="18" customHeight="1" x14ac:dyDescent="0.25">
      <c r="A31" s="797" t="s">
        <v>24</v>
      </c>
      <c r="B31" s="798" t="s">
        <v>1005</v>
      </c>
      <c r="C31" s="797">
        <v>1</v>
      </c>
      <c r="D31" s="799" t="s">
        <v>362</v>
      </c>
      <c r="E31" s="800">
        <v>9283750.3763500005</v>
      </c>
      <c r="F31" s="801">
        <v>2575200.2731400002</v>
      </c>
      <c r="G31" s="801">
        <v>2141637.2671699999</v>
      </c>
      <c r="H31" s="800">
        <v>4716837.5403100001</v>
      </c>
      <c r="I31" s="801">
        <v>2033349.0159200002</v>
      </c>
      <c r="J31" s="801">
        <v>6750186.5562300002</v>
      </c>
      <c r="K31" s="801">
        <v>2533563.8201199998</v>
      </c>
    </row>
    <row r="32" spans="1:11" s="772" customFormat="1" ht="18.75" outlineLevel="1" x14ac:dyDescent="0.25">
      <c r="A32" s="802" t="s">
        <v>97</v>
      </c>
      <c r="B32" s="783" t="s">
        <v>973</v>
      </c>
      <c r="C32" s="784">
        <v>2</v>
      </c>
      <c r="D32" s="785" t="s">
        <v>362</v>
      </c>
      <c r="E32" s="787">
        <v>1323512.7140299999</v>
      </c>
      <c r="F32" s="787">
        <v>351566.66173000011</v>
      </c>
      <c r="G32" s="787">
        <v>304105.18423000001</v>
      </c>
      <c r="H32" s="787">
        <v>655671.84596000006</v>
      </c>
      <c r="I32" s="787">
        <v>308269.79797000001</v>
      </c>
      <c r="J32" s="787">
        <v>963941.64393000014</v>
      </c>
      <c r="K32" s="787">
        <v>359571.07010000001</v>
      </c>
    </row>
    <row r="33" spans="1:11" ht="18.75" outlineLevel="1" x14ac:dyDescent="0.25">
      <c r="A33" s="803" t="s">
        <v>1006</v>
      </c>
      <c r="B33" s="789" t="s">
        <v>975</v>
      </c>
      <c r="C33" s="790">
        <v>2</v>
      </c>
      <c r="D33" s="785" t="s">
        <v>362</v>
      </c>
      <c r="E33" s="787">
        <v>0</v>
      </c>
      <c r="F33" s="787">
        <v>0</v>
      </c>
      <c r="G33" s="787">
        <v>0</v>
      </c>
      <c r="H33" s="787">
        <v>0</v>
      </c>
      <c r="I33" s="787">
        <v>0</v>
      </c>
      <c r="J33" s="787">
        <v>0</v>
      </c>
      <c r="K33" s="787">
        <v>0</v>
      </c>
    </row>
    <row r="34" spans="1:11" ht="18.75" outlineLevel="1" x14ac:dyDescent="0.25">
      <c r="A34" s="803" t="s">
        <v>1007</v>
      </c>
      <c r="B34" s="789" t="s">
        <v>977</v>
      </c>
      <c r="C34" s="790">
        <v>2</v>
      </c>
      <c r="D34" s="785" t="s">
        <v>362</v>
      </c>
      <c r="E34" s="787">
        <v>1323512.7140299999</v>
      </c>
      <c r="F34" s="787">
        <v>351566.66173000011</v>
      </c>
      <c r="G34" s="787">
        <v>304105.18423000001</v>
      </c>
      <c r="H34" s="787">
        <v>655671.84596000006</v>
      </c>
      <c r="I34" s="787">
        <v>308269.79797000001</v>
      </c>
      <c r="J34" s="787">
        <v>963941.64393000014</v>
      </c>
      <c r="K34" s="787">
        <v>359571.07010000001</v>
      </c>
    </row>
    <row r="35" spans="1:11" ht="18.75" outlineLevel="1" x14ac:dyDescent="0.25">
      <c r="A35" s="803" t="s">
        <v>1008</v>
      </c>
      <c r="B35" s="789" t="s">
        <v>979</v>
      </c>
      <c r="C35" s="790">
        <v>2</v>
      </c>
      <c r="D35" s="785" t="s">
        <v>362</v>
      </c>
      <c r="E35" s="787">
        <v>0</v>
      </c>
      <c r="F35" s="787">
        <v>0</v>
      </c>
      <c r="G35" s="787">
        <v>0</v>
      </c>
      <c r="H35" s="787">
        <v>0</v>
      </c>
      <c r="I35" s="787">
        <v>0</v>
      </c>
      <c r="J35" s="787">
        <v>0</v>
      </c>
      <c r="K35" s="787">
        <v>0</v>
      </c>
    </row>
    <row r="36" spans="1:11" ht="18.75" outlineLevel="1" x14ac:dyDescent="0.25">
      <c r="A36" s="803" t="s">
        <v>1009</v>
      </c>
      <c r="B36" s="789" t="s">
        <v>981</v>
      </c>
      <c r="C36" s="790">
        <v>2</v>
      </c>
      <c r="D36" s="785" t="s">
        <v>362</v>
      </c>
      <c r="E36" s="787">
        <v>0</v>
      </c>
      <c r="F36" s="787">
        <v>0</v>
      </c>
      <c r="G36" s="787">
        <v>0</v>
      </c>
      <c r="H36" s="787">
        <v>0</v>
      </c>
      <c r="I36" s="787">
        <v>0</v>
      </c>
      <c r="J36" s="787">
        <v>0</v>
      </c>
      <c r="K36" s="787">
        <v>0</v>
      </c>
    </row>
    <row r="37" spans="1:11" s="772" customFormat="1" ht="18.75" outlineLevel="1" x14ac:dyDescent="0.25">
      <c r="A37" s="802" t="s">
        <v>100</v>
      </c>
      <c r="B37" s="783" t="s">
        <v>983</v>
      </c>
      <c r="C37" s="784">
        <v>2</v>
      </c>
      <c r="D37" s="785" t="s">
        <v>362</v>
      </c>
      <c r="E37" s="787">
        <v>0</v>
      </c>
      <c r="F37" s="787">
        <v>0</v>
      </c>
      <c r="G37" s="787">
        <v>0</v>
      </c>
      <c r="H37" s="787">
        <v>0</v>
      </c>
      <c r="I37" s="787">
        <v>0</v>
      </c>
      <c r="J37" s="787">
        <v>0</v>
      </c>
      <c r="K37" s="787">
        <v>0</v>
      </c>
    </row>
    <row r="38" spans="1:11" ht="18.75" outlineLevel="1" x14ac:dyDescent="0.25">
      <c r="A38" s="803" t="s">
        <v>670</v>
      </c>
      <c r="B38" s="789" t="s">
        <v>985</v>
      </c>
      <c r="C38" s="790">
        <v>2</v>
      </c>
      <c r="D38" s="785" t="s">
        <v>362</v>
      </c>
      <c r="E38" s="787">
        <v>0</v>
      </c>
      <c r="F38" s="787">
        <v>0</v>
      </c>
      <c r="G38" s="787">
        <v>0</v>
      </c>
      <c r="H38" s="787">
        <v>0</v>
      </c>
      <c r="I38" s="787">
        <v>0</v>
      </c>
      <c r="J38" s="787">
        <v>0</v>
      </c>
      <c r="K38" s="787">
        <v>0</v>
      </c>
    </row>
    <row r="39" spans="1:11" ht="18.75" outlineLevel="1" x14ac:dyDescent="0.25">
      <c r="A39" s="803" t="s">
        <v>1010</v>
      </c>
      <c r="B39" s="789" t="s">
        <v>987</v>
      </c>
      <c r="C39" s="790">
        <v>2</v>
      </c>
      <c r="D39" s="785" t="s">
        <v>362</v>
      </c>
      <c r="E39" s="787">
        <v>0</v>
      </c>
      <c r="F39" s="787">
        <v>0</v>
      </c>
      <c r="G39" s="787">
        <v>0</v>
      </c>
      <c r="H39" s="787">
        <v>0</v>
      </c>
      <c r="I39" s="787">
        <v>0</v>
      </c>
      <c r="J39" s="787">
        <v>0</v>
      </c>
      <c r="K39" s="787">
        <v>0</v>
      </c>
    </row>
    <row r="40" spans="1:11" ht="18.75" outlineLevel="1" x14ac:dyDescent="0.25">
      <c r="A40" s="803" t="s">
        <v>1011</v>
      </c>
      <c r="B40" s="789" t="s">
        <v>989</v>
      </c>
      <c r="C40" s="790">
        <v>2</v>
      </c>
      <c r="D40" s="785" t="s">
        <v>362</v>
      </c>
      <c r="E40" s="787">
        <v>0</v>
      </c>
      <c r="F40" s="787">
        <v>0</v>
      </c>
      <c r="G40" s="787">
        <v>0</v>
      </c>
      <c r="H40" s="787">
        <v>0</v>
      </c>
      <c r="I40" s="787">
        <v>0</v>
      </c>
      <c r="J40" s="787">
        <v>0</v>
      </c>
      <c r="K40" s="787">
        <v>0</v>
      </c>
    </row>
    <row r="41" spans="1:11" s="772" customFormat="1" ht="18.75" outlineLevel="1" x14ac:dyDescent="0.25">
      <c r="A41" s="802" t="s">
        <v>104</v>
      </c>
      <c r="B41" s="783" t="s">
        <v>991</v>
      </c>
      <c r="C41" s="784">
        <v>2</v>
      </c>
      <c r="D41" s="785" t="s">
        <v>362</v>
      </c>
      <c r="E41" s="787">
        <v>4033369.6039999998</v>
      </c>
      <c r="F41" s="787">
        <v>1105277.8295999998</v>
      </c>
      <c r="G41" s="787">
        <v>924067.44493000011</v>
      </c>
      <c r="H41" s="787">
        <v>2029345.2745300001</v>
      </c>
      <c r="I41" s="787">
        <v>910229.72999000002</v>
      </c>
      <c r="J41" s="787">
        <v>2939575.00452</v>
      </c>
      <c r="K41" s="787">
        <v>1093794.5994799999</v>
      </c>
    </row>
    <row r="42" spans="1:11" ht="18.75" outlineLevel="1" x14ac:dyDescent="0.25">
      <c r="A42" s="803" t="s">
        <v>1012</v>
      </c>
      <c r="B42" s="789" t="s">
        <v>993</v>
      </c>
      <c r="C42" s="790">
        <v>2</v>
      </c>
      <c r="D42" s="785" t="s">
        <v>362</v>
      </c>
      <c r="E42" s="787">
        <v>3791472.3310099998</v>
      </c>
      <c r="F42" s="787">
        <v>1033379.3986799999</v>
      </c>
      <c r="G42" s="787">
        <v>870369.10108000017</v>
      </c>
      <c r="H42" s="787">
        <v>1903748.49976</v>
      </c>
      <c r="I42" s="787">
        <v>864557.60285000002</v>
      </c>
      <c r="J42" s="787">
        <v>2768306.1026099999</v>
      </c>
      <c r="K42" s="787">
        <v>1023166.2283999999</v>
      </c>
    </row>
    <row r="43" spans="1:11" ht="18.75" outlineLevel="1" x14ac:dyDescent="0.25">
      <c r="A43" s="803" t="s">
        <v>1013</v>
      </c>
      <c r="B43" s="789" t="s">
        <v>995</v>
      </c>
      <c r="C43" s="790">
        <v>2</v>
      </c>
      <c r="D43" s="785" t="s">
        <v>362</v>
      </c>
      <c r="E43" s="793">
        <v>0</v>
      </c>
      <c r="F43" s="787">
        <v>0</v>
      </c>
      <c r="G43" s="787">
        <v>0</v>
      </c>
      <c r="H43" s="793">
        <v>0</v>
      </c>
      <c r="I43" s="787">
        <v>0</v>
      </c>
      <c r="J43" s="787">
        <v>0</v>
      </c>
      <c r="K43" s="787">
        <v>0</v>
      </c>
    </row>
    <row r="44" spans="1:11" ht="18.75" outlineLevel="1" x14ac:dyDescent="0.25">
      <c r="A44" s="803" t="s">
        <v>1014</v>
      </c>
      <c r="B44" s="789" t="s">
        <v>997</v>
      </c>
      <c r="C44" s="790">
        <v>2</v>
      </c>
      <c r="D44" s="785" t="s">
        <v>362</v>
      </c>
      <c r="E44" s="793">
        <v>241897.27299</v>
      </c>
      <c r="F44" s="787">
        <v>71898.430920000013</v>
      </c>
      <c r="G44" s="787">
        <v>53698.34384999999</v>
      </c>
      <c r="H44" s="793">
        <v>125596.77477</v>
      </c>
      <c r="I44" s="787">
        <v>45672.127139999997</v>
      </c>
      <c r="J44" s="787">
        <v>171268.90191000002</v>
      </c>
      <c r="K44" s="787">
        <v>70628.371079999983</v>
      </c>
    </row>
    <row r="45" spans="1:11" s="772" customFormat="1" ht="18.75" outlineLevel="1" x14ac:dyDescent="0.25">
      <c r="A45" s="802" t="s">
        <v>108</v>
      </c>
      <c r="B45" s="783" t="s">
        <v>310</v>
      </c>
      <c r="C45" s="784">
        <v>2</v>
      </c>
      <c r="D45" s="785" t="s">
        <v>362</v>
      </c>
      <c r="E45" s="793">
        <v>3926868.0583199998</v>
      </c>
      <c r="F45" s="787">
        <v>1118355.7818100001</v>
      </c>
      <c r="G45" s="787">
        <v>913464.63800999988</v>
      </c>
      <c r="H45" s="793">
        <v>2031820.41982</v>
      </c>
      <c r="I45" s="787">
        <v>814849.48796000006</v>
      </c>
      <c r="J45" s="787">
        <v>2846669.90778</v>
      </c>
      <c r="K45" s="787">
        <v>1080198.1505399998</v>
      </c>
    </row>
    <row r="46" spans="1:11" ht="18.75" outlineLevel="1" x14ac:dyDescent="0.25">
      <c r="A46" s="803" t="s">
        <v>1015</v>
      </c>
      <c r="B46" s="789" t="s">
        <v>1000</v>
      </c>
      <c r="C46" s="790">
        <v>2</v>
      </c>
      <c r="D46" s="785" t="s">
        <v>362</v>
      </c>
      <c r="E46" s="793">
        <v>2297083.3497899999</v>
      </c>
      <c r="F46" s="787">
        <v>654347.66779999994</v>
      </c>
      <c r="G46" s="787">
        <v>528422.24073999992</v>
      </c>
      <c r="H46" s="793">
        <v>1182769.90854</v>
      </c>
      <c r="I46" s="787">
        <v>488165.86403</v>
      </c>
      <c r="J46" s="787">
        <v>1670935.77257</v>
      </c>
      <c r="K46" s="787">
        <v>626147.57721999998</v>
      </c>
    </row>
    <row r="47" spans="1:11" ht="18.75" outlineLevel="1" x14ac:dyDescent="0.25">
      <c r="A47" s="803" t="s">
        <v>1016</v>
      </c>
      <c r="B47" s="789" t="s">
        <v>1002</v>
      </c>
      <c r="C47" s="790">
        <v>2</v>
      </c>
      <c r="D47" s="785" t="s">
        <v>362</v>
      </c>
      <c r="E47" s="793">
        <v>0</v>
      </c>
      <c r="F47" s="787">
        <v>0</v>
      </c>
      <c r="G47" s="787">
        <v>0</v>
      </c>
      <c r="H47" s="793">
        <v>0</v>
      </c>
      <c r="I47" s="787">
        <v>0</v>
      </c>
      <c r="J47" s="787">
        <v>0</v>
      </c>
      <c r="K47" s="787">
        <v>0</v>
      </c>
    </row>
    <row r="48" spans="1:11" ht="18.75" outlineLevel="1" x14ac:dyDescent="0.25">
      <c r="A48" s="804" t="s">
        <v>1017</v>
      </c>
      <c r="B48" s="789" t="s">
        <v>1004</v>
      </c>
      <c r="C48" s="795">
        <v>2</v>
      </c>
      <c r="D48" s="796" t="s">
        <v>362</v>
      </c>
      <c r="E48" s="805">
        <v>1629784.7085299999</v>
      </c>
      <c r="F48" s="781">
        <v>464008.11401000002</v>
      </c>
      <c r="G48" s="781">
        <v>385042.39726999996</v>
      </c>
      <c r="H48" s="805">
        <v>849050.51127999998</v>
      </c>
      <c r="I48" s="781">
        <v>326683.62393</v>
      </c>
      <c r="J48" s="781">
        <v>1175734.13521</v>
      </c>
      <c r="K48" s="781">
        <v>454050.57331999997</v>
      </c>
    </row>
    <row r="49" spans="1:11" ht="18" customHeight="1" x14ac:dyDescent="0.25">
      <c r="A49" s="797" t="s">
        <v>27</v>
      </c>
      <c r="B49" s="798" t="s">
        <v>1018</v>
      </c>
      <c r="C49" s="797">
        <v>1</v>
      </c>
      <c r="D49" s="799" t="s">
        <v>362</v>
      </c>
      <c r="E49" s="806">
        <v>6637019.2489400003</v>
      </c>
      <c r="F49" s="806">
        <v>1875555.2035400001</v>
      </c>
      <c r="G49" s="806">
        <v>1517284.1309500001</v>
      </c>
      <c r="H49" s="806">
        <v>3392839.3344900003</v>
      </c>
      <c r="I49" s="806">
        <v>1402321.0583500001</v>
      </c>
      <c r="J49" s="806">
        <v>4795160.3928399999</v>
      </c>
      <c r="K49" s="806">
        <v>1841858.8561</v>
      </c>
    </row>
    <row r="50" spans="1:11" s="772" customFormat="1" ht="18.75" outlineLevel="1" x14ac:dyDescent="0.25">
      <c r="A50" s="782" t="s">
        <v>1019</v>
      </c>
      <c r="B50" s="783" t="s">
        <v>973</v>
      </c>
      <c r="C50" s="784">
        <v>2</v>
      </c>
      <c r="D50" s="785" t="s">
        <v>362</v>
      </c>
      <c r="E50" s="793">
        <v>184814.06663999998</v>
      </c>
      <c r="F50" s="787">
        <v>52948.202239999999</v>
      </c>
      <c r="G50" s="787">
        <v>41396.635570000006</v>
      </c>
      <c r="H50" s="793">
        <v>94344.837809999997</v>
      </c>
      <c r="I50" s="787">
        <v>38852.367660000004</v>
      </c>
      <c r="J50" s="787">
        <v>133197.20546999999</v>
      </c>
      <c r="K50" s="787">
        <v>51616.861170000004</v>
      </c>
    </row>
    <row r="51" spans="1:11" ht="18.75" outlineLevel="1" x14ac:dyDescent="0.25">
      <c r="A51" s="788" t="s">
        <v>1020</v>
      </c>
      <c r="B51" s="789" t="s">
        <v>975</v>
      </c>
      <c r="C51" s="790">
        <v>2</v>
      </c>
      <c r="D51" s="785" t="s">
        <v>362</v>
      </c>
      <c r="E51" s="787">
        <v>0</v>
      </c>
      <c r="F51" s="807"/>
      <c r="G51" s="807"/>
      <c r="H51" s="787">
        <v>0</v>
      </c>
      <c r="I51" s="807"/>
      <c r="J51" s="787">
        <v>0</v>
      </c>
      <c r="K51" s="807"/>
    </row>
    <row r="52" spans="1:11" ht="18.75" outlineLevel="1" x14ac:dyDescent="0.25">
      <c r="A52" s="788" t="s">
        <v>1021</v>
      </c>
      <c r="B52" s="789" t="s">
        <v>977</v>
      </c>
      <c r="C52" s="790">
        <v>2</v>
      </c>
      <c r="D52" s="785" t="s">
        <v>362</v>
      </c>
      <c r="E52" s="787">
        <v>184814.06663999998</v>
      </c>
      <c r="F52" s="807">
        <v>52948.202239999999</v>
      </c>
      <c r="G52" s="807">
        <v>41396.635570000006</v>
      </c>
      <c r="H52" s="787">
        <v>94344.837809999997</v>
      </c>
      <c r="I52" s="807">
        <v>38852.367660000004</v>
      </c>
      <c r="J52" s="787">
        <v>133197.20546999999</v>
      </c>
      <c r="K52" s="807">
        <v>51616.861170000004</v>
      </c>
    </row>
    <row r="53" spans="1:11" ht="18.75" outlineLevel="1" x14ac:dyDescent="0.25">
      <c r="A53" s="788" t="s">
        <v>1022</v>
      </c>
      <c r="B53" s="789" t="s">
        <v>979</v>
      </c>
      <c r="C53" s="790">
        <v>2</v>
      </c>
      <c r="D53" s="785" t="s">
        <v>362</v>
      </c>
      <c r="E53" s="787">
        <v>0</v>
      </c>
      <c r="F53" s="807"/>
      <c r="G53" s="807"/>
      <c r="H53" s="787">
        <v>0</v>
      </c>
      <c r="I53" s="807"/>
      <c r="J53" s="787">
        <v>0</v>
      </c>
      <c r="K53" s="807"/>
    </row>
    <row r="54" spans="1:11" ht="18.75" outlineLevel="1" x14ac:dyDescent="0.25">
      <c r="A54" s="788" t="s">
        <v>1023</v>
      </c>
      <c r="B54" s="789" t="s">
        <v>981</v>
      </c>
      <c r="C54" s="790">
        <v>2</v>
      </c>
      <c r="D54" s="785" t="s">
        <v>362</v>
      </c>
      <c r="E54" s="787">
        <v>0</v>
      </c>
      <c r="F54" s="807"/>
      <c r="G54" s="807"/>
      <c r="H54" s="787">
        <v>0</v>
      </c>
      <c r="I54" s="807"/>
      <c r="J54" s="787">
        <v>0</v>
      </c>
      <c r="K54" s="807"/>
    </row>
    <row r="55" spans="1:11" s="772" customFormat="1" ht="18.75" outlineLevel="1" x14ac:dyDescent="0.25">
      <c r="A55" s="782" t="s">
        <v>1024</v>
      </c>
      <c r="B55" s="783" t="s">
        <v>983</v>
      </c>
      <c r="C55" s="784">
        <v>2</v>
      </c>
      <c r="D55" s="785" t="s">
        <v>362</v>
      </c>
      <c r="E55" s="793">
        <v>0</v>
      </c>
      <c r="F55" s="787">
        <v>0</v>
      </c>
      <c r="G55" s="787">
        <v>0</v>
      </c>
      <c r="H55" s="793">
        <v>0</v>
      </c>
      <c r="I55" s="787">
        <v>0</v>
      </c>
      <c r="J55" s="787">
        <v>0</v>
      </c>
      <c r="K55" s="787">
        <v>0</v>
      </c>
    </row>
    <row r="56" spans="1:11" ht="18.75" outlineLevel="1" x14ac:dyDescent="0.25">
      <c r="A56" s="788" t="s">
        <v>1025</v>
      </c>
      <c r="B56" s="789" t="s">
        <v>985</v>
      </c>
      <c r="C56" s="790">
        <v>2</v>
      </c>
      <c r="D56" s="785" t="s">
        <v>362</v>
      </c>
      <c r="E56" s="787">
        <v>0</v>
      </c>
      <c r="F56" s="807"/>
      <c r="G56" s="807"/>
      <c r="H56" s="787">
        <v>0</v>
      </c>
      <c r="I56" s="807"/>
      <c r="J56" s="787">
        <v>0</v>
      </c>
      <c r="K56" s="807"/>
    </row>
    <row r="57" spans="1:11" ht="18.75" outlineLevel="1" x14ac:dyDescent="0.25">
      <c r="A57" s="788" t="s">
        <v>1026</v>
      </c>
      <c r="B57" s="789" t="s">
        <v>987</v>
      </c>
      <c r="C57" s="790">
        <v>2</v>
      </c>
      <c r="D57" s="785" t="s">
        <v>362</v>
      </c>
      <c r="E57" s="787">
        <v>0</v>
      </c>
      <c r="F57" s="807"/>
      <c r="G57" s="807"/>
      <c r="H57" s="787">
        <v>0</v>
      </c>
      <c r="I57" s="807"/>
      <c r="J57" s="787">
        <v>0</v>
      </c>
      <c r="K57" s="807"/>
    </row>
    <row r="58" spans="1:11" ht="18.75" outlineLevel="1" x14ac:dyDescent="0.25">
      <c r="A58" s="788" t="s">
        <v>1027</v>
      </c>
      <c r="B58" s="789" t="s">
        <v>989</v>
      </c>
      <c r="C58" s="790">
        <v>2</v>
      </c>
      <c r="D58" s="785" t="s">
        <v>362</v>
      </c>
      <c r="E58" s="787">
        <v>0</v>
      </c>
      <c r="F58" s="807"/>
      <c r="G58" s="807"/>
      <c r="H58" s="787">
        <v>0</v>
      </c>
      <c r="I58" s="807"/>
      <c r="J58" s="787">
        <v>0</v>
      </c>
      <c r="K58" s="807"/>
    </row>
    <row r="59" spans="1:11" s="772" customFormat="1" ht="18.75" outlineLevel="1" x14ac:dyDescent="0.25">
      <c r="A59" s="782" t="s">
        <v>1028</v>
      </c>
      <c r="B59" s="783" t="s">
        <v>991</v>
      </c>
      <c r="C59" s="784">
        <v>2</v>
      </c>
      <c r="D59" s="785" t="s">
        <v>362</v>
      </c>
      <c r="E59" s="793">
        <v>2623987.4332300001</v>
      </c>
      <c r="F59" s="787">
        <v>729582.62562000006</v>
      </c>
      <c r="G59" s="787">
        <v>586570.48655000003</v>
      </c>
      <c r="H59" s="793">
        <v>1316153.1121700001</v>
      </c>
      <c r="I59" s="787">
        <v>572785.88326000003</v>
      </c>
      <c r="J59" s="787">
        <v>1888938.9954300001</v>
      </c>
      <c r="K59" s="787">
        <v>735048.43779999996</v>
      </c>
    </row>
    <row r="60" spans="1:11" ht="18.75" outlineLevel="1" x14ac:dyDescent="0.25">
      <c r="A60" s="788" t="s">
        <v>1029</v>
      </c>
      <c r="B60" s="789" t="s">
        <v>993</v>
      </c>
      <c r="C60" s="790">
        <v>2</v>
      </c>
      <c r="D60" s="785" t="s">
        <v>362</v>
      </c>
      <c r="E60" s="787">
        <v>2382090.1602400001</v>
      </c>
      <c r="F60" s="807">
        <v>657684.19469999999</v>
      </c>
      <c r="G60" s="807">
        <v>532872.14270000008</v>
      </c>
      <c r="H60" s="787">
        <v>1190556.3374000001</v>
      </c>
      <c r="I60" s="807">
        <v>527113.75612000003</v>
      </c>
      <c r="J60" s="787">
        <v>1717670.0935200001</v>
      </c>
      <c r="K60" s="807">
        <v>664420.06672</v>
      </c>
    </row>
    <row r="61" spans="1:11" ht="18.75" outlineLevel="1" x14ac:dyDescent="0.25">
      <c r="A61" s="788" t="s">
        <v>1030</v>
      </c>
      <c r="B61" s="789" t="s">
        <v>995</v>
      </c>
      <c r="C61" s="790">
        <v>2</v>
      </c>
      <c r="D61" s="785" t="s">
        <v>362</v>
      </c>
      <c r="E61" s="793">
        <v>0</v>
      </c>
      <c r="F61" s="807"/>
      <c r="G61" s="807"/>
      <c r="H61" s="793">
        <v>0</v>
      </c>
      <c r="I61" s="807"/>
      <c r="J61" s="787">
        <v>0</v>
      </c>
      <c r="K61" s="807"/>
    </row>
    <row r="62" spans="1:11" ht="18.75" outlineLevel="1" x14ac:dyDescent="0.25">
      <c r="A62" s="788" t="s">
        <v>1031</v>
      </c>
      <c r="B62" s="789" t="s">
        <v>997</v>
      </c>
      <c r="C62" s="790">
        <v>2</v>
      </c>
      <c r="D62" s="785" t="s">
        <v>362</v>
      </c>
      <c r="E62" s="793">
        <v>241897.27299</v>
      </c>
      <c r="F62" s="807">
        <v>71898.430920000013</v>
      </c>
      <c r="G62" s="807">
        <v>53698.34384999999</v>
      </c>
      <c r="H62" s="808">
        <v>125596.77477</v>
      </c>
      <c r="I62" s="807">
        <v>45672.127139999997</v>
      </c>
      <c r="J62" s="808">
        <v>171268.90191000002</v>
      </c>
      <c r="K62" s="807">
        <v>70628.371079999983</v>
      </c>
    </row>
    <row r="63" spans="1:11" s="772" customFormat="1" ht="18.75" outlineLevel="1" x14ac:dyDescent="0.25">
      <c r="A63" s="782" t="s">
        <v>1032</v>
      </c>
      <c r="B63" s="783" t="s">
        <v>310</v>
      </c>
      <c r="C63" s="784">
        <v>2</v>
      </c>
      <c r="D63" s="785" t="s">
        <v>362</v>
      </c>
      <c r="E63" s="793">
        <v>3828217.7490699999</v>
      </c>
      <c r="F63" s="787">
        <v>1093024.3756800001</v>
      </c>
      <c r="G63" s="787">
        <v>889317.00882999995</v>
      </c>
      <c r="H63" s="793">
        <v>1982341.38451</v>
      </c>
      <c r="I63" s="787">
        <v>790682.80743000004</v>
      </c>
      <c r="J63" s="787">
        <v>2773024.1919400003</v>
      </c>
      <c r="K63" s="787">
        <v>1055193.5571300001</v>
      </c>
    </row>
    <row r="64" spans="1:11" ht="18.75" outlineLevel="1" x14ac:dyDescent="0.25">
      <c r="A64" s="788" t="s">
        <v>1033</v>
      </c>
      <c r="B64" s="789" t="s">
        <v>1000</v>
      </c>
      <c r="C64" s="790">
        <v>2</v>
      </c>
      <c r="D64" s="785" t="s">
        <v>362</v>
      </c>
      <c r="E64" s="793">
        <v>2198433.04054</v>
      </c>
      <c r="F64" s="807">
        <v>629016.26167000004</v>
      </c>
      <c r="G64" s="807">
        <v>504274.61155999993</v>
      </c>
      <c r="H64" s="808">
        <v>1133290.87323</v>
      </c>
      <c r="I64" s="807">
        <v>463999.18349999998</v>
      </c>
      <c r="J64" s="808">
        <v>1597290.0567300001</v>
      </c>
      <c r="K64" s="807">
        <v>601142.98381000001</v>
      </c>
    </row>
    <row r="65" spans="1:11" ht="18.75" outlineLevel="1" x14ac:dyDescent="0.25">
      <c r="A65" s="788" t="s">
        <v>1034</v>
      </c>
      <c r="B65" s="789" t="s">
        <v>1002</v>
      </c>
      <c r="C65" s="790">
        <v>2</v>
      </c>
      <c r="D65" s="785" t="s">
        <v>362</v>
      </c>
      <c r="E65" s="793">
        <v>0</v>
      </c>
      <c r="F65" s="807"/>
      <c r="G65" s="807"/>
      <c r="H65" s="808">
        <v>0</v>
      </c>
      <c r="I65" s="807"/>
      <c r="J65" s="808">
        <v>0</v>
      </c>
      <c r="K65" s="807"/>
    </row>
    <row r="66" spans="1:11" ht="18.75" outlineLevel="1" x14ac:dyDescent="0.25">
      <c r="A66" s="794" t="s">
        <v>1035</v>
      </c>
      <c r="B66" s="789" t="s">
        <v>1004</v>
      </c>
      <c r="C66" s="795">
        <v>2</v>
      </c>
      <c r="D66" s="796" t="s">
        <v>362</v>
      </c>
      <c r="E66" s="805">
        <v>1629784.7085299999</v>
      </c>
      <c r="F66" s="809">
        <v>464008.11401000002</v>
      </c>
      <c r="G66" s="809">
        <v>385042.39726999996</v>
      </c>
      <c r="H66" s="805">
        <v>849050.51127999998</v>
      </c>
      <c r="I66" s="809">
        <v>326683.62393</v>
      </c>
      <c r="J66" s="781">
        <v>1175734.13521</v>
      </c>
      <c r="K66" s="809">
        <v>454050.57331999997</v>
      </c>
    </row>
    <row r="67" spans="1:11" ht="18.75" customHeight="1" x14ac:dyDescent="0.25">
      <c r="A67" s="810" t="s">
        <v>29</v>
      </c>
      <c r="B67" s="798" t="s">
        <v>1036</v>
      </c>
      <c r="C67" s="797">
        <v>1</v>
      </c>
      <c r="D67" s="799" t="s">
        <v>362</v>
      </c>
      <c r="E67" s="806">
        <v>2646731.1274100002</v>
      </c>
      <c r="F67" s="806">
        <v>699645.06959999993</v>
      </c>
      <c r="G67" s="806">
        <v>624353.1362200001</v>
      </c>
      <c r="H67" s="806">
        <v>1323998.20582</v>
      </c>
      <c r="I67" s="806">
        <v>631027.95757000009</v>
      </c>
      <c r="J67" s="806">
        <v>1955026.1633900001</v>
      </c>
      <c r="K67" s="806">
        <v>691704.96401999984</v>
      </c>
    </row>
    <row r="68" spans="1:11" ht="18.75" customHeight="1" x14ac:dyDescent="0.25">
      <c r="A68" s="788" t="s">
        <v>1037</v>
      </c>
      <c r="B68" s="811" t="s">
        <v>1038</v>
      </c>
      <c r="C68" s="790">
        <v>1</v>
      </c>
      <c r="D68" s="785" t="s">
        <v>362</v>
      </c>
      <c r="E68" s="787">
        <v>2358008.19184</v>
      </c>
      <c r="F68" s="787">
        <v>624399.4482199999</v>
      </c>
      <c r="G68" s="787">
        <v>557536.52603000007</v>
      </c>
      <c r="H68" s="787">
        <v>1181935.97425</v>
      </c>
      <c r="I68" s="787">
        <v>562697.37150000012</v>
      </c>
      <c r="J68" s="787">
        <v>1744633.3457500001</v>
      </c>
      <c r="K68" s="787">
        <v>613374.84608999989</v>
      </c>
    </row>
    <row r="69" spans="1:11" s="772" customFormat="1" ht="18.75" outlineLevel="1" x14ac:dyDescent="0.25">
      <c r="A69" s="782" t="s">
        <v>1039</v>
      </c>
      <c r="B69" s="783" t="s">
        <v>973</v>
      </c>
      <c r="C69" s="784">
        <v>2</v>
      </c>
      <c r="D69" s="785" t="s">
        <v>362</v>
      </c>
      <c r="E69" s="793">
        <v>1047323.9377100001</v>
      </c>
      <c r="F69" s="793">
        <v>274975.78632000007</v>
      </c>
      <c r="G69" s="793">
        <v>242411.66138000001</v>
      </c>
      <c r="H69" s="793">
        <v>517387.44770000008</v>
      </c>
      <c r="I69" s="793">
        <v>247739.46829999998</v>
      </c>
      <c r="J69" s="793">
        <v>765126.91600000008</v>
      </c>
      <c r="K69" s="793">
        <v>282197.02171</v>
      </c>
    </row>
    <row r="70" spans="1:11" ht="18.75" outlineLevel="1" x14ac:dyDescent="0.25">
      <c r="A70" s="788" t="s">
        <v>1040</v>
      </c>
      <c r="B70" s="789" t="s">
        <v>1041</v>
      </c>
      <c r="C70" s="790">
        <v>2</v>
      </c>
      <c r="D70" s="785" t="s">
        <v>362</v>
      </c>
      <c r="E70" s="793">
        <v>0</v>
      </c>
      <c r="F70" s="807"/>
      <c r="G70" s="807"/>
      <c r="H70" s="793">
        <v>0</v>
      </c>
      <c r="I70" s="807"/>
      <c r="J70" s="787">
        <v>0</v>
      </c>
      <c r="K70" s="807"/>
    </row>
    <row r="71" spans="1:11" ht="18.75" outlineLevel="1" x14ac:dyDescent="0.25">
      <c r="A71" s="788" t="s">
        <v>1042</v>
      </c>
      <c r="B71" s="789" t="s">
        <v>977</v>
      </c>
      <c r="C71" s="790">
        <v>2</v>
      </c>
      <c r="D71" s="785" t="s">
        <v>362</v>
      </c>
      <c r="E71" s="793">
        <v>1047323.9377100001</v>
      </c>
      <c r="F71" s="807">
        <v>274975.78632000007</v>
      </c>
      <c r="G71" s="807">
        <v>242411.66138000001</v>
      </c>
      <c r="H71" s="793">
        <v>517387.44770000008</v>
      </c>
      <c r="I71" s="807">
        <v>247739.46829999998</v>
      </c>
      <c r="J71" s="787">
        <v>765126.91600000008</v>
      </c>
      <c r="K71" s="807">
        <v>282197.02171</v>
      </c>
    </row>
    <row r="72" spans="1:11" ht="18.75" outlineLevel="1" x14ac:dyDescent="0.25">
      <c r="A72" s="788" t="s">
        <v>1043</v>
      </c>
      <c r="B72" s="789" t="s">
        <v>1044</v>
      </c>
      <c r="C72" s="790">
        <v>2</v>
      </c>
      <c r="D72" s="785" t="s">
        <v>362</v>
      </c>
      <c r="E72" s="793">
        <v>0</v>
      </c>
      <c r="F72" s="807"/>
      <c r="G72" s="807"/>
      <c r="H72" s="793">
        <v>0</v>
      </c>
      <c r="I72" s="807"/>
      <c r="J72" s="787">
        <v>0</v>
      </c>
      <c r="K72" s="807"/>
    </row>
    <row r="73" spans="1:11" s="772" customFormat="1" ht="18.75" outlineLevel="1" x14ac:dyDescent="0.25">
      <c r="A73" s="782" t="s">
        <v>1045</v>
      </c>
      <c r="B73" s="783" t="s">
        <v>983</v>
      </c>
      <c r="C73" s="784">
        <v>2</v>
      </c>
      <c r="D73" s="785" t="s">
        <v>362</v>
      </c>
      <c r="E73" s="793">
        <v>0</v>
      </c>
      <c r="F73" s="793">
        <v>0</v>
      </c>
      <c r="G73" s="793">
        <v>0</v>
      </c>
      <c r="H73" s="793">
        <v>0</v>
      </c>
      <c r="I73" s="793">
        <v>0</v>
      </c>
      <c r="J73" s="793">
        <v>0</v>
      </c>
      <c r="K73" s="793">
        <v>0</v>
      </c>
    </row>
    <row r="74" spans="1:11" ht="18.75" outlineLevel="1" x14ac:dyDescent="0.25">
      <c r="A74" s="788" t="s">
        <v>1046</v>
      </c>
      <c r="B74" s="789" t="s">
        <v>985</v>
      </c>
      <c r="C74" s="790">
        <v>2</v>
      </c>
      <c r="D74" s="785" t="s">
        <v>362</v>
      </c>
      <c r="E74" s="793">
        <v>0</v>
      </c>
      <c r="F74" s="807"/>
      <c r="G74" s="807"/>
      <c r="H74" s="793">
        <v>0</v>
      </c>
      <c r="I74" s="807"/>
      <c r="J74" s="787">
        <v>0</v>
      </c>
      <c r="K74" s="807"/>
    </row>
    <row r="75" spans="1:11" ht="18.75" outlineLevel="1" x14ac:dyDescent="0.25">
      <c r="A75" s="788" t="s">
        <v>1047</v>
      </c>
      <c r="B75" s="791" t="s">
        <v>987</v>
      </c>
      <c r="C75" s="790">
        <v>2</v>
      </c>
      <c r="D75" s="785" t="s">
        <v>362</v>
      </c>
      <c r="E75" s="793">
        <v>0</v>
      </c>
      <c r="F75" s="807"/>
      <c r="G75" s="807"/>
      <c r="H75" s="793">
        <v>0</v>
      </c>
      <c r="I75" s="807"/>
      <c r="J75" s="787">
        <v>0</v>
      </c>
      <c r="K75" s="807"/>
    </row>
    <row r="76" spans="1:11" s="772" customFormat="1" ht="18.75" outlineLevel="1" x14ac:dyDescent="0.25">
      <c r="A76" s="782" t="s">
        <v>1048</v>
      </c>
      <c r="B76" s="783" t="s">
        <v>991</v>
      </c>
      <c r="C76" s="784">
        <v>2</v>
      </c>
      <c r="D76" s="785" t="s">
        <v>362</v>
      </c>
      <c r="E76" s="793">
        <v>1232793.13515</v>
      </c>
      <c r="F76" s="793">
        <v>329459.31356999994</v>
      </c>
      <c r="G76" s="793">
        <v>295896.99244</v>
      </c>
      <c r="H76" s="793">
        <v>625356.30600999994</v>
      </c>
      <c r="I76" s="793">
        <v>295723.01694000006</v>
      </c>
      <c r="J76" s="793">
        <v>921079.32294999994</v>
      </c>
      <c r="K76" s="793">
        <v>311713.81219999993</v>
      </c>
    </row>
    <row r="77" spans="1:11" ht="18.75" outlineLevel="1" x14ac:dyDescent="0.25">
      <c r="A77" s="788" t="s">
        <v>1049</v>
      </c>
      <c r="B77" s="789" t="s">
        <v>993</v>
      </c>
      <c r="C77" s="790">
        <v>2</v>
      </c>
      <c r="D77" s="785" t="s">
        <v>362</v>
      </c>
      <c r="E77" s="793">
        <v>1232793.13515</v>
      </c>
      <c r="F77" s="807">
        <v>329459.31356999994</v>
      </c>
      <c r="G77" s="807">
        <v>295896.99244</v>
      </c>
      <c r="H77" s="793">
        <v>625356.30600999994</v>
      </c>
      <c r="I77" s="807">
        <v>295723.01694000006</v>
      </c>
      <c r="J77" s="787">
        <v>921079.32294999994</v>
      </c>
      <c r="K77" s="807">
        <v>311713.81219999993</v>
      </c>
    </row>
    <row r="78" spans="1:11" ht="18.75" outlineLevel="1" x14ac:dyDescent="0.25">
      <c r="A78" s="788" t="s">
        <v>1050</v>
      </c>
      <c r="B78" s="791" t="s">
        <v>995</v>
      </c>
      <c r="C78" s="790">
        <v>2</v>
      </c>
      <c r="D78" s="785" t="s">
        <v>362</v>
      </c>
      <c r="E78" s="793">
        <v>0</v>
      </c>
      <c r="F78" s="807"/>
      <c r="G78" s="807"/>
      <c r="H78" s="793">
        <v>0</v>
      </c>
      <c r="I78" s="807"/>
      <c r="J78" s="787">
        <v>0</v>
      </c>
      <c r="K78" s="807"/>
    </row>
    <row r="79" spans="1:11" s="772" customFormat="1" ht="18.75" outlineLevel="1" x14ac:dyDescent="0.25">
      <c r="A79" s="782" t="s">
        <v>1051</v>
      </c>
      <c r="B79" s="783" t="s">
        <v>310</v>
      </c>
      <c r="C79" s="784">
        <v>2</v>
      </c>
      <c r="D79" s="785" t="s">
        <v>362</v>
      </c>
      <c r="E79" s="793">
        <v>77891.118979999999</v>
      </c>
      <c r="F79" s="793">
        <v>19964.348329999997</v>
      </c>
      <c r="G79" s="793">
        <v>19227.872210000001</v>
      </c>
      <c r="H79" s="793">
        <v>39192.220539999995</v>
      </c>
      <c r="I79" s="793">
        <v>19234.886260000003</v>
      </c>
      <c r="J79" s="793">
        <v>58427.106799999994</v>
      </c>
      <c r="K79" s="793">
        <v>19464.012179999998</v>
      </c>
    </row>
    <row r="80" spans="1:11" ht="18.75" outlineLevel="1" x14ac:dyDescent="0.25">
      <c r="A80" s="788" t="s">
        <v>1052</v>
      </c>
      <c r="B80" s="789" t="s">
        <v>1000</v>
      </c>
      <c r="C80" s="790">
        <v>2</v>
      </c>
      <c r="D80" s="785" t="s">
        <v>362</v>
      </c>
      <c r="E80" s="793">
        <v>77891.118979999999</v>
      </c>
      <c r="F80" s="807">
        <v>19964.348329999997</v>
      </c>
      <c r="G80" s="807">
        <v>19227.872210000001</v>
      </c>
      <c r="H80" s="793">
        <v>39192.220539999995</v>
      </c>
      <c r="I80" s="807">
        <v>19234.886260000003</v>
      </c>
      <c r="J80" s="787">
        <v>58427.106799999994</v>
      </c>
      <c r="K80" s="807">
        <v>19464.012179999998</v>
      </c>
    </row>
    <row r="81" spans="1:11" ht="18.75" outlineLevel="1" x14ac:dyDescent="0.25">
      <c r="A81" s="788" t="s">
        <v>1053</v>
      </c>
      <c r="B81" s="791" t="s">
        <v>1002</v>
      </c>
      <c r="C81" s="790">
        <v>2</v>
      </c>
      <c r="D81" s="785" t="s">
        <v>362</v>
      </c>
      <c r="E81" s="793">
        <v>0</v>
      </c>
      <c r="F81" s="807"/>
      <c r="G81" s="807"/>
      <c r="H81" s="793">
        <v>0</v>
      </c>
      <c r="I81" s="807"/>
      <c r="J81" s="787">
        <v>0</v>
      </c>
      <c r="K81" s="807"/>
    </row>
    <row r="82" spans="1:11" ht="18.75" customHeight="1" x14ac:dyDescent="0.25">
      <c r="A82" s="788" t="s">
        <v>1054</v>
      </c>
      <c r="B82" s="811" t="s">
        <v>1055</v>
      </c>
      <c r="C82" s="790">
        <v>1</v>
      </c>
      <c r="D82" s="785" t="s">
        <v>362</v>
      </c>
      <c r="E82" s="793">
        <v>288722.93556999997</v>
      </c>
      <c r="F82" s="793">
        <v>75245.621379999997</v>
      </c>
      <c r="G82" s="793">
        <v>66816.610189999992</v>
      </c>
      <c r="H82" s="793">
        <v>142062.23157</v>
      </c>
      <c r="I82" s="793">
        <v>68330.586070000005</v>
      </c>
      <c r="J82" s="793">
        <v>210392.81764000002</v>
      </c>
      <c r="K82" s="793">
        <v>78330.117929999993</v>
      </c>
    </row>
    <row r="83" spans="1:11" s="772" customFormat="1" ht="18.75" outlineLevel="1" x14ac:dyDescent="0.25">
      <c r="A83" s="782" t="s">
        <v>913</v>
      </c>
      <c r="B83" s="783" t="s">
        <v>973</v>
      </c>
      <c r="C83" s="784">
        <v>2</v>
      </c>
      <c r="D83" s="785" t="s">
        <v>362</v>
      </c>
      <c r="E83" s="793">
        <v>91374.70968</v>
      </c>
      <c r="F83" s="793">
        <v>23642.673170000002</v>
      </c>
      <c r="G83" s="793">
        <v>20296.887279999999</v>
      </c>
      <c r="H83" s="793">
        <v>43939.560450000004</v>
      </c>
      <c r="I83" s="793">
        <v>21677.962009999999</v>
      </c>
      <c r="J83" s="793">
        <v>65617.522460000007</v>
      </c>
      <c r="K83" s="793">
        <v>25757.18722</v>
      </c>
    </row>
    <row r="84" spans="1:11" ht="18.75" outlineLevel="1" x14ac:dyDescent="0.25">
      <c r="A84" s="788" t="s">
        <v>699</v>
      </c>
      <c r="B84" s="789" t="s">
        <v>1041</v>
      </c>
      <c r="C84" s="790">
        <v>2</v>
      </c>
      <c r="D84" s="785" t="s">
        <v>362</v>
      </c>
      <c r="E84" s="793">
        <v>0</v>
      </c>
      <c r="F84" s="807"/>
      <c r="G84" s="807"/>
      <c r="H84" s="793">
        <v>0</v>
      </c>
      <c r="I84" s="807"/>
      <c r="J84" s="787">
        <v>0</v>
      </c>
      <c r="K84" s="807"/>
    </row>
    <row r="85" spans="1:11" ht="18.75" outlineLevel="1" x14ac:dyDescent="0.25">
      <c r="A85" s="788" t="s">
        <v>1056</v>
      </c>
      <c r="B85" s="789" t="s">
        <v>977</v>
      </c>
      <c r="C85" s="790">
        <v>2</v>
      </c>
      <c r="D85" s="785" t="s">
        <v>362</v>
      </c>
      <c r="E85" s="793">
        <v>91374.70968</v>
      </c>
      <c r="F85" s="807">
        <v>23642.673170000002</v>
      </c>
      <c r="G85" s="807">
        <v>20296.887279999999</v>
      </c>
      <c r="H85" s="793">
        <v>43939.560450000004</v>
      </c>
      <c r="I85" s="807">
        <v>21677.962009999999</v>
      </c>
      <c r="J85" s="787">
        <v>65617.522460000007</v>
      </c>
      <c r="K85" s="807">
        <v>25757.18722</v>
      </c>
    </row>
    <row r="86" spans="1:11" ht="18.75" outlineLevel="1" x14ac:dyDescent="0.25">
      <c r="A86" s="788" t="s">
        <v>1057</v>
      </c>
      <c r="B86" s="791" t="s">
        <v>1044</v>
      </c>
      <c r="C86" s="790">
        <v>2</v>
      </c>
      <c r="D86" s="785" t="s">
        <v>362</v>
      </c>
      <c r="E86" s="793">
        <v>0</v>
      </c>
      <c r="F86" s="807"/>
      <c r="G86" s="807"/>
      <c r="H86" s="793">
        <v>0</v>
      </c>
      <c r="I86" s="807"/>
      <c r="J86" s="787">
        <v>0</v>
      </c>
      <c r="K86" s="807"/>
    </row>
    <row r="87" spans="1:11" s="772" customFormat="1" ht="18.75" outlineLevel="1" x14ac:dyDescent="0.25">
      <c r="A87" s="782" t="s">
        <v>699</v>
      </c>
      <c r="B87" s="783" t="s">
        <v>983</v>
      </c>
      <c r="C87" s="784">
        <v>2</v>
      </c>
      <c r="D87" s="785" t="s">
        <v>362</v>
      </c>
      <c r="E87" s="793">
        <v>0</v>
      </c>
      <c r="F87" s="793">
        <v>0</v>
      </c>
      <c r="G87" s="793">
        <v>0</v>
      </c>
      <c r="H87" s="793">
        <v>0</v>
      </c>
      <c r="I87" s="793">
        <v>0</v>
      </c>
      <c r="J87" s="793">
        <v>0</v>
      </c>
      <c r="K87" s="793">
        <v>0</v>
      </c>
    </row>
    <row r="88" spans="1:11" ht="18.75" outlineLevel="1" x14ac:dyDescent="0.25">
      <c r="A88" s="788" t="s">
        <v>701</v>
      </c>
      <c r="B88" s="789" t="s">
        <v>985</v>
      </c>
      <c r="C88" s="790">
        <v>2</v>
      </c>
      <c r="D88" s="785" t="s">
        <v>362</v>
      </c>
      <c r="E88" s="793">
        <v>0</v>
      </c>
      <c r="F88" s="807"/>
      <c r="G88" s="807"/>
      <c r="H88" s="793">
        <v>0</v>
      </c>
      <c r="I88" s="807"/>
      <c r="J88" s="787">
        <v>0</v>
      </c>
      <c r="K88" s="807"/>
    </row>
    <row r="89" spans="1:11" ht="18.75" outlineLevel="1" x14ac:dyDescent="0.25">
      <c r="A89" s="788" t="s">
        <v>707</v>
      </c>
      <c r="B89" s="791" t="s">
        <v>987</v>
      </c>
      <c r="C89" s="790">
        <v>2</v>
      </c>
      <c r="D89" s="785" t="s">
        <v>362</v>
      </c>
      <c r="E89" s="793">
        <v>0</v>
      </c>
      <c r="F89" s="807"/>
      <c r="G89" s="807"/>
      <c r="H89" s="793">
        <v>0</v>
      </c>
      <c r="I89" s="807"/>
      <c r="J89" s="787">
        <v>0</v>
      </c>
      <c r="K89" s="807"/>
    </row>
    <row r="90" spans="1:11" s="772" customFormat="1" ht="18.75" outlineLevel="1" x14ac:dyDescent="0.25">
      <c r="A90" s="782" t="s">
        <v>1056</v>
      </c>
      <c r="B90" s="783" t="s">
        <v>991</v>
      </c>
      <c r="C90" s="784">
        <v>2</v>
      </c>
      <c r="D90" s="785" t="s">
        <v>362</v>
      </c>
      <c r="E90" s="793">
        <v>176589.03561999998</v>
      </c>
      <c r="F90" s="793">
        <v>46235.89041</v>
      </c>
      <c r="G90" s="793">
        <v>41599.965939999995</v>
      </c>
      <c r="H90" s="793">
        <v>87835.856349999987</v>
      </c>
      <c r="I90" s="793">
        <v>41720.829790000003</v>
      </c>
      <c r="J90" s="793">
        <v>129556.68613999999</v>
      </c>
      <c r="K90" s="793">
        <v>47032.349480000004</v>
      </c>
    </row>
    <row r="91" spans="1:11" ht="18.75" outlineLevel="1" x14ac:dyDescent="0.25">
      <c r="A91" s="788" t="s">
        <v>1058</v>
      </c>
      <c r="B91" s="789" t="s">
        <v>993</v>
      </c>
      <c r="C91" s="790">
        <v>2</v>
      </c>
      <c r="D91" s="785" t="s">
        <v>362</v>
      </c>
      <c r="E91" s="793">
        <v>176589.03561999998</v>
      </c>
      <c r="F91" s="807">
        <v>46235.89041</v>
      </c>
      <c r="G91" s="807">
        <v>41599.965939999995</v>
      </c>
      <c r="H91" s="793">
        <v>87835.856349999987</v>
      </c>
      <c r="I91" s="807">
        <v>41720.829790000003</v>
      </c>
      <c r="J91" s="787">
        <v>129556.68613999999</v>
      </c>
      <c r="K91" s="807">
        <v>47032.349480000004</v>
      </c>
    </row>
    <row r="92" spans="1:11" ht="18.75" outlineLevel="1" x14ac:dyDescent="0.25">
      <c r="A92" s="788" t="s">
        <v>1059</v>
      </c>
      <c r="B92" s="791" t="s">
        <v>995</v>
      </c>
      <c r="C92" s="790">
        <v>2</v>
      </c>
      <c r="D92" s="785" t="s">
        <v>362</v>
      </c>
      <c r="E92" s="793">
        <v>0</v>
      </c>
      <c r="F92" s="807"/>
      <c r="G92" s="807"/>
      <c r="H92" s="793">
        <v>0</v>
      </c>
      <c r="I92" s="807"/>
      <c r="J92" s="787">
        <v>0</v>
      </c>
      <c r="K92" s="807"/>
    </row>
    <row r="93" spans="1:11" s="772" customFormat="1" ht="18.75" outlineLevel="1" x14ac:dyDescent="0.25">
      <c r="A93" s="782" t="s">
        <v>1057</v>
      </c>
      <c r="B93" s="783" t="s">
        <v>310</v>
      </c>
      <c r="C93" s="784">
        <v>2</v>
      </c>
      <c r="D93" s="785" t="s">
        <v>362</v>
      </c>
      <c r="E93" s="793">
        <v>20759.190269999999</v>
      </c>
      <c r="F93" s="793">
        <v>5367.0577999999996</v>
      </c>
      <c r="G93" s="793">
        <v>4919.7569700000004</v>
      </c>
      <c r="H93" s="793">
        <v>10286.814770000001</v>
      </c>
      <c r="I93" s="793">
        <v>4931.7942699999994</v>
      </c>
      <c r="J93" s="793">
        <v>15218.609039999999</v>
      </c>
      <c r="K93" s="793">
        <v>5540.5812300000007</v>
      </c>
    </row>
    <row r="94" spans="1:11" ht="18.75" outlineLevel="1" x14ac:dyDescent="0.25">
      <c r="A94" s="788" t="s">
        <v>1060</v>
      </c>
      <c r="B94" s="789" t="s">
        <v>1000</v>
      </c>
      <c r="C94" s="795">
        <v>2</v>
      </c>
      <c r="D94" s="785" t="s">
        <v>362</v>
      </c>
      <c r="E94" s="805">
        <v>20759.190269999999</v>
      </c>
      <c r="F94" s="807">
        <v>5367.0577999999996</v>
      </c>
      <c r="G94" s="807">
        <v>4919.7569700000004</v>
      </c>
      <c r="H94" s="805">
        <v>10286.814770000001</v>
      </c>
      <c r="I94" s="807">
        <v>4931.7942699999994</v>
      </c>
      <c r="J94" s="781">
        <v>15218.609039999999</v>
      </c>
      <c r="K94" s="807">
        <v>5540.5812300000007</v>
      </c>
    </row>
    <row r="95" spans="1:11" ht="18.75" outlineLevel="1" x14ac:dyDescent="0.25">
      <c r="A95" s="788" t="s">
        <v>1061</v>
      </c>
      <c r="B95" s="789" t="s">
        <v>1002</v>
      </c>
      <c r="C95" s="795">
        <v>2</v>
      </c>
      <c r="D95" s="785" t="s">
        <v>362</v>
      </c>
      <c r="E95" s="805">
        <v>0</v>
      </c>
      <c r="F95" s="807"/>
      <c r="G95" s="807"/>
      <c r="H95" s="805">
        <v>0</v>
      </c>
      <c r="I95" s="807"/>
      <c r="J95" s="781">
        <v>0</v>
      </c>
      <c r="K95" s="807"/>
    </row>
    <row r="96" spans="1:11" ht="23.25" x14ac:dyDescent="0.25">
      <c r="A96" s="767" t="s">
        <v>1071</v>
      </c>
      <c r="B96" s="768" t="s">
        <v>1072</v>
      </c>
      <c r="C96" s="817"/>
      <c r="D96" s="770"/>
      <c r="E96" s="819"/>
      <c r="F96" s="819"/>
      <c r="G96" s="819"/>
      <c r="H96" s="818"/>
      <c r="I96" s="818"/>
      <c r="J96" s="818"/>
      <c r="K96" s="818"/>
    </row>
    <row r="97" spans="1:11" s="772" customFormat="1" ht="36" x14ac:dyDescent="0.25">
      <c r="A97" s="773" t="s">
        <v>22</v>
      </c>
      <c r="B97" s="774" t="s">
        <v>969</v>
      </c>
      <c r="C97" s="775">
        <v>1</v>
      </c>
      <c r="D97" s="799" t="s">
        <v>304</v>
      </c>
      <c r="E97" s="821">
        <v>3967.5362340000001</v>
      </c>
      <c r="F97" s="820">
        <v>1100.964424</v>
      </c>
      <c r="G97" s="820">
        <v>908.10039500000005</v>
      </c>
      <c r="H97" s="820">
        <v>2009.0648190000002</v>
      </c>
      <c r="I97" s="820">
        <v>853.59946600000001</v>
      </c>
      <c r="J97" s="820">
        <v>2862.6642850000003</v>
      </c>
      <c r="K97" s="820">
        <v>1104.8719490000001</v>
      </c>
    </row>
    <row r="98" spans="1:11" ht="18.75" outlineLevel="1" x14ac:dyDescent="0.25">
      <c r="A98" s="788" t="s">
        <v>972</v>
      </c>
      <c r="B98" s="822" t="s">
        <v>973</v>
      </c>
      <c r="C98" s="790">
        <v>2</v>
      </c>
      <c r="D98" s="785" t="s">
        <v>304</v>
      </c>
      <c r="E98" s="787">
        <v>747.8603270000001</v>
      </c>
      <c r="F98" s="787">
        <v>195.993235</v>
      </c>
      <c r="G98" s="787">
        <v>166.28781499999999</v>
      </c>
      <c r="H98" s="787">
        <v>362.28104999999999</v>
      </c>
      <c r="I98" s="787">
        <v>175.00113300000001</v>
      </c>
      <c r="J98" s="787">
        <v>537.28218300000003</v>
      </c>
      <c r="K98" s="787">
        <v>210.57814400000001</v>
      </c>
    </row>
    <row r="99" spans="1:11" ht="18.75" outlineLevel="1" x14ac:dyDescent="0.25">
      <c r="A99" s="788" t="s">
        <v>974</v>
      </c>
      <c r="B99" s="789" t="s">
        <v>975</v>
      </c>
      <c r="C99" s="790">
        <v>2</v>
      </c>
      <c r="D99" s="785" t="s">
        <v>304</v>
      </c>
      <c r="E99" s="787">
        <v>0</v>
      </c>
      <c r="F99" s="787">
        <v>0</v>
      </c>
      <c r="G99" s="787">
        <v>0</v>
      </c>
      <c r="H99" s="787">
        <v>0</v>
      </c>
      <c r="I99" s="787">
        <v>0</v>
      </c>
      <c r="J99" s="787">
        <v>0</v>
      </c>
      <c r="K99" s="787">
        <v>0</v>
      </c>
    </row>
    <row r="100" spans="1:11" ht="18.75" outlineLevel="1" x14ac:dyDescent="0.25">
      <c r="A100" s="788" t="s">
        <v>976</v>
      </c>
      <c r="B100" s="789" t="s">
        <v>977</v>
      </c>
      <c r="C100" s="790">
        <v>2</v>
      </c>
      <c r="D100" s="785" t="s">
        <v>304</v>
      </c>
      <c r="E100" s="787">
        <v>747.8603270000001</v>
      </c>
      <c r="F100" s="787">
        <v>195.993235</v>
      </c>
      <c r="G100" s="787">
        <v>166.28781499999999</v>
      </c>
      <c r="H100" s="787">
        <v>362.28104999999999</v>
      </c>
      <c r="I100" s="787">
        <v>175.00113300000001</v>
      </c>
      <c r="J100" s="787">
        <v>537.28218300000003</v>
      </c>
      <c r="K100" s="787">
        <v>210.57814400000001</v>
      </c>
    </row>
    <row r="101" spans="1:11" ht="18.75" outlineLevel="1" x14ac:dyDescent="0.25">
      <c r="A101" s="788" t="s">
        <v>978</v>
      </c>
      <c r="B101" s="791" t="s">
        <v>979</v>
      </c>
      <c r="C101" s="790">
        <v>2</v>
      </c>
      <c r="D101" s="785" t="s">
        <v>304</v>
      </c>
      <c r="E101" s="787">
        <v>0</v>
      </c>
      <c r="F101" s="787">
        <v>0</v>
      </c>
      <c r="G101" s="787">
        <v>0</v>
      </c>
      <c r="H101" s="787">
        <v>0</v>
      </c>
      <c r="I101" s="787">
        <v>0</v>
      </c>
      <c r="J101" s="787">
        <v>0</v>
      </c>
      <c r="K101" s="787">
        <v>0</v>
      </c>
    </row>
    <row r="102" spans="1:11" ht="18.75" outlineLevel="1" x14ac:dyDescent="0.25">
      <c r="A102" s="788" t="s">
        <v>980</v>
      </c>
      <c r="B102" s="791" t="s">
        <v>981</v>
      </c>
      <c r="C102" s="790">
        <v>2</v>
      </c>
      <c r="D102" s="785" t="s">
        <v>304</v>
      </c>
      <c r="E102" s="787">
        <v>0</v>
      </c>
      <c r="F102" s="787">
        <v>0</v>
      </c>
      <c r="G102" s="787">
        <v>0</v>
      </c>
      <c r="H102" s="787">
        <v>0</v>
      </c>
      <c r="I102" s="787">
        <v>0</v>
      </c>
      <c r="J102" s="787">
        <v>0</v>
      </c>
      <c r="K102" s="787">
        <v>0</v>
      </c>
    </row>
    <row r="103" spans="1:11" ht="18.75" outlineLevel="1" x14ac:dyDescent="0.25">
      <c r="A103" s="788" t="s">
        <v>982</v>
      </c>
      <c r="B103" s="783" t="s">
        <v>983</v>
      </c>
      <c r="C103" s="790">
        <v>2</v>
      </c>
      <c r="D103" s="785" t="s">
        <v>304</v>
      </c>
      <c r="E103" s="787">
        <v>0</v>
      </c>
      <c r="F103" s="787">
        <v>0</v>
      </c>
      <c r="G103" s="787">
        <v>0</v>
      </c>
      <c r="H103" s="787">
        <v>0</v>
      </c>
      <c r="I103" s="787">
        <v>0</v>
      </c>
      <c r="J103" s="787">
        <v>0</v>
      </c>
      <c r="K103" s="787">
        <v>0</v>
      </c>
    </row>
    <row r="104" spans="1:11" ht="18.75" outlineLevel="1" x14ac:dyDescent="0.25">
      <c r="A104" s="788" t="s">
        <v>984</v>
      </c>
      <c r="B104" s="789" t="s">
        <v>985</v>
      </c>
      <c r="C104" s="790">
        <v>2</v>
      </c>
      <c r="D104" s="785" t="s">
        <v>304</v>
      </c>
      <c r="E104" s="787">
        <v>0</v>
      </c>
      <c r="F104" s="787">
        <v>0</v>
      </c>
      <c r="G104" s="787">
        <v>0</v>
      </c>
      <c r="H104" s="787">
        <v>0</v>
      </c>
      <c r="I104" s="787">
        <v>0</v>
      </c>
      <c r="J104" s="787">
        <v>0</v>
      </c>
      <c r="K104" s="787">
        <v>0</v>
      </c>
    </row>
    <row r="105" spans="1:11" ht="18.75" outlineLevel="1" x14ac:dyDescent="0.25">
      <c r="A105" s="788" t="s">
        <v>986</v>
      </c>
      <c r="B105" s="791" t="s">
        <v>987</v>
      </c>
      <c r="C105" s="790">
        <v>2</v>
      </c>
      <c r="D105" s="785" t="s">
        <v>304</v>
      </c>
      <c r="E105" s="787">
        <v>0</v>
      </c>
      <c r="F105" s="787">
        <v>0</v>
      </c>
      <c r="G105" s="787">
        <v>0</v>
      </c>
      <c r="H105" s="787">
        <v>0</v>
      </c>
      <c r="I105" s="787">
        <v>0</v>
      </c>
      <c r="J105" s="787">
        <v>0</v>
      </c>
      <c r="K105" s="787">
        <v>0</v>
      </c>
    </row>
    <row r="106" spans="1:11" ht="18.75" outlineLevel="1" x14ac:dyDescent="0.25">
      <c r="A106" s="788" t="s">
        <v>988</v>
      </c>
      <c r="B106" s="791" t="s">
        <v>989</v>
      </c>
      <c r="C106" s="790">
        <v>2</v>
      </c>
      <c r="D106" s="785" t="s">
        <v>304</v>
      </c>
      <c r="E106" s="787">
        <v>0</v>
      </c>
      <c r="F106" s="787">
        <v>0</v>
      </c>
      <c r="G106" s="787">
        <v>0</v>
      </c>
      <c r="H106" s="787">
        <v>0</v>
      </c>
      <c r="I106" s="787">
        <v>0</v>
      </c>
      <c r="J106" s="787">
        <v>0</v>
      </c>
      <c r="K106" s="787">
        <v>0</v>
      </c>
    </row>
    <row r="107" spans="1:11" ht="18.75" outlineLevel="1" x14ac:dyDescent="0.25">
      <c r="A107" s="788" t="s">
        <v>990</v>
      </c>
      <c r="B107" s="783" t="s">
        <v>991</v>
      </c>
      <c r="C107" s="790">
        <v>2</v>
      </c>
      <c r="D107" s="785" t="s">
        <v>304</v>
      </c>
      <c r="E107" s="787">
        <v>1510.9775670000001</v>
      </c>
      <c r="F107" s="787">
        <v>412.877026</v>
      </c>
      <c r="G107" s="787">
        <v>343.79373500000003</v>
      </c>
      <c r="H107" s="787">
        <v>756.67076100000008</v>
      </c>
      <c r="I107" s="787">
        <v>337.60684399999997</v>
      </c>
      <c r="J107" s="787">
        <v>1094.277605</v>
      </c>
      <c r="K107" s="787">
        <v>416.69996200000003</v>
      </c>
    </row>
    <row r="108" spans="1:11" ht="18.75" outlineLevel="1" x14ac:dyDescent="0.25">
      <c r="A108" s="788" t="s">
        <v>992</v>
      </c>
      <c r="B108" s="789" t="s">
        <v>993</v>
      </c>
      <c r="C108" s="790">
        <v>2</v>
      </c>
      <c r="D108" s="785" t="s">
        <v>304</v>
      </c>
      <c r="E108" s="787">
        <v>1344.3125680000001</v>
      </c>
      <c r="F108" s="787">
        <v>363.59351600000002</v>
      </c>
      <c r="G108" s="787">
        <v>307.01858200000004</v>
      </c>
      <c r="H108" s="787">
        <v>670.61209800000006</v>
      </c>
      <c r="I108" s="787">
        <v>305.41351599999996</v>
      </c>
      <c r="J108" s="787">
        <v>976.02561400000002</v>
      </c>
      <c r="K108" s="787">
        <v>368.28695400000004</v>
      </c>
    </row>
    <row r="109" spans="1:11" ht="18.75" outlineLevel="1" x14ac:dyDescent="0.25">
      <c r="A109" s="788" t="s">
        <v>994</v>
      </c>
      <c r="B109" s="791" t="s">
        <v>995</v>
      </c>
      <c r="C109" s="790">
        <v>2</v>
      </c>
      <c r="D109" s="785" t="s">
        <v>304</v>
      </c>
      <c r="E109" s="787">
        <v>0</v>
      </c>
      <c r="F109" s="787">
        <v>0</v>
      </c>
      <c r="G109" s="787">
        <v>0</v>
      </c>
      <c r="H109" s="787">
        <v>0</v>
      </c>
      <c r="I109" s="787">
        <v>0</v>
      </c>
      <c r="J109" s="787">
        <v>0</v>
      </c>
      <c r="K109" s="787">
        <v>0</v>
      </c>
    </row>
    <row r="110" spans="1:11" ht="18.75" outlineLevel="1" x14ac:dyDescent="0.25">
      <c r="A110" s="788" t="s">
        <v>996</v>
      </c>
      <c r="B110" s="791" t="s">
        <v>997</v>
      </c>
      <c r="C110" s="790">
        <v>2</v>
      </c>
      <c r="D110" s="785" t="s">
        <v>304</v>
      </c>
      <c r="E110" s="787">
        <v>166.66499900000002</v>
      </c>
      <c r="F110" s="787">
        <v>49.28351</v>
      </c>
      <c r="G110" s="787">
        <v>36.775152999999996</v>
      </c>
      <c r="H110" s="787">
        <v>86.058662999999996</v>
      </c>
      <c r="I110" s="787">
        <v>32.193328000000001</v>
      </c>
      <c r="J110" s="787">
        <v>118.251991</v>
      </c>
      <c r="K110" s="787">
        <v>48.413008000000005</v>
      </c>
    </row>
    <row r="111" spans="1:11" ht="18.75" outlineLevel="1" x14ac:dyDescent="0.25">
      <c r="A111" s="788" t="s">
        <v>998</v>
      </c>
      <c r="B111" s="783" t="s">
        <v>310</v>
      </c>
      <c r="C111" s="790">
        <v>2</v>
      </c>
      <c r="D111" s="785" t="s">
        <v>304</v>
      </c>
      <c r="E111" s="787">
        <v>1708.6983400000001</v>
      </c>
      <c r="F111" s="787">
        <v>492.09416299999998</v>
      </c>
      <c r="G111" s="787">
        <v>398.01884500000006</v>
      </c>
      <c r="H111" s="787">
        <v>890.11300800000015</v>
      </c>
      <c r="I111" s="787">
        <v>340.991489</v>
      </c>
      <c r="J111" s="787">
        <v>1231.1044970000003</v>
      </c>
      <c r="K111" s="787">
        <v>477.59384300000005</v>
      </c>
    </row>
    <row r="112" spans="1:11" ht="18.75" outlineLevel="1" x14ac:dyDescent="0.25">
      <c r="A112" s="788" t="s">
        <v>999</v>
      </c>
      <c r="B112" s="789" t="s">
        <v>1000</v>
      </c>
      <c r="C112" s="790">
        <v>2</v>
      </c>
      <c r="D112" s="785" t="s">
        <v>304</v>
      </c>
      <c r="E112" s="787">
        <v>423.91994600000004</v>
      </c>
      <c r="F112" s="787">
        <v>120.69470799999999</v>
      </c>
      <c r="G112" s="787">
        <v>97.403261000000001</v>
      </c>
      <c r="H112" s="787">
        <v>218.09796900000001</v>
      </c>
      <c r="I112" s="787">
        <v>90.046373000000003</v>
      </c>
      <c r="J112" s="787">
        <v>308.14434200000005</v>
      </c>
      <c r="K112" s="787">
        <v>115.77560399999999</v>
      </c>
    </row>
    <row r="113" spans="1:11" ht="18.75" outlineLevel="1" x14ac:dyDescent="0.25">
      <c r="A113" s="788" t="s">
        <v>1001</v>
      </c>
      <c r="B113" s="791" t="s">
        <v>1002</v>
      </c>
      <c r="C113" s="790">
        <v>2</v>
      </c>
      <c r="D113" s="785" t="s">
        <v>304</v>
      </c>
      <c r="E113" s="787">
        <v>0</v>
      </c>
      <c r="F113" s="787">
        <v>0</v>
      </c>
      <c r="G113" s="787">
        <v>0</v>
      </c>
      <c r="H113" s="787">
        <v>0</v>
      </c>
      <c r="I113" s="787">
        <v>0</v>
      </c>
      <c r="J113" s="787">
        <v>0</v>
      </c>
      <c r="K113" s="787">
        <v>0</v>
      </c>
    </row>
    <row r="114" spans="1:11" ht="18.75" outlineLevel="1" x14ac:dyDescent="0.25">
      <c r="A114" s="794" t="s">
        <v>1003</v>
      </c>
      <c r="B114" s="791" t="s">
        <v>1004</v>
      </c>
      <c r="C114" s="795">
        <v>2</v>
      </c>
      <c r="D114" s="796" t="s">
        <v>304</v>
      </c>
      <c r="E114" s="781">
        <v>1284.7783940000002</v>
      </c>
      <c r="F114" s="781">
        <v>371.39945499999999</v>
      </c>
      <c r="G114" s="781">
        <v>300.61558400000007</v>
      </c>
      <c r="H114" s="781">
        <v>672.01503900000012</v>
      </c>
      <c r="I114" s="781">
        <v>250.94511600000001</v>
      </c>
      <c r="J114" s="781">
        <v>922.9601550000001</v>
      </c>
      <c r="K114" s="781">
        <v>361.81823900000006</v>
      </c>
    </row>
    <row r="115" spans="1:11" ht="18" x14ac:dyDescent="0.25">
      <c r="A115" s="797" t="s">
        <v>24</v>
      </c>
      <c r="B115" s="823" t="s">
        <v>363</v>
      </c>
      <c r="C115" s="797">
        <v>1</v>
      </c>
      <c r="D115" s="799" t="s">
        <v>304</v>
      </c>
      <c r="E115" s="777">
        <v>3967.5362340000001</v>
      </c>
      <c r="F115" s="816">
        <v>1100.964424</v>
      </c>
      <c r="G115" s="816">
        <v>908.10039500000005</v>
      </c>
      <c r="H115" s="816">
        <v>2009.0648190000002</v>
      </c>
      <c r="I115" s="816">
        <v>853.59946600000001</v>
      </c>
      <c r="J115" s="816">
        <v>2862.6642850000003</v>
      </c>
      <c r="K115" s="816">
        <v>1104.8719490000001</v>
      </c>
    </row>
    <row r="116" spans="1:11" ht="18.75" outlineLevel="1" x14ac:dyDescent="0.25">
      <c r="A116" s="803" t="s">
        <v>97</v>
      </c>
      <c r="B116" s="822" t="s">
        <v>973</v>
      </c>
      <c r="C116" s="790">
        <v>2</v>
      </c>
      <c r="D116" s="785" t="s">
        <v>304</v>
      </c>
      <c r="E116" s="787">
        <v>747.8603270000001</v>
      </c>
      <c r="F116" s="787">
        <v>195.993235</v>
      </c>
      <c r="G116" s="787">
        <v>166.28781499999999</v>
      </c>
      <c r="H116" s="787">
        <v>362.28104999999999</v>
      </c>
      <c r="I116" s="787">
        <v>175.00113300000001</v>
      </c>
      <c r="J116" s="787">
        <v>537.28218300000003</v>
      </c>
      <c r="K116" s="787">
        <v>210.57814400000001</v>
      </c>
    </row>
    <row r="117" spans="1:11" ht="18.75" outlineLevel="1" x14ac:dyDescent="0.25">
      <c r="A117" s="803" t="s">
        <v>1006</v>
      </c>
      <c r="B117" s="789" t="s">
        <v>975</v>
      </c>
      <c r="C117" s="790">
        <v>2</v>
      </c>
      <c r="D117" s="785" t="s">
        <v>304</v>
      </c>
      <c r="E117" s="787">
        <v>0</v>
      </c>
      <c r="F117" s="787">
        <v>0</v>
      </c>
      <c r="G117" s="787">
        <v>0</v>
      </c>
      <c r="H117" s="787">
        <v>0</v>
      </c>
      <c r="I117" s="787">
        <v>0</v>
      </c>
      <c r="J117" s="787">
        <v>0</v>
      </c>
      <c r="K117" s="787">
        <v>0</v>
      </c>
    </row>
    <row r="118" spans="1:11" ht="18.75" outlineLevel="1" x14ac:dyDescent="0.25">
      <c r="A118" s="803" t="s">
        <v>1007</v>
      </c>
      <c r="B118" s="789" t="s">
        <v>977</v>
      </c>
      <c r="C118" s="790">
        <v>2</v>
      </c>
      <c r="D118" s="785" t="s">
        <v>304</v>
      </c>
      <c r="E118" s="787">
        <v>747.8603270000001</v>
      </c>
      <c r="F118" s="787">
        <v>195.993235</v>
      </c>
      <c r="G118" s="787">
        <v>166.28781499999999</v>
      </c>
      <c r="H118" s="787">
        <v>362.28104999999999</v>
      </c>
      <c r="I118" s="787">
        <v>175.00113300000001</v>
      </c>
      <c r="J118" s="787">
        <v>537.28218300000003</v>
      </c>
      <c r="K118" s="787">
        <v>210.57814400000001</v>
      </c>
    </row>
    <row r="119" spans="1:11" ht="18.75" outlineLevel="1" x14ac:dyDescent="0.25">
      <c r="A119" s="803" t="s">
        <v>1008</v>
      </c>
      <c r="B119" s="791" t="s">
        <v>979</v>
      </c>
      <c r="C119" s="790">
        <v>2</v>
      </c>
      <c r="D119" s="785" t="s">
        <v>304</v>
      </c>
      <c r="E119" s="787">
        <v>0</v>
      </c>
      <c r="F119" s="787">
        <v>0</v>
      </c>
      <c r="G119" s="787">
        <v>0</v>
      </c>
      <c r="H119" s="787">
        <v>0</v>
      </c>
      <c r="I119" s="787">
        <v>0</v>
      </c>
      <c r="J119" s="787">
        <v>0</v>
      </c>
      <c r="K119" s="787">
        <v>0</v>
      </c>
    </row>
    <row r="120" spans="1:11" ht="18.75" outlineLevel="1" x14ac:dyDescent="0.25">
      <c r="A120" s="803" t="s">
        <v>1009</v>
      </c>
      <c r="B120" s="791" t="s">
        <v>981</v>
      </c>
      <c r="C120" s="790">
        <v>2</v>
      </c>
      <c r="D120" s="785" t="s">
        <v>304</v>
      </c>
      <c r="E120" s="787">
        <v>0</v>
      </c>
      <c r="F120" s="787">
        <v>0</v>
      </c>
      <c r="G120" s="787">
        <v>0</v>
      </c>
      <c r="H120" s="787">
        <v>0</v>
      </c>
      <c r="I120" s="787">
        <v>0</v>
      </c>
      <c r="J120" s="787">
        <v>0</v>
      </c>
      <c r="K120" s="787">
        <v>0</v>
      </c>
    </row>
    <row r="121" spans="1:11" ht="18.75" outlineLevel="1" x14ac:dyDescent="0.25">
      <c r="A121" s="803" t="s">
        <v>100</v>
      </c>
      <c r="B121" s="783" t="s">
        <v>983</v>
      </c>
      <c r="C121" s="790">
        <v>2</v>
      </c>
      <c r="D121" s="785" t="s">
        <v>304</v>
      </c>
      <c r="E121" s="787">
        <v>0</v>
      </c>
      <c r="F121" s="787">
        <v>0</v>
      </c>
      <c r="G121" s="787">
        <v>0</v>
      </c>
      <c r="H121" s="787">
        <v>0</v>
      </c>
      <c r="I121" s="787">
        <v>0</v>
      </c>
      <c r="J121" s="787">
        <v>0</v>
      </c>
      <c r="K121" s="787">
        <v>0</v>
      </c>
    </row>
    <row r="122" spans="1:11" ht="18.75" outlineLevel="1" x14ac:dyDescent="0.25">
      <c r="A122" s="803" t="s">
        <v>670</v>
      </c>
      <c r="B122" s="789" t="s">
        <v>985</v>
      </c>
      <c r="C122" s="790">
        <v>2</v>
      </c>
      <c r="D122" s="785" t="s">
        <v>304</v>
      </c>
      <c r="E122" s="787">
        <v>0</v>
      </c>
      <c r="F122" s="787">
        <v>0</v>
      </c>
      <c r="G122" s="787">
        <v>0</v>
      </c>
      <c r="H122" s="787">
        <v>0</v>
      </c>
      <c r="I122" s="787">
        <v>0</v>
      </c>
      <c r="J122" s="787">
        <v>0</v>
      </c>
      <c r="K122" s="787">
        <v>0</v>
      </c>
    </row>
    <row r="123" spans="1:11" ht="18.75" outlineLevel="1" x14ac:dyDescent="0.25">
      <c r="A123" s="803" t="s">
        <v>1010</v>
      </c>
      <c r="B123" s="791" t="s">
        <v>987</v>
      </c>
      <c r="C123" s="790">
        <v>2</v>
      </c>
      <c r="D123" s="785" t="s">
        <v>304</v>
      </c>
      <c r="E123" s="787">
        <v>0</v>
      </c>
      <c r="F123" s="787">
        <v>0</v>
      </c>
      <c r="G123" s="787">
        <v>0</v>
      </c>
      <c r="H123" s="787">
        <v>0</v>
      </c>
      <c r="I123" s="787">
        <v>0</v>
      </c>
      <c r="J123" s="787">
        <v>0</v>
      </c>
      <c r="K123" s="787">
        <v>0</v>
      </c>
    </row>
    <row r="124" spans="1:11" ht="18.75" outlineLevel="1" x14ac:dyDescent="0.25">
      <c r="A124" s="803" t="s">
        <v>1011</v>
      </c>
      <c r="B124" s="791" t="s">
        <v>989</v>
      </c>
      <c r="C124" s="790">
        <v>2</v>
      </c>
      <c r="D124" s="785" t="s">
        <v>304</v>
      </c>
      <c r="E124" s="787">
        <v>0</v>
      </c>
      <c r="F124" s="787">
        <v>0</v>
      </c>
      <c r="G124" s="787">
        <v>0</v>
      </c>
      <c r="H124" s="787">
        <v>0</v>
      </c>
      <c r="I124" s="787">
        <v>0</v>
      </c>
      <c r="J124" s="787">
        <v>0</v>
      </c>
      <c r="K124" s="787">
        <v>0</v>
      </c>
    </row>
    <row r="125" spans="1:11" ht="18.75" outlineLevel="1" x14ac:dyDescent="0.25">
      <c r="A125" s="803" t="s">
        <v>104</v>
      </c>
      <c r="B125" s="783" t="s">
        <v>991</v>
      </c>
      <c r="C125" s="790">
        <v>2</v>
      </c>
      <c r="D125" s="785" t="s">
        <v>304</v>
      </c>
      <c r="E125" s="787">
        <v>1510.9775670000001</v>
      </c>
      <c r="F125" s="787">
        <v>412.877026</v>
      </c>
      <c r="G125" s="787">
        <v>343.79373500000003</v>
      </c>
      <c r="H125" s="787">
        <v>756.67076100000008</v>
      </c>
      <c r="I125" s="787">
        <v>337.60684399999997</v>
      </c>
      <c r="J125" s="787">
        <v>1094.277605</v>
      </c>
      <c r="K125" s="787">
        <v>416.69996200000003</v>
      </c>
    </row>
    <row r="126" spans="1:11" ht="18.75" outlineLevel="1" x14ac:dyDescent="0.25">
      <c r="A126" s="803" t="s">
        <v>1012</v>
      </c>
      <c r="B126" s="789" t="s">
        <v>993</v>
      </c>
      <c r="C126" s="790">
        <v>2</v>
      </c>
      <c r="D126" s="785" t="s">
        <v>304</v>
      </c>
      <c r="E126" s="787">
        <v>1344.3125680000001</v>
      </c>
      <c r="F126" s="787">
        <v>363.59351600000002</v>
      </c>
      <c r="G126" s="787">
        <v>307.01858200000004</v>
      </c>
      <c r="H126" s="787">
        <v>670.61209800000006</v>
      </c>
      <c r="I126" s="787">
        <v>305.41351599999996</v>
      </c>
      <c r="J126" s="787">
        <v>976.02561400000002</v>
      </c>
      <c r="K126" s="787">
        <v>368.28695400000004</v>
      </c>
    </row>
    <row r="127" spans="1:11" ht="18.75" outlineLevel="1" x14ac:dyDescent="0.25">
      <c r="A127" s="803" t="s">
        <v>1013</v>
      </c>
      <c r="B127" s="791" t="s">
        <v>995</v>
      </c>
      <c r="C127" s="790">
        <v>2</v>
      </c>
      <c r="D127" s="785" t="s">
        <v>304</v>
      </c>
      <c r="E127" s="787">
        <v>0</v>
      </c>
      <c r="F127" s="787">
        <v>0</v>
      </c>
      <c r="G127" s="787">
        <v>0</v>
      </c>
      <c r="H127" s="787">
        <v>0</v>
      </c>
      <c r="I127" s="787">
        <v>0</v>
      </c>
      <c r="J127" s="787">
        <v>0</v>
      </c>
      <c r="K127" s="787">
        <v>0</v>
      </c>
    </row>
    <row r="128" spans="1:11" ht="18.75" outlineLevel="1" x14ac:dyDescent="0.25">
      <c r="A128" s="803" t="s">
        <v>1014</v>
      </c>
      <c r="B128" s="791" t="s">
        <v>997</v>
      </c>
      <c r="C128" s="790">
        <v>2</v>
      </c>
      <c r="D128" s="785" t="s">
        <v>304</v>
      </c>
      <c r="E128" s="787">
        <v>166.66499900000002</v>
      </c>
      <c r="F128" s="787">
        <v>49.28351</v>
      </c>
      <c r="G128" s="787">
        <v>36.775152999999996</v>
      </c>
      <c r="H128" s="787">
        <v>86.058662999999996</v>
      </c>
      <c r="I128" s="787">
        <v>32.193328000000001</v>
      </c>
      <c r="J128" s="787">
        <v>118.251991</v>
      </c>
      <c r="K128" s="787">
        <v>48.413008000000005</v>
      </c>
    </row>
    <row r="129" spans="1:11" ht="18.75" outlineLevel="1" x14ac:dyDescent="0.25">
      <c r="A129" s="803" t="s">
        <v>108</v>
      </c>
      <c r="B129" s="783" t="s">
        <v>310</v>
      </c>
      <c r="C129" s="790">
        <v>2</v>
      </c>
      <c r="D129" s="785" t="s">
        <v>304</v>
      </c>
      <c r="E129" s="787">
        <v>1708.6983400000001</v>
      </c>
      <c r="F129" s="787">
        <v>492.09416299999998</v>
      </c>
      <c r="G129" s="787">
        <v>398.01884500000006</v>
      </c>
      <c r="H129" s="787">
        <v>890.11300800000015</v>
      </c>
      <c r="I129" s="787">
        <v>340.991489</v>
      </c>
      <c r="J129" s="787">
        <v>1231.1044970000003</v>
      </c>
      <c r="K129" s="787">
        <v>477.59384300000005</v>
      </c>
    </row>
    <row r="130" spans="1:11" ht="18.75" outlineLevel="1" x14ac:dyDescent="0.25">
      <c r="A130" s="803" t="s">
        <v>1015</v>
      </c>
      <c r="B130" s="789" t="s">
        <v>1000</v>
      </c>
      <c r="C130" s="790">
        <v>2</v>
      </c>
      <c r="D130" s="785" t="s">
        <v>304</v>
      </c>
      <c r="E130" s="787">
        <v>423.91994600000004</v>
      </c>
      <c r="F130" s="787">
        <v>120.69470799999999</v>
      </c>
      <c r="G130" s="787">
        <v>97.403261000000001</v>
      </c>
      <c r="H130" s="787">
        <v>218.09796900000001</v>
      </c>
      <c r="I130" s="787">
        <v>90.046373000000003</v>
      </c>
      <c r="J130" s="787">
        <v>308.14434200000005</v>
      </c>
      <c r="K130" s="787">
        <v>115.77560399999999</v>
      </c>
    </row>
    <row r="131" spans="1:11" ht="18.75" outlineLevel="1" x14ac:dyDescent="0.25">
      <c r="A131" s="803" t="s">
        <v>1016</v>
      </c>
      <c r="B131" s="791" t="s">
        <v>1002</v>
      </c>
      <c r="C131" s="790">
        <v>2</v>
      </c>
      <c r="D131" s="785" t="s">
        <v>304</v>
      </c>
      <c r="E131" s="787">
        <v>0</v>
      </c>
      <c r="F131" s="787">
        <v>0</v>
      </c>
      <c r="G131" s="787">
        <v>0</v>
      </c>
      <c r="H131" s="787">
        <v>0</v>
      </c>
      <c r="I131" s="787">
        <v>0</v>
      </c>
      <c r="J131" s="787">
        <v>0</v>
      </c>
      <c r="K131" s="787">
        <v>0</v>
      </c>
    </row>
    <row r="132" spans="1:11" ht="18.75" outlineLevel="1" x14ac:dyDescent="0.25">
      <c r="A132" s="804" t="s">
        <v>1017</v>
      </c>
      <c r="B132" s="791" t="s">
        <v>1004</v>
      </c>
      <c r="C132" s="795">
        <v>2</v>
      </c>
      <c r="D132" s="796" t="s">
        <v>304</v>
      </c>
      <c r="E132" s="781">
        <v>1284.7783940000002</v>
      </c>
      <c r="F132" s="781">
        <v>371.39945499999999</v>
      </c>
      <c r="G132" s="781">
        <v>300.61558400000007</v>
      </c>
      <c r="H132" s="781">
        <v>672.01503900000012</v>
      </c>
      <c r="I132" s="781">
        <v>250.94511600000001</v>
      </c>
      <c r="J132" s="781">
        <v>922.9601550000001</v>
      </c>
      <c r="K132" s="781">
        <v>361.81823900000006</v>
      </c>
    </row>
    <row r="133" spans="1:11" ht="36" x14ac:dyDescent="0.25">
      <c r="A133" s="797" t="s">
        <v>27</v>
      </c>
      <c r="B133" s="798" t="s">
        <v>1073</v>
      </c>
      <c r="C133" s="797">
        <v>1</v>
      </c>
      <c r="D133" s="799" t="s">
        <v>304</v>
      </c>
      <c r="E133" s="777">
        <v>2757.4825639999999</v>
      </c>
      <c r="F133" s="777">
        <v>786.23962899999992</v>
      </c>
      <c r="G133" s="777">
        <v>631.86176900000009</v>
      </c>
      <c r="H133" s="777">
        <v>1418.1013980000002</v>
      </c>
      <c r="I133" s="821">
        <v>567.03742499999998</v>
      </c>
      <c r="J133" s="777">
        <v>1985.1388230000002</v>
      </c>
      <c r="K133" s="821">
        <v>772.34374100000014</v>
      </c>
    </row>
    <row r="134" spans="1:11" ht="18.75" outlineLevel="1" x14ac:dyDescent="0.25">
      <c r="A134" s="788" t="s">
        <v>1019</v>
      </c>
      <c r="B134" s="822" t="s">
        <v>973</v>
      </c>
      <c r="C134" s="790">
        <v>2</v>
      </c>
      <c r="D134" s="785" t="s">
        <v>304</v>
      </c>
      <c r="E134" s="787">
        <v>89.683350000000004</v>
      </c>
      <c r="F134" s="787">
        <v>25.693781000000001</v>
      </c>
      <c r="G134" s="787">
        <v>20.088238</v>
      </c>
      <c r="H134" s="787">
        <v>45.782019000000005</v>
      </c>
      <c r="I134" s="787">
        <v>18.8536</v>
      </c>
      <c r="J134" s="787">
        <v>64.635619000000005</v>
      </c>
      <c r="K134" s="787">
        <v>25.047730999999999</v>
      </c>
    </row>
    <row r="135" spans="1:11" ht="18.75" outlineLevel="1" x14ac:dyDescent="0.25">
      <c r="A135" s="788" t="s">
        <v>1020</v>
      </c>
      <c r="B135" s="789" t="s">
        <v>975</v>
      </c>
      <c r="C135" s="790">
        <v>2</v>
      </c>
      <c r="D135" s="785" t="s">
        <v>304</v>
      </c>
      <c r="E135" s="787">
        <v>0</v>
      </c>
      <c r="F135" s="807"/>
      <c r="G135" s="807"/>
      <c r="H135" s="787">
        <v>0</v>
      </c>
      <c r="I135" s="807"/>
      <c r="J135" s="787">
        <v>0</v>
      </c>
      <c r="K135" s="807"/>
    </row>
    <row r="136" spans="1:11" ht="18.75" outlineLevel="1" x14ac:dyDescent="0.25">
      <c r="A136" s="788" t="s">
        <v>1021</v>
      </c>
      <c r="B136" s="789" t="s">
        <v>977</v>
      </c>
      <c r="C136" s="790">
        <v>2</v>
      </c>
      <c r="D136" s="785" t="s">
        <v>304</v>
      </c>
      <c r="E136" s="787">
        <v>89.683350000000004</v>
      </c>
      <c r="F136" s="807">
        <v>25.693781000000001</v>
      </c>
      <c r="G136" s="807">
        <v>20.088238</v>
      </c>
      <c r="H136" s="787">
        <v>45.782019000000005</v>
      </c>
      <c r="I136" s="807">
        <v>18.8536</v>
      </c>
      <c r="J136" s="787">
        <v>64.635619000000005</v>
      </c>
      <c r="K136" s="807">
        <v>25.047730999999999</v>
      </c>
    </row>
    <row r="137" spans="1:11" ht="18.75" outlineLevel="1" x14ac:dyDescent="0.25">
      <c r="A137" s="788" t="s">
        <v>1022</v>
      </c>
      <c r="B137" s="791" t="s">
        <v>979</v>
      </c>
      <c r="C137" s="790">
        <v>2</v>
      </c>
      <c r="D137" s="785" t="s">
        <v>304</v>
      </c>
      <c r="E137" s="787">
        <v>0</v>
      </c>
      <c r="F137" s="807"/>
      <c r="G137" s="807"/>
      <c r="H137" s="787">
        <v>0</v>
      </c>
      <c r="I137" s="807"/>
      <c r="J137" s="787">
        <v>0</v>
      </c>
      <c r="K137" s="807"/>
    </row>
    <row r="138" spans="1:11" ht="18.75" outlineLevel="1" x14ac:dyDescent="0.25">
      <c r="A138" s="788" t="s">
        <v>1023</v>
      </c>
      <c r="B138" s="791" t="s">
        <v>981</v>
      </c>
      <c r="C138" s="790">
        <v>2</v>
      </c>
      <c r="D138" s="785" t="s">
        <v>304</v>
      </c>
      <c r="E138" s="787">
        <v>0</v>
      </c>
      <c r="F138" s="807"/>
      <c r="G138" s="807"/>
      <c r="H138" s="787">
        <v>0</v>
      </c>
      <c r="I138" s="807"/>
      <c r="J138" s="787">
        <v>0</v>
      </c>
      <c r="K138" s="807"/>
    </row>
    <row r="139" spans="1:11" ht="18.75" outlineLevel="1" x14ac:dyDescent="0.25">
      <c r="A139" s="788" t="s">
        <v>1024</v>
      </c>
      <c r="B139" s="783" t="s">
        <v>983</v>
      </c>
      <c r="C139" s="790">
        <v>2</v>
      </c>
      <c r="D139" s="785" t="s">
        <v>304</v>
      </c>
      <c r="E139" s="787">
        <v>0</v>
      </c>
      <c r="F139" s="787">
        <v>0</v>
      </c>
      <c r="G139" s="787">
        <v>0</v>
      </c>
      <c r="H139" s="787">
        <v>0</v>
      </c>
      <c r="I139" s="787">
        <v>0</v>
      </c>
      <c r="J139" s="787">
        <v>0</v>
      </c>
      <c r="K139" s="787">
        <v>0</v>
      </c>
    </row>
    <row r="140" spans="1:11" ht="18.75" outlineLevel="1" x14ac:dyDescent="0.25">
      <c r="A140" s="788" t="s">
        <v>1025</v>
      </c>
      <c r="B140" s="789" t="s">
        <v>985</v>
      </c>
      <c r="C140" s="790">
        <v>2</v>
      </c>
      <c r="D140" s="785" t="s">
        <v>304</v>
      </c>
      <c r="E140" s="787">
        <v>0</v>
      </c>
      <c r="F140" s="807"/>
      <c r="G140" s="807"/>
      <c r="H140" s="787">
        <v>0</v>
      </c>
      <c r="I140" s="807"/>
      <c r="J140" s="787">
        <v>0</v>
      </c>
      <c r="K140" s="807"/>
    </row>
    <row r="141" spans="1:11" ht="18.75" outlineLevel="1" x14ac:dyDescent="0.25">
      <c r="A141" s="788" t="s">
        <v>1026</v>
      </c>
      <c r="B141" s="791" t="s">
        <v>987</v>
      </c>
      <c r="C141" s="790">
        <v>2</v>
      </c>
      <c r="D141" s="785" t="s">
        <v>304</v>
      </c>
      <c r="E141" s="787">
        <v>0</v>
      </c>
      <c r="F141" s="807"/>
      <c r="G141" s="807"/>
      <c r="H141" s="787">
        <v>0</v>
      </c>
      <c r="I141" s="807"/>
      <c r="J141" s="787">
        <v>0</v>
      </c>
      <c r="K141" s="807"/>
    </row>
    <row r="142" spans="1:11" ht="18.75" outlineLevel="1" x14ac:dyDescent="0.25">
      <c r="A142" s="788" t="s">
        <v>1027</v>
      </c>
      <c r="B142" s="791" t="s">
        <v>989</v>
      </c>
      <c r="C142" s="790">
        <v>2</v>
      </c>
      <c r="D142" s="785" t="s">
        <v>304</v>
      </c>
      <c r="E142" s="787">
        <v>0</v>
      </c>
      <c r="F142" s="807"/>
      <c r="G142" s="807"/>
      <c r="H142" s="787">
        <v>0</v>
      </c>
      <c r="I142" s="807"/>
      <c r="J142" s="787">
        <v>0</v>
      </c>
      <c r="K142" s="807"/>
    </row>
    <row r="143" spans="1:11" ht="18.75" outlineLevel="1" x14ac:dyDescent="0.25">
      <c r="A143" s="788" t="s">
        <v>1028</v>
      </c>
      <c r="B143" s="783" t="s">
        <v>991</v>
      </c>
      <c r="C143" s="790">
        <v>2</v>
      </c>
      <c r="D143" s="785" t="s">
        <v>304</v>
      </c>
      <c r="E143" s="787">
        <v>980.75977499999999</v>
      </c>
      <c r="F143" s="787">
        <v>274.05135300000001</v>
      </c>
      <c r="G143" s="787">
        <v>218.88766699999999</v>
      </c>
      <c r="H143" s="787">
        <v>492.93902000000003</v>
      </c>
      <c r="I143" s="787">
        <v>212.33787599999999</v>
      </c>
      <c r="J143" s="787">
        <v>705.27689599999997</v>
      </c>
      <c r="K143" s="787">
        <v>275.48287900000003</v>
      </c>
    </row>
    <row r="144" spans="1:11" ht="18.75" outlineLevel="1" x14ac:dyDescent="0.25">
      <c r="A144" s="788" t="s">
        <v>1029</v>
      </c>
      <c r="B144" s="789" t="s">
        <v>993</v>
      </c>
      <c r="C144" s="790">
        <v>2</v>
      </c>
      <c r="D144" s="785" t="s">
        <v>304</v>
      </c>
      <c r="E144" s="787">
        <v>814.09477600000002</v>
      </c>
      <c r="F144" s="807">
        <v>224.767843</v>
      </c>
      <c r="G144" s="807">
        <v>182.112514</v>
      </c>
      <c r="H144" s="787">
        <v>406.880357</v>
      </c>
      <c r="I144" s="807">
        <v>180.14454799999999</v>
      </c>
      <c r="J144" s="787">
        <v>587.02490499999999</v>
      </c>
      <c r="K144" s="807">
        <v>227.06987100000001</v>
      </c>
    </row>
    <row r="145" spans="1:11" ht="18.75" outlineLevel="1" x14ac:dyDescent="0.25">
      <c r="A145" s="788" t="s">
        <v>1030</v>
      </c>
      <c r="B145" s="791" t="s">
        <v>995</v>
      </c>
      <c r="C145" s="790">
        <v>2</v>
      </c>
      <c r="D145" s="785" t="s">
        <v>304</v>
      </c>
      <c r="E145" s="793">
        <v>0</v>
      </c>
      <c r="F145" s="807"/>
      <c r="G145" s="807"/>
      <c r="H145" s="793">
        <v>0</v>
      </c>
      <c r="I145" s="807"/>
      <c r="J145" s="787">
        <v>0</v>
      </c>
      <c r="K145" s="807"/>
    </row>
    <row r="146" spans="1:11" ht="18.75" outlineLevel="1" x14ac:dyDescent="0.25">
      <c r="A146" s="788" t="s">
        <v>1031</v>
      </c>
      <c r="B146" s="791" t="s">
        <v>997</v>
      </c>
      <c r="C146" s="790">
        <v>2</v>
      </c>
      <c r="D146" s="785" t="s">
        <v>304</v>
      </c>
      <c r="E146" s="793">
        <v>166.66499900000002</v>
      </c>
      <c r="F146" s="807">
        <v>49.28351</v>
      </c>
      <c r="G146" s="807">
        <v>36.775152999999996</v>
      </c>
      <c r="H146" s="793">
        <v>86.058662999999996</v>
      </c>
      <c r="I146" s="807">
        <v>32.193328000000001</v>
      </c>
      <c r="J146" s="787">
        <v>118.251991</v>
      </c>
      <c r="K146" s="807">
        <v>48.413008000000005</v>
      </c>
    </row>
    <row r="147" spans="1:11" ht="18.75" outlineLevel="1" x14ac:dyDescent="0.25">
      <c r="A147" s="788" t="s">
        <v>1032</v>
      </c>
      <c r="B147" s="783" t="s">
        <v>310</v>
      </c>
      <c r="C147" s="790">
        <v>2</v>
      </c>
      <c r="D147" s="785" t="s">
        <v>304</v>
      </c>
      <c r="E147" s="787">
        <v>1687.0394390000001</v>
      </c>
      <c r="F147" s="787">
        <v>486.49449499999997</v>
      </c>
      <c r="G147" s="787">
        <v>392.88586400000008</v>
      </c>
      <c r="H147" s="787">
        <v>879.38035900000011</v>
      </c>
      <c r="I147" s="787">
        <v>335.84594900000002</v>
      </c>
      <c r="J147" s="787">
        <v>1215.2263080000002</v>
      </c>
      <c r="K147" s="787">
        <v>471.81313100000006</v>
      </c>
    </row>
    <row r="148" spans="1:11" ht="18.75" outlineLevel="1" x14ac:dyDescent="0.25">
      <c r="A148" s="788" t="s">
        <v>1033</v>
      </c>
      <c r="B148" s="789" t="s">
        <v>1000</v>
      </c>
      <c r="C148" s="790">
        <v>2</v>
      </c>
      <c r="D148" s="785" t="s">
        <v>304</v>
      </c>
      <c r="E148" s="793">
        <v>402.26104500000002</v>
      </c>
      <c r="F148" s="807">
        <v>115.09504</v>
      </c>
      <c r="G148" s="807">
        <v>92.27028</v>
      </c>
      <c r="H148" s="793">
        <v>207.36532</v>
      </c>
      <c r="I148" s="807">
        <v>84.900833000000006</v>
      </c>
      <c r="J148" s="787">
        <v>292.26615300000003</v>
      </c>
      <c r="K148" s="807">
        <v>109.99489199999999</v>
      </c>
    </row>
    <row r="149" spans="1:11" ht="18.75" outlineLevel="1" x14ac:dyDescent="0.25">
      <c r="A149" s="788" t="s">
        <v>1034</v>
      </c>
      <c r="B149" s="791" t="s">
        <v>1002</v>
      </c>
      <c r="C149" s="790">
        <v>2</v>
      </c>
      <c r="D149" s="785" t="s">
        <v>304</v>
      </c>
      <c r="E149" s="793">
        <v>0</v>
      </c>
      <c r="F149" s="807"/>
      <c r="G149" s="807"/>
      <c r="H149" s="793">
        <v>0</v>
      </c>
      <c r="I149" s="807"/>
      <c r="J149" s="787">
        <v>0</v>
      </c>
      <c r="K149" s="807"/>
    </row>
    <row r="150" spans="1:11" ht="18.75" outlineLevel="1" x14ac:dyDescent="0.25">
      <c r="A150" s="794" t="s">
        <v>1035</v>
      </c>
      <c r="B150" s="791" t="s">
        <v>1004</v>
      </c>
      <c r="C150" s="795">
        <v>2</v>
      </c>
      <c r="D150" s="796" t="s">
        <v>304</v>
      </c>
      <c r="E150" s="805">
        <v>1284.7783940000002</v>
      </c>
      <c r="F150" s="809">
        <v>371.39945499999999</v>
      </c>
      <c r="G150" s="809">
        <v>300.61558400000007</v>
      </c>
      <c r="H150" s="805">
        <v>672.01503900000012</v>
      </c>
      <c r="I150" s="809">
        <v>250.94511600000001</v>
      </c>
      <c r="J150" s="781">
        <v>922.9601550000001</v>
      </c>
      <c r="K150" s="809">
        <v>361.81823900000006</v>
      </c>
    </row>
    <row r="151" spans="1:11" ht="18" x14ac:dyDescent="0.25">
      <c r="A151" s="797" t="s">
        <v>29</v>
      </c>
      <c r="B151" s="798" t="s">
        <v>1074</v>
      </c>
      <c r="C151" s="797">
        <v>1</v>
      </c>
      <c r="D151" s="799" t="s">
        <v>41</v>
      </c>
      <c r="E151" s="777">
        <v>164.28058333333331</v>
      </c>
      <c r="F151" s="777">
        <v>173.87866666666665</v>
      </c>
      <c r="G151" s="777">
        <v>154.85666666666665</v>
      </c>
      <c r="H151" s="777">
        <v>164.36766666666665</v>
      </c>
      <c r="I151" s="777">
        <v>156.56200000000001</v>
      </c>
      <c r="J151" s="777">
        <v>161.76577777777777</v>
      </c>
      <c r="K151" s="777">
        <v>171.82500000000002</v>
      </c>
    </row>
    <row r="152" spans="1:11" ht="18.75" outlineLevel="1" x14ac:dyDescent="0.25">
      <c r="A152" s="788" t="s">
        <v>1037</v>
      </c>
      <c r="B152" s="783" t="s">
        <v>973</v>
      </c>
      <c r="C152" s="790">
        <v>2</v>
      </c>
      <c r="D152" s="785" t="s">
        <v>41</v>
      </c>
      <c r="E152" s="787">
        <v>85.920166667499998</v>
      </c>
      <c r="F152" s="787">
        <v>90.233999999999995</v>
      </c>
      <c r="G152" s="787">
        <v>79.548000000000002</v>
      </c>
      <c r="H152" s="787">
        <v>84.890999999999991</v>
      </c>
      <c r="I152" s="787">
        <v>81.295000000000016</v>
      </c>
      <c r="J152" s="787">
        <v>83.692333333333337</v>
      </c>
      <c r="K152" s="787">
        <v>92.603666669999996</v>
      </c>
    </row>
    <row r="153" spans="1:11" ht="18.75" outlineLevel="1" x14ac:dyDescent="0.25">
      <c r="A153" s="788" t="s">
        <v>1039</v>
      </c>
      <c r="B153" s="789" t="s">
        <v>1041</v>
      </c>
      <c r="C153" s="790">
        <v>2</v>
      </c>
      <c r="D153" s="785" t="s">
        <v>41</v>
      </c>
      <c r="E153" s="787">
        <v>0</v>
      </c>
      <c r="F153" s="824"/>
      <c r="G153" s="824"/>
      <c r="H153" s="787">
        <v>0</v>
      </c>
      <c r="I153" s="824"/>
      <c r="J153" s="787">
        <v>0</v>
      </c>
      <c r="K153" s="824"/>
    </row>
    <row r="154" spans="1:11" ht="18.75" outlineLevel="1" x14ac:dyDescent="0.25">
      <c r="A154" s="788" t="s">
        <v>1045</v>
      </c>
      <c r="B154" s="789" t="s">
        <v>977</v>
      </c>
      <c r="C154" s="790">
        <v>2</v>
      </c>
      <c r="D154" s="785" t="s">
        <v>41</v>
      </c>
      <c r="E154" s="787">
        <v>85.920166667499998</v>
      </c>
      <c r="F154" s="824">
        <v>90.233999999999995</v>
      </c>
      <c r="G154" s="824">
        <v>79.548000000000002</v>
      </c>
      <c r="H154" s="787">
        <v>84.890999999999991</v>
      </c>
      <c r="I154" s="824">
        <v>81.295000000000016</v>
      </c>
      <c r="J154" s="787">
        <v>83.692333333333337</v>
      </c>
      <c r="K154" s="824">
        <v>92.603666669999996</v>
      </c>
    </row>
    <row r="155" spans="1:11" ht="18.75" outlineLevel="1" x14ac:dyDescent="0.25">
      <c r="A155" s="788" t="s">
        <v>1048</v>
      </c>
      <c r="B155" s="791" t="s">
        <v>1044</v>
      </c>
      <c r="C155" s="790">
        <v>2</v>
      </c>
      <c r="D155" s="785" t="s">
        <v>41</v>
      </c>
      <c r="E155" s="787">
        <v>0</v>
      </c>
      <c r="F155" s="824"/>
      <c r="G155" s="824"/>
      <c r="H155" s="787">
        <v>0</v>
      </c>
      <c r="I155" s="824"/>
      <c r="J155" s="787">
        <v>0</v>
      </c>
      <c r="K155" s="824"/>
    </row>
    <row r="156" spans="1:11" ht="18.75" outlineLevel="1" x14ac:dyDescent="0.25">
      <c r="A156" s="788" t="s">
        <v>1054</v>
      </c>
      <c r="B156" s="783" t="s">
        <v>983</v>
      </c>
      <c r="C156" s="790">
        <v>2</v>
      </c>
      <c r="D156" s="785" t="s">
        <v>41</v>
      </c>
      <c r="E156" s="787">
        <v>0</v>
      </c>
      <c r="F156" s="787">
        <v>0</v>
      </c>
      <c r="G156" s="787">
        <v>0</v>
      </c>
      <c r="H156" s="787">
        <v>0</v>
      </c>
      <c r="I156" s="787">
        <v>0</v>
      </c>
      <c r="J156" s="787">
        <v>0</v>
      </c>
      <c r="K156" s="787">
        <v>0</v>
      </c>
    </row>
    <row r="157" spans="1:11" ht="18.75" outlineLevel="1" x14ac:dyDescent="0.25">
      <c r="A157" s="788" t="s">
        <v>913</v>
      </c>
      <c r="B157" s="789" t="s">
        <v>985</v>
      </c>
      <c r="C157" s="790">
        <v>2</v>
      </c>
      <c r="D157" s="785" t="s">
        <v>41</v>
      </c>
      <c r="E157" s="787">
        <v>0</v>
      </c>
      <c r="F157" s="824"/>
      <c r="G157" s="824"/>
      <c r="H157" s="787">
        <v>0</v>
      </c>
      <c r="I157" s="824"/>
      <c r="J157" s="787">
        <v>0</v>
      </c>
      <c r="K157" s="824"/>
    </row>
    <row r="158" spans="1:11" ht="18.75" outlineLevel="1" x14ac:dyDescent="0.25">
      <c r="A158" s="788" t="s">
        <v>699</v>
      </c>
      <c r="B158" s="791" t="s">
        <v>987</v>
      </c>
      <c r="C158" s="790">
        <v>2</v>
      </c>
      <c r="D158" s="785" t="s">
        <v>41</v>
      </c>
      <c r="E158" s="787">
        <v>0</v>
      </c>
      <c r="F158" s="824"/>
      <c r="G158" s="824"/>
      <c r="H158" s="787">
        <v>0</v>
      </c>
      <c r="I158" s="824"/>
      <c r="J158" s="787">
        <v>0</v>
      </c>
      <c r="K158" s="824"/>
    </row>
    <row r="159" spans="1:11" ht="18.75" outlineLevel="1" x14ac:dyDescent="0.25">
      <c r="A159" s="788" t="s">
        <v>1075</v>
      </c>
      <c r="B159" s="783" t="s">
        <v>991</v>
      </c>
      <c r="C159" s="790">
        <v>2</v>
      </c>
      <c r="D159" s="785" t="s">
        <v>41</v>
      </c>
      <c r="E159" s="787">
        <v>75.584249999166659</v>
      </c>
      <c r="F159" s="787">
        <v>80.798333333333332</v>
      </c>
      <c r="G159" s="787">
        <v>72.567333333333323</v>
      </c>
      <c r="H159" s="787">
        <v>76.682833333333321</v>
      </c>
      <c r="I159" s="787">
        <v>72.525000000000006</v>
      </c>
      <c r="J159" s="787">
        <v>75.296888888888887</v>
      </c>
      <c r="K159" s="787">
        <v>76.446333330000002</v>
      </c>
    </row>
    <row r="160" spans="1:11" ht="18.75" outlineLevel="1" x14ac:dyDescent="0.25">
      <c r="A160" s="788" t="s">
        <v>1076</v>
      </c>
      <c r="B160" s="789" t="s">
        <v>993</v>
      </c>
      <c r="C160" s="790">
        <v>2</v>
      </c>
      <c r="D160" s="785" t="s">
        <v>41</v>
      </c>
      <c r="E160" s="793">
        <v>75.584249999166659</v>
      </c>
      <c r="F160" s="807">
        <v>80.798333333333332</v>
      </c>
      <c r="G160" s="807">
        <v>72.567333333333323</v>
      </c>
      <c r="H160" s="793">
        <v>76.682833333333321</v>
      </c>
      <c r="I160" s="807">
        <v>72.525000000000006</v>
      </c>
      <c r="J160" s="787">
        <v>75.296888888888887</v>
      </c>
      <c r="K160" s="807">
        <v>76.446333330000002</v>
      </c>
    </row>
    <row r="161" spans="1:11" ht="18.75" outlineLevel="1" x14ac:dyDescent="0.25">
      <c r="A161" s="788" t="s">
        <v>1077</v>
      </c>
      <c r="B161" s="791" t="s">
        <v>995</v>
      </c>
      <c r="C161" s="790">
        <v>2</v>
      </c>
      <c r="D161" s="785" t="s">
        <v>41</v>
      </c>
      <c r="E161" s="793">
        <v>0</v>
      </c>
      <c r="F161" s="807"/>
      <c r="G161" s="807"/>
      <c r="H161" s="793">
        <v>0</v>
      </c>
      <c r="I161" s="807"/>
      <c r="J161" s="787">
        <v>0</v>
      </c>
      <c r="K161" s="807"/>
    </row>
    <row r="162" spans="1:11" ht="18.75" outlineLevel="1" x14ac:dyDescent="0.25">
      <c r="A162" s="803" t="s">
        <v>1078</v>
      </c>
      <c r="B162" s="783" t="s">
        <v>310</v>
      </c>
      <c r="C162" s="790">
        <v>2</v>
      </c>
      <c r="D162" s="785" t="s">
        <v>41</v>
      </c>
      <c r="E162" s="787">
        <v>2.7761666666666671</v>
      </c>
      <c r="F162" s="787">
        <v>2.8463333333333334</v>
      </c>
      <c r="G162" s="787">
        <v>2.7413333333333334</v>
      </c>
      <c r="H162" s="787">
        <v>2.7938333333333336</v>
      </c>
      <c r="I162" s="787">
        <v>2.742</v>
      </c>
      <c r="J162" s="787">
        <v>2.7765555555555559</v>
      </c>
      <c r="K162" s="787">
        <v>2.7749999999999999</v>
      </c>
    </row>
    <row r="163" spans="1:11" ht="18.75" outlineLevel="1" x14ac:dyDescent="0.25">
      <c r="A163" s="788" t="s">
        <v>1079</v>
      </c>
      <c r="B163" s="789" t="s">
        <v>1000</v>
      </c>
      <c r="C163" s="790">
        <v>2</v>
      </c>
      <c r="D163" s="785" t="s">
        <v>41</v>
      </c>
      <c r="E163" s="793">
        <v>2.7761666666666671</v>
      </c>
      <c r="F163" s="807">
        <v>2.8463333333333334</v>
      </c>
      <c r="G163" s="807">
        <v>2.7413333333333334</v>
      </c>
      <c r="H163" s="793">
        <v>2.7938333333333336</v>
      </c>
      <c r="I163" s="807">
        <v>2.742</v>
      </c>
      <c r="J163" s="787">
        <v>2.7765555555555559</v>
      </c>
      <c r="K163" s="807">
        <v>2.7749999999999999</v>
      </c>
    </row>
    <row r="164" spans="1:11" ht="18.75" outlineLevel="1" x14ac:dyDescent="0.25">
      <c r="A164" s="794" t="s">
        <v>1080</v>
      </c>
      <c r="B164" s="791" t="s">
        <v>1002</v>
      </c>
      <c r="C164" s="795">
        <v>2</v>
      </c>
      <c r="D164" s="796" t="s">
        <v>41</v>
      </c>
      <c r="E164" s="805">
        <v>0</v>
      </c>
      <c r="F164" s="807"/>
      <c r="G164" s="807"/>
      <c r="H164" s="805">
        <v>0</v>
      </c>
      <c r="I164" s="807"/>
      <c r="J164" s="781">
        <v>0</v>
      </c>
      <c r="K164" s="807"/>
    </row>
    <row r="165" spans="1:11" ht="54" x14ac:dyDescent="0.25">
      <c r="A165" s="797" t="s">
        <v>31</v>
      </c>
      <c r="B165" s="798" t="s">
        <v>1081</v>
      </c>
      <c r="C165" s="797">
        <v>1</v>
      </c>
      <c r="D165" s="799" t="s">
        <v>304</v>
      </c>
      <c r="E165" s="777">
        <v>1210.05367</v>
      </c>
      <c r="F165" s="777">
        <v>314.72479500000003</v>
      </c>
      <c r="G165" s="777">
        <v>276.23862599999995</v>
      </c>
      <c r="H165" s="777">
        <v>590.96342100000004</v>
      </c>
      <c r="I165" s="833">
        <v>286.56204100000002</v>
      </c>
      <c r="J165" s="777">
        <v>877.52546200000006</v>
      </c>
      <c r="K165" s="833">
        <v>332.52820800000001</v>
      </c>
    </row>
    <row r="166" spans="1:11" ht="18.75" outlineLevel="1" x14ac:dyDescent="0.25">
      <c r="A166" s="788" t="s">
        <v>1062</v>
      </c>
      <c r="B166" s="783" t="s">
        <v>973</v>
      </c>
      <c r="C166" s="790">
        <v>2</v>
      </c>
      <c r="D166" s="785" t="s">
        <v>304</v>
      </c>
      <c r="E166" s="787">
        <v>658.17697700000008</v>
      </c>
      <c r="F166" s="787">
        <v>170.299454</v>
      </c>
      <c r="G166" s="787">
        <v>146.19957700000001</v>
      </c>
      <c r="H166" s="787">
        <v>316.499031</v>
      </c>
      <c r="I166" s="787">
        <v>156.14753300000001</v>
      </c>
      <c r="J166" s="787">
        <v>472.64656400000001</v>
      </c>
      <c r="K166" s="787">
        <v>185.53041300000001</v>
      </c>
    </row>
    <row r="167" spans="1:11" ht="18.75" outlineLevel="1" x14ac:dyDescent="0.25">
      <c r="A167" s="788" t="s">
        <v>1063</v>
      </c>
      <c r="B167" s="789" t="s">
        <v>1041</v>
      </c>
      <c r="C167" s="790">
        <v>2</v>
      </c>
      <c r="D167" s="785" t="s">
        <v>304</v>
      </c>
      <c r="E167" s="787">
        <v>0</v>
      </c>
      <c r="F167" s="824"/>
      <c r="G167" s="824"/>
      <c r="H167" s="787">
        <v>0</v>
      </c>
      <c r="I167" s="824"/>
      <c r="J167" s="787">
        <v>0</v>
      </c>
      <c r="K167" s="824"/>
    </row>
    <row r="168" spans="1:11" ht="18.75" outlineLevel="1" x14ac:dyDescent="0.25">
      <c r="A168" s="788" t="s">
        <v>1065</v>
      </c>
      <c r="B168" s="789" t="s">
        <v>1082</v>
      </c>
      <c r="C168" s="790">
        <v>2</v>
      </c>
      <c r="D168" s="785" t="s">
        <v>304</v>
      </c>
      <c r="E168" s="787">
        <v>658.17697700000008</v>
      </c>
      <c r="F168" s="824">
        <v>170.299454</v>
      </c>
      <c r="G168" s="824">
        <v>146.19957700000001</v>
      </c>
      <c r="H168" s="787">
        <v>316.499031</v>
      </c>
      <c r="I168" s="824">
        <v>156.14753300000001</v>
      </c>
      <c r="J168" s="787">
        <v>472.64656400000001</v>
      </c>
      <c r="K168" s="824">
        <v>185.53041300000001</v>
      </c>
    </row>
    <row r="169" spans="1:11" ht="18.75" outlineLevel="1" x14ac:dyDescent="0.25">
      <c r="A169" s="788" t="s">
        <v>1066</v>
      </c>
      <c r="B169" s="789" t="s">
        <v>1044</v>
      </c>
      <c r="C169" s="790">
        <v>2</v>
      </c>
      <c r="D169" s="785" t="s">
        <v>304</v>
      </c>
      <c r="E169" s="787">
        <v>0</v>
      </c>
      <c r="F169" s="824"/>
      <c r="G169" s="824"/>
      <c r="H169" s="787">
        <v>0</v>
      </c>
      <c r="I169" s="824"/>
      <c r="J169" s="787">
        <v>0</v>
      </c>
      <c r="K169" s="824"/>
    </row>
    <row r="170" spans="1:11" ht="18.75" outlineLevel="1" x14ac:dyDescent="0.25">
      <c r="A170" s="788" t="s">
        <v>1067</v>
      </c>
      <c r="B170" s="783" t="s">
        <v>983</v>
      </c>
      <c r="C170" s="790">
        <v>2</v>
      </c>
      <c r="D170" s="785" t="s">
        <v>304</v>
      </c>
      <c r="E170" s="787">
        <v>0</v>
      </c>
      <c r="F170" s="787">
        <v>0</v>
      </c>
      <c r="G170" s="787">
        <v>0</v>
      </c>
      <c r="H170" s="787">
        <v>0</v>
      </c>
      <c r="I170" s="787">
        <v>0</v>
      </c>
      <c r="J170" s="787">
        <v>0</v>
      </c>
      <c r="K170" s="787">
        <v>0</v>
      </c>
    </row>
    <row r="171" spans="1:11" ht="18.75" outlineLevel="1" x14ac:dyDescent="0.25">
      <c r="A171" s="788" t="s">
        <v>1068</v>
      </c>
      <c r="B171" s="789" t="s">
        <v>1083</v>
      </c>
      <c r="C171" s="790">
        <v>2</v>
      </c>
      <c r="D171" s="785" t="s">
        <v>304</v>
      </c>
      <c r="E171" s="787">
        <v>0</v>
      </c>
      <c r="F171" s="824"/>
      <c r="G171" s="824"/>
      <c r="H171" s="787">
        <v>0</v>
      </c>
      <c r="I171" s="824"/>
      <c r="J171" s="787">
        <v>0</v>
      </c>
      <c r="K171" s="824"/>
    </row>
    <row r="172" spans="1:11" ht="18.75" outlineLevel="1" x14ac:dyDescent="0.25">
      <c r="A172" s="788" t="s">
        <v>1069</v>
      </c>
      <c r="B172" s="789" t="s">
        <v>987</v>
      </c>
      <c r="C172" s="790">
        <v>2</v>
      </c>
      <c r="D172" s="785" t="s">
        <v>304</v>
      </c>
      <c r="E172" s="787">
        <v>0</v>
      </c>
      <c r="F172" s="824"/>
      <c r="G172" s="824"/>
      <c r="H172" s="787">
        <v>0</v>
      </c>
      <c r="I172" s="824"/>
      <c r="J172" s="787">
        <v>0</v>
      </c>
      <c r="K172" s="824"/>
    </row>
    <row r="173" spans="1:11" ht="18.75" outlineLevel="1" x14ac:dyDescent="0.25">
      <c r="A173" s="788" t="s">
        <v>1084</v>
      </c>
      <c r="B173" s="783" t="s">
        <v>991</v>
      </c>
      <c r="C173" s="790">
        <v>2</v>
      </c>
      <c r="D173" s="785" t="s">
        <v>304</v>
      </c>
      <c r="E173" s="787">
        <v>530.21779200000003</v>
      </c>
      <c r="F173" s="787">
        <v>138.82567299999999</v>
      </c>
      <c r="G173" s="787">
        <v>124.906068</v>
      </c>
      <c r="H173" s="787">
        <v>263.731741</v>
      </c>
      <c r="I173" s="787">
        <v>125.268968</v>
      </c>
      <c r="J173" s="787">
        <v>389.00070900000003</v>
      </c>
      <c r="K173" s="787">
        <v>141.217083</v>
      </c>
    </row>
    <row r="174" spans="1:11" ht="18.75" outlineLevel="1" x14ac:dyDescent="0.25">
      <c r="A174" s="788" t="s">
        <v>1085</v>
      </c>
      <c r="B174" s="789" t="s">
        <v>1086</v>
      </c>
      <c r="C174" s="790">
        <v>2</v>
      </c>
      <c r="D174" s="785" t="s">
        <v>304</v>
      </c>
      <c r="E174" s="793">
        <v>530.21779200000003</v>
      </c>
      <c r="F174" s="807">
        <v>138.82567299999999</v>
      </c>
      <c r="G174" s="807">
        <v>124.906068</v>
      </c>
      <c r="H174" s="793">
        <v>263.731741</v>
      </c>
      <c r="I174" s="807">
        <v>125.268968</v>
      </c>
      <c r="J174" s="787">
        <v>389.00070900000003</v>
      </c>
      <c r="K174" s="807">
        <v>141.217083</v>
      </c>
    </row>
    <row r="175" spans="1:11" ht="18.75" outlineLevel="1" x14ac:dyDescent="0.25">
      <c r="A175" s="788" t="s">
        <v>1087</v>
      </c>
      <c r="B175" s="789" t="s">
        <v>995</v>
      </c>
      <c r="C175" s="790">
        <v>2</v>
      </c>
      <c r="D175" s="785" t="s">
        <v>304</v>
      </c>
      <c r="E175" s="793">
        <v>0</v>
      </c>
      <c r="F175" s="807"/>
      <c r="G175" s="807"/>
      <c r="H175" s="793">
        <v>0</v>
      </c>
      <c r="I175" s="807"/>
      <c r="J175" s="787">
        <v>0</v>
      </c>
      <c r="K175" s="807"/>
    </row>
    <row r="176" spans="1:11" ht="18.75" outlineLevel="1" x14ac:dyDescent="0.25">
      <c r="A176" s="788" t="s">
        <v>1088</v>
      </c>
      <c r="B176" s="783" t="s">
        <v>310</v>
      </c>
      <c r="C176" s="790">
        <v>2</v>
      </c>
      <c r="D176" s="785" t="s">
        <v>304</v>
      </c>
      <c r="E176" s="787">
        <v>21.658901</v>
      </c>
      <c r="F176" s="787">
        <v>5.5996680000000003</v>
      </c>
      <c r="G176" s="787">
        <v>5.132981</v>
      </c>
      <c r="H176" s="787">
        <v>10.732649</v>
      </c>
      <c r="I176" s="787">
        <v>5.1455399999999996</v>
      </c>
      <c r="J176" s="787">
        <v>15.878188999999999</v>
      </c>
      <c r="K176" s="787">
        <v>5.7807120000000003</v>
      </c>
    </row>
    <row r="177" spans="1:11" ht="18.75" outlineLevel="1" x14ac:dyDescent="0.25">
      <c r="A177" s="788" t="s">
        <v>1089</v>
      </c>
      <c r="B177" s="789" t="s">
        <v>1090</v>
      </c>
      <c r="C177" s="790">
        <v>2</v>
      </c>
      <c r="D177" s="785" t="s">
        <v>304</v>
      </c>
      <c r="E177" s="793">
        <v>21.658901</v>
      </c>
      <c r="F177" s="807">
        <v>5.5996680000000003</v>
      </c>
      <c r="G177" s="807">
        <v>5.132981</v>
      </c>
      <c r="H177" s="793">
        <v>10.732649</v>
      </c>
      <c r="I177" s="807">
        <v>5.1455399999999996</v>
      </c>
      <c r="J177" s="787">
        <v>15.878188999999999</v>
      </c>
      <c r="K177" s="807">
        <v>5.7807120000000003</v>
      </c>
    </row>
    <row r="178" spans="1:11" ht="18.75" outlineLevel="1" x14ac:dyDescent="0.25">
      <c r="A178" s="794" t="s">
        <v>1091</v>
      </c>
      <c r="B178" s="789" t="s">
        <v>1002</v>
      </c>
      <c r="C178" s="795">
        <v>2</v>
      </c>
      <c r="D178" s="796" t="s">
        <v>304</v>
      </c>
      <c r="E178" s="805">
        <v>0</v>
      </c>
      <c r="F178" s="807"/>
      <c r="G178" s="807"/>
      <c r="H178" s="805">
        <v>0</v>
      </c>
      <c r="I178" s="807"/>
      <c r="J178" s="781">
        <v>0</v>
      </c>
      <c r="K178" s="807"/>
    </row>
    <row r="179" spans="1:11" ht="23.25" x14ac:dyDescent="0.25">
      <c r="A179" s="767" t="s">
        <v>1094</v>
      </c>
      <c r="B179" s="768" t="s">
        <v>1095</v>
      </c>
      <c r="C179" s="817"/>
      <c r="D179" s="770"/>
      <c r="E179" s="819"/>
      <c r="F179" s="819"/>
      <c r="G179" s="819"/>
      <c r="H179" s="818"/>
      <c r="I179" s="818"/>
      <c r="J179" s="818"/>
      <c r="K179" s="818"/>
    </row>
    <row r="180" spans="1:11" s="772" customFormat="1" ht="21.75" customHeight="1" x14ac:dyDescent="0.25">
      <c r="A180" s="773" t="s">
        <v>22</v>
      </c>
      <c r="B180" s="774" t="s">
        <v>1096</v>
      </c>
      <c r="C180" s="775">
        <v>1</v>
      </c>
      <c r="D180" s="776" t="s">
        <v>1097</v>
      </c>
      <c r="E180" s="777">
        <v>2339.9283154095574</v>
      </c>
      <c r="F180" s="816">
        <v>2339.040405850571</v>
      </c>
      <c r="G180" s="816">
        <v>2358.3705931214795</v>
      </c>
      <c r="H180" s="816">
        <v>2347.777680292952</v>
      </c>
      <c r="I180" s="816">
        <v>2382.0879662077955</v>
      </c>
      <c r="J180" s="816">
        <v>2358.0084439520647</v>
      </c>
      <c r="K180" s="816">
        <v>2293.0836667661652</v>
      </c>
    </row>
    <row r="181" spans="1:11" ht="18.75" outlineLevel="1" x14ac:dyDescent="0.25">
      <c r="A181" s="788" t="s">
        <v>972</v>
      </c>
      <c r="B181" s="822" t="s">
        <v>1098</v>
      </c>
      <c r="C181" s="790">
        <v>2</v>
      </c>
      <c r="D181" s="785" t="s">
        <v>1097</v>
      </c>
      <c r="E181" s="814">
        <v>1769.7324837903852</v>
      </c>
      <c r="F181" s="814">
        <v>1793.7693703050522</v>
      </c>
      <c r="G181" s="814">
        <v>1828.788141993447</v>
      </c>
      <c r="H181" s="814">
        <v>1809.8430651009764</v>
      </c>
      <c r="I181" s="814">
        <v>1761.5302980352703</v>
      </c>
      <c r="J181" s="814">
        <v>1794.1068481885618</v>
      </c>
      <c r="K181" s="814">
        <v>1707.5422134027356</v>
      </c>
    </row>
    <row r="182" spans="1:11" ht="18.75" outlineLevel="1" x14ac:dyDescent="0.25">
      <c r="A182" s="788" t="s">
        <v>974</v>
      </c>
      <c r="B182" s="789" t="s">
        <v>1099</v>
      </c>
      <c r="C182" s="790">
        <v>2</v>
      </c>
      <c r="D182" s="785" t="s">
        <v>1097</v>
      </c>
      <c r="E182" s="814">
        <v>0</v>
      </c>
      <c r="F182" s="814">
        <v>0</v>
      </c>
      <c r="G182" s="814">
        <v>0</v>
      </c>
      <c r="H182" s="814">
        <v>0</v>
      </c>
      <c r="I182" s="814">
        <v>0</v>
      </c>
      <c r="J182" s="814">
        <v>0</v>
      </c>
      <c r="K182" s="814">
        <v>0</v>
      </c>
    </row>
    <row r="183" spans="1:11" ht="18.75" outlineLevel="1" x14ac:dyDescent="0.25">
      <c r="A183" s="788" t="s">
        <v>976</v>
      </c>
      <c r="B183" s="789" t="s">
        <v>1100</v>
      </c>
      <c r="C183" s="790">
        <v>2</v>
      </c>
      <c r="D183" s="785" t="s">
        <v>1097</v>
      </c>
      <c r="E183" s="814">
        <v>1769.7324837903852</v>
      </c>
      <c r="F183" s="814">
        <v>1793.7693703050522</v>
      </c>
      <c r="G183" s="814">
        <v>1828.788141993447</v>
      </c>
      <c r="H183" s="814">
        <v>1809.8430651009764</v>
      </c>
      <c r="I183" s="814">
        <v>1761.5302980352703</v>
      </c>
      <c r="J183" s="814">
        <v>1794.1068481885618</v>
      </c>
      <c r="K183" s="814">
        <v>1707.5422134027356</v>
      </c>
    </row>
    <row r="184" spans="1:11" ht="18.75" outlineLevel="1" x14ac:dyDescent="0.25">
      <c r="A184" s="788" t="s">
        <v>978</v>
      </c>
      <c r="B184" s="791" t="s">
        <v>1101</v>
      </c>
      <c r="C184" s="790">
        <v>2</v>
      </c>
      <c r="D184" s="785" t="s">
        <v>1097</v>
      </c>
      <c r="E184" s="814">
        <v>0</v>
      </c>
      <c r="F184" s="814">
        <v>0</v>
      </c>
      <c r="G184" s="814">
        <v>0</v>
      </c>
      <c r="H184" s="814">
        <v>0</v>
      </c>
      <c r="I184" s="814">
        <v>0</v>
      </c>
      <c r="J184" s="814">
        <v>0</v>
      </c>
      <c r="K184" s="814">
        <v>0</v>
      </c>
    </row>
    <row r="185" spans="1:11" ht="18.75" outlineLevel="1" x14ac:dyDescent="0.25">
      <c r="A185" s="788" t="s">
        <v>980</v>
      </c>
      <c r="B185" s="791" t="s">
        <v>1102</v>
      </c>
      <c r="C185" s="790">
        <v>2</v>
      </c>
      <c r="D185" s="785" t="s">
        <v>1097</v>
      </c>
      <c r="E185" s="814">
        <v>0</v>
      </c>
      <c r="F185" s="814">
        <v>0</v>
      </c>
      <c r="G185" s="814">
        <v>0</v>
      </c>
      <c r="H185" s="814">
        <v>0</v>
      </c>
      <c r="I185" s="814">
        <v>0</v>
      </c>
      <c r="J185" s="814">
        <v>0</v>
      </c>
      <c r="K185" s="814">
        <v>0</v>
      </c>
    </row>
    <row r="186" spans="1:11" ht="18.75" outlineLevel="1" x14ac:dyDescent="0.25">
      <c r="A186" s="788" t="s">
        <v>982</v>
      </c>
      <c r="B186" s="783" t="s">
        <v>1103</v>
      </c>
      <c r="C186" s="790">
        <v>2</v>
      </c>
      <c r="D186" s="785" t="s">
        <v>1097</v>
      </c>
      <c r="E186" s="814">
        <v>0</v>
      </c>
      <c r="F186" s="814">
        <v>0</v>
      </c>
      <c r="G186" s="814">
        <v>0</v>
      </c>
      <c r="H186" s="814">
        <v>0</v>
      </c>
      <c r="I186" s="814">
        <v>0</v>
      </c>
      <c r="J186" s="814">
        <v>0</v>
      </c>
      <c r="K186" s="814">
        <v>0</v>
      </c>
    </row>
    <row r="187" spans="1:11" ht="18.75" outlineLevel="1" x14ac:dyDescent="0.25">
      <c r="A187" s="788" t="s">
        <v>984</v>
      </c>
      <c r="B187" s="789" t="s">
        <v>1104</v>
      </c>
      <c r="C187" s="790">
        <v>2</v>
      </c>
      <c r="D187" s="785" t="s">
        <v>1097</v>
      </c>
      <c r="E187" s="814">
        <v>0</v>
      </c>
      <c r="F187" s="814">
        <v>0</v>
      </c>
      <c r="G187" s="814">
        <v>0</v>
      </c>
      <c r="H187" s="814">
        <v>0</v>
      </c>
      <c r="I187" s="814">
        <v>0</v>
      </c>
      <c r="J187" s="814">
        <v>0</v>
      </c>
      <c r="K187" s="814">
        <v>0</v>
      </c>
    </row>
    <row r="188" spans="1:11" ht="18.75" outlineLevel="1" x14ac:dyDescent="0.25">
      <c r="A188" s="788" t="s">
        <v>986</v>
      </c>
      <c r="B188" s="791" t="s">
        <v>1105</v>
      </c>
      <c r="C188" s="790">
        <v>2</v>
      </c>
      <c r="D188" s="785" t="s">
        <v>1097</v>
      </c>
      <c r="E188" s="814">
        <v>0</v>
      </c>
      <c r="F188" s="814">
        <v>0</v>
      </c>
      <c r="G188" s="814">
        <v>0</v>
      </c>
      <c r="H188" s="814">
        <v>0</v>
      </c>
      <c r="I188" s="814">
        <v>0</v>
      </c>
      <c r="J188" s="814">
        <v>0</v>
      </c>
      <c r="K188" s="814">
        <v>0</v>
      </c>
    </row>
    <row r="189" spans="1:11" ht="18.75" outlineLevel="1" x14ac:dyDescent="0.25">
      <c r="A189" s="788" t="s">
        <v>988</v>
      </c>
      <c r="B189" s="791" t="s">
        <v>1106</v>
      </c>
      <c r="C189" s="790">
        <v>2</v>
      </c>
      <c r="D189" s="785" t="s">
        <v>1097</v>
      </c>
      <c r="E189" s="814">
        <v>0</v>
      </c>
      <c r="F189" s="814">
        <v>0</v>
      </c>
      <c r="G189" s="814">
        <v>0</v>
      </c>
      <c r="H189" s="814">
        <v>0</v>
      </c>
      <c r="I189" s="814">
        <v>0</v>
      </c>
      <c r="J189" s="814">
        <v>0</v>
      </c>
      <c r="K189" s="814">
        <v>0</v>
      </c>
    </row>
    <row r="190" spans="1:11" ht="18.75" outlineLevel="1" x14ac:dyDescent="0.25">
      <c r="A190" s="788" t="s">
        <v>990</v>
      </c>
      <c r="B190" s="783" t="s">
        <v>1107</v>
      </c>
      <c r="C190" s="790">
        <v>2</v>
      </c>
      <c r="D190" s="785" t="s">
        <v>1097</v>
      </c>
      <c r="E190" s="814">
        <v>2669.3775553585037</v>
      </c>
      <c r="F190" s="814">
        <v>2677.0146072501498</v>
      </c>
      <c r="G190" s="814">
        <v>2687.854230182525</v>
      </c>
      <c r="H190" s="814">
        <v>2681.9395952977757</v>
      </c>
      <c r="I190" s="814">
        <v>2696.1234529653079</v>
      </c>
      <c r="J190" s="814">
        <v>2686.3156031782264</v>
      </c>
      <c r="K190" s="814">
        <v>2624.8972863597232</v>
      </c>
    </row>
    <row r="191" spans="1:11" ht="18.75" outlineLevel="1" x14ac:dyDescent="0.25">
      <c r="A191" s="788" t="s">
        <v>992</v>
      </c>
      <c r="B191" s="789" t="s">
        <v>1108</v>
      </c>
      <c r="C191" s="790">
        <v>2</v>
      </c>
      <c r="D191" s="785" t="s">
        <v>1097</v>
      </c>
      <c r="E191" s="814">
        <v>2820.3800375464461</v>
      </c>
      <c r="F191" s="814">
        <v>2842.1282371823149</v>
      </c>
      <c r="G191" s="814">
        <v>2834.9069147873274</v>
      </c>
      <c r="H191" s="814">
        <v>2838.8221826561798</v>
      </c>
      <c r="I191" s="814">
        <v>2830.777151493191</v>
      </c>
      <c r="J191" s="814">
        <v>2836.3047679299939</v>
      </c>
      <c r="K191" s="814">
        <v>2778.176683391288</v>
      </c>
    </row>
    <row r="192" spans="1:11" ht="18.75" outlineLevel="1" x14ac:dyDescent="0.25">
      <c r="A192" s="788" t="s">
        <v>994</v>
      </c>
      <c r="B192" s="791" t="s">
        <v>1109</v>
      </c>
      <c r="C192" s="790">
        <v>2</v>
      </c>
      <c r="D192" s="785" t="s">
        <v>1097</v>
      </c>
      <c r="E192" s="814">
        <v>0</v>
      </c>
      <c r="F192" s="814">
        <v>0</v>
      </c>
      <c r="G192" s="814">
        <v>0</v>
      </c>
      <c r="H192" s="814">
        <v>0</v>
      </c>
      <c r="I192" s="814">
        <v>0</v>
      </c>
      <c r="J192" s="814">
        <v>0</v>
      </c>
      <c r="K192" s="814">
        <v>0</v>
      </c>
    </row>
    <row r="193" spans="1:11" ht="18.75" outlineLevel="1" x14ac:dyDescent="0.25">
      <c r="A193" s="788" t="s">
        <v>996</v>
      </c>
      <c r="B193" s="791" t="s">
        <v>1110</v>
      </c>
      <c r="C193" s="790">
        <v>2</v>
      </c>
      <c r="D193" s="785" t="s">
        <v>1097</v>
      </c>
      <c r="E193" s="814">
        <v>1451.3981606299951</v>
      </c>
      <c r="F193" s="814">
        <v>1458.8739909150142</v>
      </c>
      <c r="G193" s="814">
        <v>1460.1800256276294</v>
      </c>
      <c r="H193" s="814">
        <v>1459.4320942448294</v>
      </c>
      <c r="I193" s="814">
        <v>1418.6829997818179</v>
      </c>
      <c r="J193" s="814">
        <v>1448.3384208727616</v>
      </c>
      <c r="K193" s="814">
        <v>1458.8717784278138</v>
      </c>
    </row>
    <row r="194" spans="1:11" ht="18.75" outlineLevel="1" x14ac:dyDescent="0.25">
      <c r="A194" s="788" t="s">
        <v>998</v>
      </c>
      <c r="B194" s="783" t="s">
        <v>1111</v>
      </c>
      <c r="C194" s="790">
        <v>2</v>
      </c>
      <c r="D194" s="785" t="s">
        <v>1097</v>
      </c>
      <c r="E194" s="814">
        <v>2298.1634419566412</v>
      </c>
      <c r="F194" s="814">
        <v>2272.6458997035493</v>
      </c>
      <c r="G194" s="814">
        <v>2295.0286135572292</v>
      </c>
      <c r="H194" s="814">
        <v>2282.6544512424421</v>
      </c>
      <c r="I194" s="814">
        <v>2389.6475843125809</v>
      </c>
      <c r="J194" s="814">
        <v>2312.289423616653</v>
      </c>
      <c r="K194" s="814">
        <v>2261.7505781790401</v>
      </c>
    </row>
    <row r="195" spans="1:11" ht="18.75" outlineLevel="1" x14ac:dyDescent="0.25">
      <c r="A195" s="788" t="s">
        <v>999</v>
      </c>
      <c r="B195" s="789" t="s">
        <v>1112</v>
      </c>
      <c r="C195" s="790">
        <v>2</v>
      </c>
      <c r="D195" s="785" t="s">
        <v>1097</v>
      </c>
      <c r="E195" s="814">
        <v>5418.6724910320681</v>
      </c>
      <c r="F195" s="814">
        <v>5421.5108403924387</v>
      </c>
      <c r="G195" s="814">
        <v>5425.0980440993644</v>
      </c>
      <c r="H195" s="814">
        <v>5423.1128972136366</v>
      </c>
      <c r="I195" s="814">
        <v>5421.2718154677923</v>
      </c>
      <c r="J195" s="814">
        <v>5422.574893716529</v>
      </c>
      <c r="K195" s="814">
        <v>5408.2859910625048</v>
      </c>
    </row>
    <row r="196" spans="1:11" ht="18.75" outlineLevel="1" x14ac:dyDescent="0.25">
      <c r="A196" s="788" t="s">
        <v>1001</v>
      </c>
      <c r="B196" s="791" t="s">
        <v>1113</v>
      </c>
      <c r="C196" s="790">
        <v>2</v>
      </c>
      <c r="D196" s="785" t="s">
        <v>1097</v>
      </c>
      <c r="E196" s="814">
        <v>0</v>
      </c>
      <c r="F196" s="814">
        <v>0</v>
      </c>
      <c r="G196" s="814">
        <v>0</v>
      </c>
      <c r="H196" s="814">
        <v>0</v>
      </c>
      <c r="I196" s="814">
        <v>0</v>
      </c>
      <c r="J196" s="814">
        <v>0</v>
      </c>
      <c r="K196" s="814">
        <v>0</v>
      </c>
    </row>
    <row r="197" spans="1:11" ht="18.75" outlineLevel="1" x14ac:dyDescent="0.25">
      <c r="A197" s="794" t="s">
        <v>1003</v>
      </c>
      <c r="B197" s="791" t="s">
        <v>1114</v>
      </c>
      <c r="C197" s="795">
        <v>2</v>
      </c>
      <c r="D197" s="796" t="s">
        <v>1097</v>
      </c>
      <c r="E197" s="815">
        <v>1268.5337145621393</v>
      </c>
      <c r="F197" s="815">
        <v>1249.3505517125759</v>
      </c>
      <c r="G197" s="815">
        <v>1280.8464290061552</v>
      </c>
      <c r="H197" s="815">
        <v>1263.4397476333857</v>
      </c>
      <c r="I197" s="815">
        <v>1301.8130383936223</v>
      </c>
      <c r="J197" s="815">
        <v>1273.8731231685726</v>
      </c>
      <c r="K197" s="815">
        <v>1254.9134465274976</v>
      </c>
    </row>
    <row r="198" spans="1:11" ht="23.25" customHeight="1" x14ac:dyDescent="0.25">
      <c r="A198" s="797" t="s">
        <v>24</v>
      </c>
      <c r="B198" s="823" t="s">
        <v>1115</v>
      </c>
      <c r="C198" s="797">
        <v>1</v>
      </c>
      <c r="D198" s="799" t="s">
        <v>1097</v>
      </c>
      <c r="E198" s="806">
        <v>2406.9124989542456</v>
      </c>
      <c r="F198" s="806">
        <v>2385.4752856015102</v>
      </c>
      <c r="G198" s="806">
        <v>2401.2912402522647</v>
      </c>
      <c r="H198" s="806">
        <v>2392.5223818797758</v>
      </c>
      <c r="I198" s="806">
        <v>2473.0661443554632</v>
      </c>
      <c r="J198" s="806">
        <v>2415.528998417054</v>
      </c>
      <c r="K198" s="806">
        <v>2384.7656921712528</v>
      </c>
    </row>
    <row r="199" spans="1:11" ht="18.75" outlineLevel="1" x14ac:dyDescent="0.25">
      <c r="A199" s="803" t="s">
        <v>97</v>
      </c>
      <c r="B199" s="783" t="s">
        <v>973</v>
      </c>
      <c r="C199" s="790">
        <v>2</v>
      </c>
      <c r="D199" s="785" t="s">
        <v>1097</v>
      </c>
      <c r="E199" s="787">
        <v>2060.7399995651363</v>
      </c>
      <c r="F199" s="787">
        <v>2060.7399993017766</v>
      </c>
      <c r="G199" s="787">
        <v>2060.7399996953445</v>
      </c>
      <c r="H199" s="787">
        <v>2060.739999474466</v>
      </c>
      <c r="I199" s="787">
        <v>2060.7399997878392</v>
      </c>
      <c r="J199" s="787">
        <v>2060.7399995658739</v>
      </c>
      <c r="K199" s="787">
        <v>2060.7399995632341</v>
      </c>
    </row>
    <row r="200" spans="1:11" ht="18.75" outlineLevel="1" x14ac:dyDescent="0.25">
      <c r="A200" s="803" t="s">
        <v>1006</v>
      </c>
      <c r="B200" s="789" t="s">
        <v>975</v>
      </c>
      <c r="C200" s="790">
        <v>2</v>
      </c>
      <c r="D200" s="785" t="s">
        <v>1097</v>
      </c>
      <c r="E200" s="787">
        <v>0</v>
      </c>
      <c r="F200" s="787">
        <v>0</v>
      </c>
      <c r="G200" s="787">
        <v>0</v>
      </c>
      <c r="H200" s="787">
        <v>0</v>
      </c>
      <c r="I200" s="787">
        <v>0</v>
      </c>
      <c r="J200" s="787">
        <v>0</v>
      </c>
      <c r="K200" s="787">
        <v>0</v>
      </c>
    </row>
    <row r="201" spans="1:11" ht="18.75" outlineLevel="1" x14ac:dyDescent="0.25">
      <c r="A201" s="803" t="s">
        <v>1007</v>
      </c>
      <c r="B201" s="789" t="s">
        <v>1116</v>
      </c>
      <c r="C201" s="790">
        <v>2</v>
      </c>
      <c r="D201" s="785" t="s">
        <v>1097</v>
      </c>
      <c r="E201" s="787">
        <v>2060.7399995651363</v>
      </c>
      <c r="F201" s="787">
        <v>2060.7399993017766</v>
      </c>
      <c r="G201" s="787">
        <v>2060.7399996953445</v>
      </c>
      <c r="H201" s="787">
        <v>2060.739999474466</v>
      </c>
      <c r="I201" s="787">
        <v>2060.7399997878392</v>
      </c>
      <c r="J201" s="787">
        <v>2060.7399995658739</v>
      </c>
      <c r="K201" s="787">
        <v>2060.7399995632341</v>
      </c>
    </row>
    <row r="202" spans="1:11" ht="18.75" outlineLevel="1" x14ac:dyDescent="0.25">
      <c r="A202" s="803" t="s">
        <v>1008</v>
      </c>
      <c r="B202" s="791" t="s">
        <v>979</v>
      </c>
      <c r="C202" s="790">
        <v>2</v>
      </c>
      <c r="D202" s="785" t="s">
        <v>1097</v>
      </c>
      <c r="E202" s="787">
        <v>0</v>
      </c>
      <c r="F202" s="787">
        <v>0</v>
      </c>
      <c r="G202" s="787">
        <v>0</v>
      </c>
      <c r="H202" s="787">
        <v>0</v>
      </c>
      <c r="I202" s="787">
        <v>0</v>
      </c>
      <c r="J202" s="787">
        <v>0</v>
      </c>
      <c r="K202" s="787">
        <v>0</v>
      </c>
    </row>
    <row r="203" spans="1:11" ht="18.75" outlineLevel="1" x14ac:dyDescent="0.25">
      <c r="A203" s="803" t="s">
        <v>1009</v>
      </c>
      <c r="B203" s="791" t="s">
        <v>1117</v>
      </c>
      <c r="C203" s="790">
        <v>2</v>
      </c>
      <c r="D203" s="785" t="s">
        <v>1097</v>
      </c>
      <c r="E203" s="787">
        <v>0</v>
      </c>
      <c r="F203" s="787">
        <v>0</v>
      </c>
      <c r="G203" s="787">
        <v>0</v>
      </c>
      <c r="H203" s="787">
        <v>0</v>
      </c>
      <c r="I203" s="787">
        <v>0</v>
      </c>
      <c r="J203" s="787">
        <v>0</v>
      </c>
      <c r="K203" s="787">
        <v>0</v>
      </c>
    </row>
    <row r="204" spans="1:11" ht="18.75" outlineLevel="1" x14ac:dyDescent="0.25">
      <c r="A204" s="803" t="s">
        <v>100</v>
      </c>
      <c r="B204" s="783" t="s">
        <v>983</v>
      </c>
      <c r="C204" s="790">
        <v>2</v>
      </c>
      <c r="D204" s="785" t="s">
        <v>1097</v>
      </c>
      <c r="E204" s="787">
        <v>0</v>
      </c>
      <c r="F204" s="787">
        <v>0</v>
      </c>
      <c r="G204" s="787">
        <v>0</v>
      </c>
      <c r="H204" s="787">
        <v>0</v>
      </c>
      <c r="I204" s="787">
        <v>0</v>
      </c>
      <c r="J204" s="787">
        <v>0</v>
      </c>
      <c r="K204" s="787">
        <v>0</v>
      </c>
    </row>
    <row r="205" spans="1:11" ht="18.75" outlineLevel="1" x14ac:dyDescent="0.25">
      <c r="A205" s="803" t="s">
        <v>670</v>
      </c>
      <c r="B205" s="789" t="s">
        <v>1118</v>
      </c>
      <c r="C205" s="790">
        <v>2</v>
      </c>
      <c r="D205" s="785" t="s">
        <v>1097</v>
      </c>
      <c r="E205" s="787">
        <v>0</v>
      </c>
      <c r="F205" s="787">
        <v>0</v>
      </c>
      <c r="G205" s="787">
        <v>0</v>
      </c>
      <c r="H205" s="787">
        <v>0</v>
      </c>
      <c r="I205" s="787">
        <v>0</v>
      </c>
      <c r="J205" s="787">
        <v>0</v>
      </c>
      <c r="K205" s="787">
        <v>0</v>
      </c>
    </row>
    <row r="206" spans="1:11" ht="18.75" outlineLevel="1" x14ac:dyDescent="0.25">
      <c r="A206" s="803" t="s">
        <v>1010</v>
      </c>
      <c r="B206" s="791" t="s">
        <v>1119</v>
      </c>
      <c r="C206" s="790">
        <v>2</v>
      </c>
      <c r="D206" s="785" t="s">
        <v>1097</v>
      </c>
      <c r="E206" s="787">
        <v>0</v>
      </c>
      <c r="F206" s="787">
        <v>0</v>
      </c>
      <c r="G206" s="787">
        <v>0</v>
      </c>
      <c r="H206" s="787">
        <v>0</v>
      </c>
      <c r="I206" s="787">
        <v>0</v>
      </c>
      <c r="J206" s="787">
        <v>0</v>
      </c>
      <c r="K206" s="787">
        <v>0</v>
      </c>
    </row>
    <row r="207" spans="1:11" ht="18.75" outlineLevel="1" x14ac:dyDescent="0.25">
      <c r="A207" s="803" t="s">
        <v>1011</v>
      </c>
      <c r="B207" s="791" t="s">
        <v>1120</v>
      </c>
      <c r="C207" s="790">
        <v>2</v>
      </c>
      <c r="D207" s="785" t="s">
        <v>1097</v>
      </c>
      <c r="E207" s="787">
        <v>0</v>
      </c>
      <c r="F207" s="787">
        <v>0</v>
      </c>
      <c r="G207" s="787">
        <v>0</v>
      </c>
      <c r="H207" s="787">
        <v>0</v>
      </c>
      <c r="I207" s="787">
        <v>0</v>
      </c>
      <c r="J207" s="787">
        <v>0</v>
      </c>
      <c r="K207" s="787">
        <v>0</v>
      </c>
    </row>
    <row r="208" spans="1:11" ht="18.75" outlineLevel="1" x14ac:dyDescent="0.25">
      <c r="A208" s="803" t="s">
        <v>104</v>
      </c>
      <c r="B208" s="783" t="s">
        <v>1121</v>
      </c>
      <c r="C208" s="790">
        <v>2</v>
      </c>
      <c r="D208" s="785" t="s">
        <v>1097</v>
      </c>
      <c r="E208" s="787">
        <v>2675.4639618350989</v>
      </c>
      <c r="F208" s="787">
        <v>2662.2113616056477</v>
      </c>
      <c r="G208" s="787">
        <v>2679.7786032869549</v>
      </c>
      <c r="H208" s="787">
        <v>2670.0120273903253</v>
      </c>
      <c r="I208" s="787">
        <v>2697.5210172112679</v>
      </c>
      <c r="J208" s="787">
        <v>2678.2941652323743</v>
      </c>
      <c r="K208" s="787">
        <v>2668.218222737537</v>
      </c>
    </row>
    <row r="209" spans="1:11" ht="18.75" outlineLevel="1" x14ac:dyDescent="0.25">
      <c r="A209" s="803" t="s">
        <v>1012</v>
      </c>
      <c r="B209" s="789" t="s">
        <v>1122</v>
      </c>
      <c r="C209" s="790">
        <v>2</v>
      </c>
      <c r="D209" s="785" t="s">
        <v>1097</v>
      </c>
      <c r="E209" s="787">
        <v>2926.0599999722881</v>
      </c>
      <c r="F209" s="787">
        <v>2926.060000050808</v>
      </c>
      <c r="G209" s="787">
        <v>2926.0599999185124</v>
      </c>
      <c r="H209" s="787">
        <v>2926.0599999915949</v>
      </c>
      <c r="I209" s="787">
        <v>2926.0599999951155</v>
      </c>
      <c r="J209" s="787">
        <v>2926.0599999926753</v>
      </c>
      <c r="K209" s="787">
        <v>2926.0599999195842</v>
      </c>
    </row>
    <row r="210" spans="1:11" ht="18.75" outlineLevel="1" x14ac:dyDescent="0.25">
      <c r="A210" s="803" t="s">
        <v>1013</v>
      </c>
      <c r="B210" s="791" t="s">
        <v>1123</v>
      </c>
      <c r="C210" s="790">
        <v>2</v>
      </c>
      <c r="D210" s="785" t="s">
        <v>1097</v>
      </c>
      <c r="E210" s="787">
        <v>0</v>
      </c>
      <c r="F210" s="787">
        <v>0</v>
      </c>
      <c r="G210" s="787">
        <v>0</v>
      </c>
      <c r="H210" s="787">
        <v>0</v>
      </c>
      <c r="I210" s="787">
        <v>0</v>
      </c>
      <c r="J210" s="787">
        <v>0</v>
      </c>
      <c r="K210" s="787">
        <v>0</v>
      </c>
    </row>
    <row r="211" spans="1:11" ht="18.75" outlineLevel="1" x14ac:dyDescent="0.25">
      <c r="A211" s="803" t="s">
        <v>1014</v>
      </c>
      <c r="B211" s="791" t="s">
        <v>1124</v>
      </c>
      <c r="C211" s="790">
        <v>2</v>
      </c>
      <c r="D211" s="785" t="s">
        <v>1097</v>
      </c>
      <c r="E211" s="787">
        <v>1451.3981606299951</v>
      </c>
      <c r="F211" s="787">
        <v>1458.8739909150142</v>
      </c>
      <c r="G211" s="787">
        <v>1460.1800256276294</v>
      </c>
      <c r="H211" s="787">
        <v>1459.4320942448294</v>
      </c>
      <c r="I211" s="787">
        <v>1418.6829997818179</v>
      </c>
      <c r="J211" s="787">
        <v>1448.3384208727616</v>
      </c>
      <c r="K211" s="787">
        <v>1458.8717784278138</v>
      </c>
    </row>
    <row r="212" spans="1:11" ht="18.75" outlineLevel="1" x14ac:dyDescent="0.25">
      <c r="A212" s="803" t="s">
        <v>108</v>
      </c>
      <c r="B212" s="783" t="s">
        <v>1125</v>
      </c>
      <c r="C212" s="790">
        <v>2</v>
      </c>
      <c r="D212" s="785" t="s">
        <v>1097</v>
      </c>
      <c r="E212" s="787">
        <v>2269.1928004594797</v>
      </c>
      <c r="F212" s="787">
        <v>2246.735342154283</v>
      </c>
      <c r="G212" s="787">
        <v>2263.5505380005216</v>
      </c>
      <c r="H212" s="787">
        <v>2254.2479647421824</v>
      </c>
      <c r="I212" s="787">
        <v>2354.3020536180416</v>
      </c>
      <c r="J212" s="787">
        <v>2281.8994072830751</v>
      </c>
      <c r="K212" s="787">
        <v>2236.4650065875339</v>
      </c>
    </row>
    <row r="213" spans="1:11" ht="18.75" outlineLevel="1" x14ac:dyDescent="0.25">
      <c r="A213" s="803" t="s">
        <v>1015</v>
      </c>
      <c r="B213" s="789" t="s">
        <v>1126</v>
      </c>
      <c r="C213" s="790">
        <v>2</v>
      </c>
      <c r="D213" s="785" t="s">
        <v>1097</v>
      </c>
      <c r="E213" s="787">
        <v>5465.1900000408932</v>
      </c>
      <c r="F213" s="787">
        <v>5465.1900001077374</v>
      </c>
      <c r="G213" s="787">
        <v>5465.190000073696</v>
      </c>
      <c r="H213" s="787">
        <v>5465.1900000925907</v>
      </c>
      <c r="I213" s="787">
        <v>5465.1899999614843</v>
      </c>
      <c r="J213" s="787">
        <v>5465.1900000545047</v>
      </c>
      <c r="K213" s="787">
        <v>5465.1900000047281</v>
      </c>
    </row>
    <row r="214" spans="1:11" ht="18.75" outlineLevel="1" x14ac:dyDescent="0.25">
      <c r="A214" s="803" t="s">
        <v>1016</v>
      </c>
      <c r="B214" s="791" t="s">
        <v>1127</v>
      </c>
      <c r="C214" s="790">
        <v>2</v>
      </c>
      <c r="D214" s="785" t="s">
        <v>1097</v>
      </c>
      <c r="E214" s="787">
        <v>0</v>
      </c>
      <c r="F214" s="787">
        <v>0</v>
      </c>
      <c r="G214" s="787">
        <v>0</v>
      </c>
      <c r="H214" s="787">
        <v>0</v>
      </c>
      <c r="I214" s="787">
        <v>0</v>
      </c>
      <c r="J214" s="787">
        <v>0</v>
      </c>
      <c r="K214" s="787">
        <v>0</v>
      </c>
    </row>
    <row r="215" spans="1:11" ht="18.75" outlineLevel="1" x14ac:dyDescent="0.25">
      <c r="A215" s="804" t="s">
        <v>1017</v>
      </c>
      <c r="B215" s="791" t="s">
        <v>1128</v>
      </c>
      <c r="C215" s="795">
        <v>2</v>
      </c>
      <c r="D215" s="796" t="s">
        <v>1097</v>
      </c>
      <c r="E215" s="781">
        <v>1268.5337145621393</v>
      </c>
      <c r="F215" s="781">
        <v>1249.3505517125759</v>
      </c>
      <c r="G215" s="781">
        <v>1280.8464290061552</v>
      </c>
      <c r="H215" s="781">
        <v>1263.4397476333857</v>
      </c>
      <c r="I215" s="781">
        <v>1301.8130383936223</v>
      </c>
      <c r="J215" s="781">
        <v>1273.8731231685726</v>
      </c>
      <c r="K215" s="781">
        <v>1254.9134465274976</v>
      </c>
    </row>
    <row r="216" spans="1:11" s="772" customFormat="1" ht="24.75" customHeight="1" x14ac:dyDescent="0.25">
      <c r="A216" s="812" t="s">
        <v>27</v>
      </c>
      <c r="B216" s="823" t="s">
        <v>1129</v>
      </c>
      <c r="C216" s="797">
        <v>1</v>
      </c>
      <c r="D216" s="799" t="s">
        <v>1097</v>
      </c>
      <c r="E216" s="825">
        <v>2187.2840792342708</v>
      </c>
      <c r="F216" s="825">
        <v>2223.0376529437403</v>
      </c>
      <c r="G216" s="825">
        <v>2260.1949092376394</v>
      </c>
      <c r="H216" s="825">
        <v>2240.4063581119685</v>
      </c>
      <c r="I216" s="825">
        <v>2202.0640115764672</v>
      </c>
      <c r="J216" s="825">
        <v>2227.8853982586775</v>
      </c>
      <c r="K216" s="825">
        <v>2080.1392103854232</v>
      </c>
    </row>
    <row r="217" spans="1:11" ht="27" customHeight="1" x14ac:dyDescent="0.25">
      <c r="A217" s="810" t="s">
        <v>1019</v>
      </c>
      <c r="B217" s="826" t="s">
        <v>1130</v>
      </c>
      <c r="C217" s="813">
        <v>1</v>
      </c>
      <c r="D217" s="799" t="s">
        <v>1131</v>
      </c>
      <c r="E217" s="806">
        <v>1196128.4691485655</v>
      </c>
      <c r="F217" s="806">
        <v>1197002.2165264667</v>
      </c>
      <c r="G217" s="806">
        <v>1200113.0637578839</v>
      </c>
      <c r="H217" s="806">
        <v>1198467.6368324673</v>
      </c>
      <c r="I217" s="806">
        <v>1198028.8352218291</v>
      </c>
      <c r="J217" s="806">
        <v>1198326.0748393426</v>
      </c>
      <c r="K217" s="806">
        <v>1189921.6180998106</v>
      </c>
    </row>
    <row r="218" spans="1:11" ht="18.75" outlineLevel="1" x14ac:dyDescent="0.25">
      <c r="A218" s="788" t="s">
        <v>1020</v>
      </c>
      <c r="B218" s="783" t="s">
        <v>973</v>
      </c>
      <c r="C218" s="790">
        <v>2</v>
      </c>
      <c r="D218" s="785" t="s">
        <v>1131</v>
      </c>
      <c r="E218" s="787">
        <v>1015791.730792579</v>
      </c>
      <c r="F218" s="787">
        <v>1015787.789968305</v>
      </c>
      <c r="G218" s="787">
        <v>1015787.7900973835</v>
      </c>
      <c r="H218" s="787">
        <v>1015787.7900287823</v>
      </c>
      <c r="I218" s="787">
        <v>1015804.4500481782</v>
      </c>
      <c r="J218" s="787">
        <v>1015793.1842953889</v>
      </c>
      <c r="K218" s="787">
        <v>1015787.7898997598</v>
      </c>
    </row>
    <row r="219" spans="1:11" ht="18.75" outlineLevel="1" x14ac:dyDescent="0.25">
      <c r="A219" s="788" t="s">
        <v>1132</v>
      </c>
      <c r="B219" s="789" t="s">
        <v>1064</v>
      </c>
      <c r="C219" s="790">
        <v>2</v>
      </c>
      <c r="D219" s="785" t="s">
        <v>1131</v>
      </c>
      <c r="E219" s="787">
        <v>0</v>
      </c>
      <c r="F219" s="787">
        <v>0</v>
      </c>
      <c r="G219" s="787">
        <v>0</v>
      </c>
      <c r="H219" s="787">
        <v>0</v>
      </c>
      <c r="I219" s="787">
        <v>0</v>
      </c>
      <c r="J219" s="787">
        <v>0</v>
      </c>
      <c r="K219" s="787">
        <v>0</v>
      </c>
    </row>
    <row r="220" spans="1:11" ht="18.75" outlineLevel="1" x14ac:dyDescent="0.25">
      <c r="A220" s="788" t="s">
        <v>1133</v>
      </c>
      <c r="B220" s="789" t="s">
        <v>1116</v>
      </c>
      <c r="C220" s="790">
        <v>2</v>
      </c>
      <c r="D220" s="785" t="s">
        <v>1131</v>
      </c>
      <c r="E220" s="787">
        <v>1015791.730792579</v>
      </c>
      <c r="F220" s="787">
        <v>1015787.789968305</v>
      </c>
      <c r="G220" s="787">
        <v>1015787.7900973835</v>
      </c>
      <c r="H220" s="787">
        <v>1015787.7900287823</v>
      </c>
      <c r="I220" s="787">
        <v>1015804.4500481782</v>
      </c>
      <c r="J220" s="787">
        <v>1015793.1842953889</v>
      </c>
      <c r="K220" s="787">
        <v>1015787.7898997598</v>
      </c>
    </row>
    <row r="221" spans="1:11" ht="18.75" outlineLevel="1" x14ac:dyDescent="0.25">
      <c r="A221" s="788" t="s">
        <v>1134</v>
      </c>
      <c r="B221" s="791" t="s">
        <v>979</v>
      </c>
      <c r="C221" s="790">
        <v>2</v>
      </c>
      <c r="D221" s="785" t="s">
        <v>1131</v>
      </c>
      <c r="E221" s="787">
        <v>0</v>
      </c>
      <c r="F221" s="787">
        <v>0</v>
      </c>
      <c r="G221" s="787">
        <v>0</v>
      </c>
      <c r="H221" s="787">
        <v>0</v>
      </c>
      <c r="I221" s="787">
        <v>0</v>
      </c>
      <c r="J221" s="787">
        <v>0</v>
      </c>
      <c r="K221" s="787">
        <v>0</v>
      </c>
    </row>
    <row r="222" spans="1:11" ht="18.75" outlineLevel="1" x14ac:dyDescent="0.25">
      <c r="A222" s="788" t="s">
        <v>1021</v>
      </c>
      <c r="B222" s="783" t="s">
        <v>983</v>
      </c>
      <c r="C222" s="790">
        <v>2</v>
      </c>
      <c r="D222" s="785" t="s">
        <v>1131</v>
      </c>
      <c r="E222" s="787">
        <v>0</v>
      </c>
      <c r="F222" s="787">
        <v>0</v>
      </c>
      <c r="G222" s="787">
        <v>0</v>
      </c>
      <c r="H222" s="787">
        <v>0</v>
      </c>
      <c r="I222" s="787">
        <v>0</v>
      </c>
      <c r="J222" s="787">
        <v>0</v>
      </c>
      <c r="K222" s="787">
        <v>0</v>
      </c>
    </row>
    <row r="223" spans="1:11" ht="18.75" outlineLevel="1" x14ac:dyDescent="0.25">
      <c r="A223" s="788" t="s">
        <v>1135</v>
      </c>
      <c r="B223" s="789" t="s">
        <v>1118</v>
      </c>
      <c r="C223" s="790">
        <v>2</v>
      </c>
      <c r="D223" s="785" t="s">
        <v>1131</v>
      </c>
      <c r="E223" s="787">
        <v>0</v>
      </c>
      <c r="F223" s="787">
        <v>0</v>
      </c>
      <c r="G223" s="787">
        <v>0</v>
      </c>
      <c r="H223" s="787">
        <v>0</v>
      </c>
      <c r="I223" s="787">
        <v>0</v>
      </c>
      <c r="J223" s="787">
        <v>0</v>
      </c>
      <c r="K223" s="787">
        <v>0</v>
      </c>
    </row>
    <row r="224" spans="1:11" ht="18.75" outlineLevel="1" x14ac:dyDescent="0.25">
      <c r="A224" s="788" t="s">
        <v>1136</v>
      </c>
      <c r="B224" s="791" t="s">
        <v>1119</v>
      </c>
      <c r="C224" s="790">
        <v>2</v>
      </c>
      <c r="D224" s="785" t="s">
        <v>1131</v>
      </c>
      <c r="E224" s="787">
        <v>0</v>
      </c>
      <c r="F224" s="787">
        <v>0</v>
      </c>
      <c r="G224" s="787">
        <v>0</v>
      </c>
      <c r="H224" s="787">
        <v>0</v>
      </c>
      <c r="I224" s="787">
        <v>0</v>
      </c>
      <c r="J224" s="787">
        <v>0</v>
      </c>
      <c r="K224" s="787">
        <v>0</v>
      </c>
    </row>
    <row r="225" spans="1:11" ht="18.75" outlineLevel="1" x14ac:dyDescent="0.25">
      <c r="A225" s="788" t="s">
        <v>1022</v>
      </c>
      <c r="B225" s="783" t="s">
        <v>1121</v>
      </c>
      <c r="C225" s="790">
        <v>2</v>
      </c>
      <c r="D225" s="785" t="s">
        <v>1131</v>
      </c>
      <c r="E225" s="787">
        <v>1359182.1214556296</v>
      </c>
      <c r="F225" s="787">
        <v>1359183.6200004125</v>
      </c>
      <c r="G225" s="787">
        <v>1359183.6199943044</v>
      </c>
      <c r="H225" s="787">
        <v>1359183.6199975223</v>
      </c>
      <c r="I225" s="787">
        <v>1359177.3730437784</v>
      </c>
      <c r="J225" s="787">
        <v>1359181.6143355488</v>
      </c>
      <c r="K225" s="787">
        <v>1359183.6199407505</v>
      </c>
    </row>
    <row r="226" spans="1:11" ht="18.75" outlineLevel="1" x14ac:dyDescent="0.25">
      <c r="A226" s="788" t="s">
        <v>1137</v>
      </c>
      <c r="B226" s="789" t="s">
        <v>1122</v>
      </c>
      <c r="C226" s="790">
        <v>2</v>
      </c>
      <c r="D226" s="785" t="s">
        <v>1131</v>
      </c>
      <c r="E226" s="787">
        <v>1359182.1214556296</v>
      </c>
      <c r="F226" s="787">
        <v>1359183.6200004125</v>
      </c>
      <c r="G226" s="787">
        <v>1359183.6199943044</v>
      </c>
      <c r="H226" s="787">
        <v>1359183.6199975223</v>
      </c>
      <c r="I226" s="787">
        <v>1359177.3730437784</v>
      </c>
      <c r="J226" s="787">
        <v>1359181.6143355488</v>
      </c>
      <c r="K226" s="787">
        <v>1359183.6199407505</v>
      </c>
    </row>
    <row r="227" spans="1:11" ht="18.75" outlineLevel="1" x14ac:dyDescent="0.25">
      <c r="A227" s="788" t="s">
        <v>1138</v>
      </c>
      <c r="B227" s="791" t="s">
        <v>1123</v>
      </c>
      <c r="C227" s="790">
        <v>2</v>
      </c>
      <c r="D227" s="785" t="s">
        <v>1131</v>
      </c>
      <c r="E227" s="787">
        <v>0</v>
      </c>
      <c r="F227" s="787">
        <v>0</v>
      </c>
      <c r="G227" s="787">
        <v>0</v>
      </c>
      <c r="H227" s="787">
        <v>0</v>
      </c>
      <c r="I227" s="787">
        <v>0</v>
      </c>
      <c r="J227" s="787">
        <v>0</v>
      </c>
      <c r="K227" s="787">
        <v>0</v>
      </c>
    </row>
    <row r="228" spans="1:11" ht="18.75" outlineLevel="1" x14ac:dyDescent="0.25">
      <c r="A228" s="788" t="s">
        <v>1023</v>
      </c>
      <c r="B228" s="783" t="s">
        <v>1125</v>
      </c>
      <c r="C228" s="790">
        <v>2</v>
      </c>
      <c r="D228" s="785" t="s">
        <v>1131</v>
      </c>
      <c r="E228" s="787">
        <v>2338089.6614036136</v>
      </c>
      <c r="F228" s="787">
        <v>2338019.4788616933</v>
      </c>
      <c r="G228" s="787">
        <v>2338019.480787938</v>
      </c>
      <c r="H228" s="787">
        <v>2338019.4798067166</v>
      </c>
      <c r="I228" s="787">
        <v>2338303.7028932655</v>
      </c>
      <c r="J228" s="787">
        <v>2338113.0417383644</v>
      </c>
      <c r="K228" s="787">
        <v>2338019.4810810806</v>
      </c>
    </row>
    <row r="229" spans="1:11" ht="18.75" outlineLevel="1" x14ac:dyDescent="0.25">
      <c r="A229" s="788" t="s">
        <v>1139</v>
      </c>
      <c r="B229" s="789" t="s">
        <v>1126</v>
      </c>
      <c r="C229" s="790">
        <v>2</v>
      </c>
      <c r="D229" s="785" t="s">
        <v>1131</v>
      </c>
      <c r="E229" s="787">
        <v>2338089.6614036136</v>
      </c>
      <c r="F229" s="787">
        <v>2338019.4788616933</v>
      </c>
      <c r="G229" s="787">
        <v>2338019.480787938</v>
      </c>
      <c r="H229" s="787">
        <v>2338019.4798067166</v>
      </c>
      <c r="I229" s="787">
        <v>2338303.7028932655</v>
      </c>
      <c r="J229" s="787">
        <v>2338113.0417383644</v>
      </c>
      <c r="K229" s="787">
        <v>2338019.4810810806</v>
      </c>
    </row>
    <row r="230" spans="1:11" ht="18.75" outlineLevel="1" x14ac:dyDescent="0.25">
      <c r="A230" s="788" t="s">
        <v>1140</v>
      </c>
      <c r="B230" s="791" t="s">
        <v>1127</v>
      </c>
      <c r="C230" s="795">
        <v>2</v>
      </c>
      <c r="D230" s="796" t="s">
        <v>1131</v>
      </c>
      <c r="E230" s="781">
        <v>0</v>
      </c>
      <c r="F230" s="781">
        <v>0</v>
      </c>
      <c r="G230" s="781">
        <v>0</v>
      </c>
      <c r="H230" s="781">
        <v>0</v>
      </c>
      <c r="I230" s="781">
        <v>0</v>
      </c>
      <c r="J230" s="781">
        <v>0</v>
      </c>
      <c r="K230" s="781">
        <v>0</v>
      </c>
    </row>
    <row r="231" spans="1:11" s="828" customFormat="1" ht="56.25" x14ac:dyDescent="0.25">
      <c r="A231" s="810" t="s">
        <v>1024</v>
      </c>
      <c r="B231" s="826" t="s">
        <v>1141</v>
      </c>
      <c r="C231" s="813">
        <v>1</v>
      </c>
      <c r="D231" s="799" t="s">
        <v>1097</v>
      </c>
      <c r="E231" s="827">
        <v>238.60341299572272</v>
      </c>
      <c r="F231" s="827">
        <v>239.08386811404546</v>
      </c>
      <c r="G231" s="827">
        <v>241.88004102655796</v>
      </c>
      <c r="H231" s="827">
        <v>240.3909049558585</v>
      </c>
      <c r="I231" s="827">
        <v>238.44953725046926</v>
      </c>
      <c r="J231" s="827">
        <v>239.75693783344605</v>
      </c>
      <c r="K231" s="827">
        <v>235.55931811354779</v>
      </c>
    </row>
    <row r="232" spans="1:11" ht="18.75" outlineLevel="1" x14ac:dyDescent="0.25">
      <c r="A232" s="788" t="s">
        <v>1025</v>
      </c>
      <c r="B232" s="783" t="s">
        <v>973</v>
      </c>
      <c r="C232" s="790">
        <v>2</v>
      </c>
      <c r="D232" s="785" t="s">
        <v>1097</v>
      </c>
      <c r="E232" s="787">
        <v>138.82999994392085</v>
      </c>
      <c r="F232" s="787">
        <v>138.82999983076871</v>
      </c>
      <c r="G232" s="787">
        <v>138.83000003481541</v>
      </c>
      <c r="H232" s="787">
        <v>138.82999992502349</v>
      </c>
      <c r="I232" s="787">
        <v>138.83000002311914</v>
      </c>
      <c r="J232" s="787">
        <v>138.8299999574312</v>
      </c>
      <c r="K232" s="787">
        <v>138.8299999095027</v>
      </c>
    </row>
    <row r="233" spans="1:11" ht="18.75" outlineLevel="1" x14ac:dyDescent="0.25">
      <c r="A233" s="788" t="s">
        <v>1142</v>
      </c>
      <c r="B233" s="789" t="s">
        <v>1064</v>
      </c>
      <c r="C233" s="790">
        <v>2</v>
      </c>
      <c r="D233" s="785" t="s">
        <v>1097</v>
      </c>
      <c r="E233" s="787">
        <v>0</v>
      </c>
      <c r="F233" s="787">
        <v>0</v>
      </c>
      <c r="G233" s="787">
        <v>0</v>
      </c>
      <c r="H233" s="787">
        <v>0</v>
      </c>
      <c r="I233" s="787">
        <v>0</v>
      </c>
      <c r="J233" s="787">
        <v>0</v>
      </c>
      <c r="K233" s="787">
        <v>0</v>
      </c>
    </row>
    <row r="234" spans="1:11" ht="18.75" outlineLevel="1" x14ac:dyDescent="0.25">
      <c r="A234" s="788" t="s">
        <v>1143</v>
      </c>
      <c r="B234" s="789" t="s">
        <v>1116</v>
      </c>
      <c r="C234" s="790">
        <v>2</v>
      </c>
      <c r="D234" s="785" t="s">
        <v>1097</v>
      </c>
      <c r="E234" s="787">
        <v>138.82999994392085</v>
      </c>
      <c r="F234" s="787">
        <v>138.82999983076871</v>
      </c>
      <c r="G234" s="787">
        <v>138.83000003481541</v>
      </c>
      <c r="H234" s="787">
        <v>138.82999992502349</v>
      </c>
      <c r="I234" s="787">
        <v>138.83000002311914</v>
      </c>
      <c r="J234" s="787">
        <v>138.8299999574312</v>
      </c>
      <c r="K234" s="787">
        <v>138.8299999095027</v>
      </c>
    </row>
    <row r="235" spans="1:11" ht="18.75" outlineLevel="1" x14ac:dyDescent="0.25">
      <c r="A235" s="788" t="s">
        <v>1144</v>
      </c>
      <c r="B235" s="791" t="s">
        <v>979</v>
      </c>
      <c r="C235" s="790">
        <v>2</v>
      </c>
      <c r="D235" s="785" t="s">
        <v>1097</v>
      </c>
      <c r="E235" s="787">
        <v>0</v>
      </c>
      <c r="F235" s="787">
        <v>0</v>
      </c>
      <c r="G235" s="787">
        <v>0</v>
      </c>
      <c r="H235" s="787">
        <v>0</v>
      </c>
      <c r="I235" s="787">
        <v>0</v>
      </c>
      <c r="J235" s="787">
        <v>0</v>
      </c>
      <c r="K235" s="787">
        <v>0</v>
      </c>
    </row>
    <row r="236" spans="1:11" ht="18.75" outlineLevel="1" x14ac:dyDescent="0.25">
      <c r="A236" s="788" t="s">
        <v>1026</v>
      </c>
      <c r="B236" s="783" t="s">
        <v>983</v>
      </c>
      <c r="C236" s="790">
        <v>2</v>
      </c>
      <c r="D236" s="785" t="s">
        <v>1097</v>
      </c>
      <c r="E236" s="787">
        <v>0</v>
      </c>
      <c r="F236" s="787">
        <v>0</v>
      </c>
      <c r="G236" s="787">
        <v>0</v>
      </c>
      <c r="H236" s="787">
        <v>0</v>
      </c>
      <c r="I236" s="787">
        <v>0</v>
      </c>
      <c r="J236" s="787">
        <v>0</v>
      </c>
      <c r="K236" s="787">
        <v>0</v>
      </c>
    </row>
    <row r="237" spans="1:11" ht="18.75" outlineLevel="1" x14ac:dyDescent="0.25">
      <c r="A237" s="788" t="s">
        <v>1145</v>
      </c>
      <c r="B237" s="789" t="s">
        <v>1118</v>
      </c>
      <c r="C237" s="790">
        <v>2</v>
      </c>
      <c r="D237" s="785" t="s">
        <v>1097</v>
      </c>
      <c r="E237" s="787">
        <v>0</v>
      </c>
      <c r="F237" s="787">
        <v>0</v>
      </c>
      <c r="G237" s="787">
        <v>0</v>
      </c>
      <c r="H237" s="787">
        <v>0</v>
      </c>
      <c r="I237" s="787">
        <v>0</v>
      </c>
      <c r="J237" s="787">
        <v>0</v>
      </c>
      <c r="K237" s="787">
        <v>0</v>
      </c>
    </row>
    <row r="238" spans="1:11" ht="18.75" outlineLevel="1" x14ac:dyDescent="0.25">
      <c r="A238" s="788" t="s">
        <v>1146</v>
      </c>
      <c r="B238" s="791" t="s">
        <v>1119</v>
      </c>
      <c r="C238" s="790">
        <v>2</v>
      </c>
      <c r="D238" s="785" t="s">
        <v>1097</v>
      </c>
      <c r="E238" s="787">
        <v>0</v>
      </c>
      <c r="F238" s="787">
        <v>0</v>
      </c>
      <c r="G238" s="787">
        <v>0</v>
      </c>
      <c r="H238" s="787">
        <v>0</v>
      </c>
      <c r="I238" s="787">
        <v>0</v>
      </c>
      <c r="J238" s="787">
        <v>0</v>
      </c>
      <c r="K238" s="787">
        <v>0</v>
      </c>
    </row>
    <row r="239" spans="1:11" ht="18.75" outlineLevel="1" x14ac:dyDescent="0.25">
      <c r="A239" s="788" t="s">
        <v>1027</v>
      </c>
      <c r="B239" s="783" t="s">
        <v>1121</v>
      </c>
      <c r="C239" s="790">
        <v>2</v>
      </c>
      <c r="D239" s="785" t="s">
        <v>1097</v>
      </c>
      <c r="E239" s="787">
        <v>333.04999998943822</v>
      </c>
      <c r="F239" s="787">
        <v>333.05000012497692</v>
      </c>
      <c r="G239" s="787">
        <v>333.04999994075541</v>
      </c>
      <c r="H239" s="787">
        <v>333.05000003772767</v>
      </c>
      <c r="I239" s="787">
        <v>333.04999998084122</v>
      </c>
      <c r="J239" s="787">
        <v>333.05000001940863</v>
      </c>
      <c r="K239" s="787">
        <v>333.049999906881</v>
      </c>
    </row>
    <row r="240" spans="1:11" ht="18.75" outlineLevel="1" x14ac:dyDescent="0.25">
      <c r="A240" s="788" t="s">
        <v>1147</v>
      </c>
      <c r="B240" s="789" t="s">
        <v>1122</v>
      </c>
      <c r="C240" s="790">
        <v>2</v>
      </c>
      <c r="D240" s="785" t="s">
        <v>1097</v>
      </c>
      <c r="E240" s="787">
        <v>333.04999998943822</v>
      </c>
      <c r="F240" s="787">
        <v>333.05000012497692</v>
      </c>
      <c r="G240" s="787">
        <v>333.04999994075541</v>
      </c>
      <c r="H240" s="787">
        <v>333.05000003772767</v>
      </c>
      <c r="I240" s="787">
        <v>333.04999998084122</v>
      </c>
      <c r="J240" s="787">
        <v>333.05000001940863</v>
      </c>
      <c r="K240" s="787">
        <v>333.049999906881</v>
      </c>
    </row>
    <row r="241" spans="1:11" ht="18.75" outlineLevel="1" x14ac:dyDescent="0.25">
      <c r="A241" s="788" t="s">
        <v>1148</v>
      </c>
      <c r="B241" s="791" t="s">
        <v>1123</v>
      </c>
      <c r="C241" s="790">
        <v>2</v>
      </c>
      <c r="D241" s="785" t="s">
        <v>1097</v>
      </c>
      <c r="E241" s="787">
        <v>0</v>
      </c>
      <c r="F241" s="787">
        <v>0</v>
      </c>
      <c r="G241" s="787">
        <v>0</v>
      </c>
      <c r="H241" s="787">
        <v>0</v>
      </c>
      <c r="I241" s="787">
        <v>0</v>
      </c>
      <c r="J241" s="787">
        <v>0</v>
      </c>
      <c r="K241" s="787">
        <v>0</v>
      </c>
    </row>
    <row r="242" spans="1:11" ht="18.75" outlineLevel="1" x14ac:dyDescent="0.25">
      <c r="A242" s="788" t="s">
        <v>1149</v>
      </c>
      <c r="B242" s="783" t="s">
        <v>1125</v>
      </c>
      <c r="C242" s="790">
        <v>2</v>
      </c>
      <c r="D242" s="785" t="s">
        <v>1097</v>
      </c>
      <c r="E242" s="787">
        <v>958.46000080982867</v>
      </c>
      <c r="F242" s="787">
        <v>958.46000155723505</v>
      </c>
      <c r="G242" s="787">
        <v>958.46000014416586</v>
      </c>
      <c r="H242" s="787">
        <v>958.46000088142273</v>
      </c>
      <c r="I242" s="787">
        <v>958.46000031094889</v>
      </c>
      <c r="J242" s="787">
        <v>958.46000069655304</v>
      </c>
      <c r="K242" s="787">
        <v>958.4600011209692</v>
      </c>
    </row>
    <row r="243" spans="1:11" ht="18.75" outlineLevel="1" x14ac:dyDescent="0.25">
      <c r="A243" s="788" t="s">
        <v>1150</v>
      </c>
      <c r="B243" s="789" t="s">
        <v>1126</v>
      </c>
      <c r="C243" s="790">
        <v>2</v>
      </c>
      <c r="D243" s="785" t="s">
        <v>1097</v>
      </c>
      <c r="E243" s="787">
        <v>958.46000080982867</v>
      </c>
      <c r="F243" s="787">
        <v>958.46000155723505</v>
      </c>
      <c r="G243" s="787">
        <v>958.46000014416586</v>
      </c>
      <c r="H243" s="787">
        <v>958.46000088142273</v>
      </c>
      <c r="I243" s="787">
        <v>958.46000031094889</v>
      </c>
      <c r="J243" s="787">
        <v>958.46000069655304</v>
      </c>
      <c r="K243" s="787">
        <v>958.4600011209692</v>
      </c>
    </row>
    <row r="244" spans="1:11" ht="18.75" outlineLevel="1" x14ac:dyDescent="0.25">
      <c r="A244" s="794" t="s">
        <v>1151</v>
      </c>
      <c r="B244" s="791" t="s">
        <v>1127</v>
      </c>
      <c r="C244" s="795">
        <v>2</v>
      </c>
      <c r="D244" s="796" t="s">
        <v>1097</v>
      </c>
      <c r="E244" s="781">
        <v>0</v>
      </c>
      <c r="F244" s="781">
        <v>0</v>
      </c>
      <c r="G244" s="781">
        <v>0</v>
      </c>
      <c r="H244" s="781">
        <v>0</v>
      </c>
      <c r="I244" s="781">
        <v>0</v>
      </c>
      <c r="J244" s="781">
        <v>0</v>
      </c>
      <c r="K244" s="781">
        <v>0</v>
      </c>
    </row>
    <row r="245" spans="1:11" ht="36" x14ac:dyDescent="0.25">
      <c r="A245" s="797" t="s">
        <v>29</v>
      </c>
      <c r="B245" s="823" t="s">
        <v>1152</v>
      </c>
      <c r="C245" s="797">
        <v>1</v>
      </c>
      <c r="D245" s="799" t="s">
        <v>1097</v>
      </c>
      <c r="E245" s="806">
        <v>0</v>
      </c>
      <c r="F245" s="806">
        <v>0</v>
      </c>
      <c r="G245" s="806">
        <v>0</v>
      </c>
      <c r="H245" s="806">
        <v>0</v>
      </c>
      <c r="I245" s="806">
        <v>0</v>
      </c>
      <c r="J245" s="806">
        <v>0</v>
      </c>
      <c r="K245" s="806">
        <v>0</v>
      </c>
    </row>
    <row r="246" spans="1:11" ht="36" x14ac:dyDescent="0.25">
      <c r="A246" s="797" t="s">
        <v>31</v>
      </c>
      <c r="B246" s="823" t="s">
        <v>1153</v>
      </c>
      <c r="C246" s="813">
        <v>1</v>
      </c>
      <c r="D246" s="799" t="s">
        <v>1131</v>
      </c>
      <c r="E246" s="806">
        <v>0</v>
      </c>
      <c r="F246" s="806">
        <v>0</v>
      </c>
      <c r="G246" s="806">
        <v>0</v>
      </c>
      <c r="H246" s="806">
        <v>0</v>
      </c>
      <c r="I246" s="806">
        <v>0</v>
      </c>
      <c r="J246" s="806">
        <v>0</v>
      </c>
      <c r="K246" s="806">
        <v>0</v>
      </c>
    </row>
    <row r="247" spans="1:11" ht="36" x14ac:dyDescent="0.25">
      <c r="A247" s="797" t="s">
        <v>825</v>
      </c>
      <c r="B247" s="823" t="s">
        <v>1154</v>
      </c>
      <c r="C247" s="813">
        <v>1</v>
      </c>
      <c r="D247" s="799" t="s">
        <v>1097</v>
      </c>
      <c r="E247" s="806">
        <v>0</v>
      </c>
      <c r="F247" s="806">
        <v>0</v>
      </c>
      <c r="G247" s="806">
        <v>0</v>
      </c>
      <c r="H247" s="806">
        <v>0</v>
      </c>
      <c r="I247" s="806">
        <v>0</v>
      </c>
      <c r="J247" s="806">
        <v>0</v>
      </c>
      <c r="K247" s="806">
        <v>0</v>
      </c>
    </row>
    <row r="248" spans="1:11" ht="18" x14ac:dyDescent="0.25">
      <c r="A248" s="797" t="s">
        <v>1070</v>
      </c>
      <c r="B248" s="823" t="s">
        <v>1155</v>
      </c>
      <c r="C248" s="813">
        <v>1</v>
      </c>
      <c r="D248" s="799" t="s">
        <v>1156</v>
      </c>
      <c r="E248" s="806">
        <v>0</v>
      </c>
      <c r="F248" s="806">
        <v>0</v>
      </c>
      <c r="G248" s="806">
        <v>0</v>
      </c>
      <c r="H248" s="806">
        <v>0</v>
      </c>
      <c r="I248" s="806">
        <v>0</v>
      </c>
      <c r="J248" s="806">
        <v>0</v>
      </c>
      <c r="K248" s="806">
        <v>0</v>
      </c>
    </row>
    <row r="249" spans="1:11" ht="18.75" outlineLevel="1" x14ac:dyDescent="0.25">
      <c r="A249" s="788" t="s">
        <v>1092</v>
      </c>
      <c r="B249" s="789" t="s">
        <v>1157</v>
      </c>
      <c r="C249" s="790">
        <v>2</v>
      </c>
      <c r="D249" s="829" t="s">
        <v>1156</v>
      </c>
      <c r="E249" s="787">
        <v>0</v>
      </c>
      <c r="F249" s="787">
        <v>0</v>
      </c>
      <c r="G249" s="787">
        <v>0</v>
      </c>
      <c r="H249" s="787">
        <v>0</v>
      </c>
      <c r="I249" s="787">
        <v>0</v>
      </c>
      <c r="J249" s="787">
        <v>0</v>
      </c>
      <c r="K249" s="787">
        <v>0</v>
      </c>
    </row>
    <row r="250" spans="1:11" ht="18.75" outlineLevel="1" x14ac:dyDescent="0.25">
      <c r="A250" s="788" t="s">
        <v>1093</v>
      </c>
      <c r="B250" s="789" t="s">
        <v>1158</v>
      </c>
      <c r="C250" s="790">
        <v>2</v>
      </c>
      <c r="D250" s="829" t="s">
        <v>1156</v>
      </c>
      <c r="E250" s="787">
        <v>0</v>
      </c>
      <c r="F250" s="787">
        <v>0</v>
      </c>
      <c r="G250" s="787">
        <v>0</v>
      </c>
      <c r="H250" s="787">
        <v>0</v>
      </c>
      <c r="I250" s="787">
        <v>0</v>
      </c>
      <c r="J250" s="787">
        <v>0</v>
      </c>
      <c r="K250" s="787">
        <v>0</v>
      </c>
    </row>
    <row r="251" spans="1:11" x14ac:dyDescent="0.25">
      <c r="E251" s="831"/>
      <c r="F251" s="831"/>
      <c r="G251" s="831"/>
      <c r="H251" s="831"/>
      <c r="I251" s="831"/>
      <c r="J251" s="831"/>
      <c r="K251" s="831"/>
    </row>
    <row r="252" spans="1:11" x14ac:dyDescent="0.25">
      <c r="E252" s="831"/>
      <c r="F252" s="831"/>
      <c r="G252" s="831"/>
      <c r="H252" s="831"/>
      <c r="I252" s="831"/>
      <c r="J252" s="831"/>
      <c r="K252" s="831"/>
    </row>
  </sheetData>
  <sheetProtection formatCells="0" formatColumns="0" formatRows="0" autoFilter="0"/>
  <mergeCells count="6">
    <mergeCell ref="E8:E9"/>
    <mergeCell ref="F8:K8"/>
    <mergeCell ref="A8:A9"/>
    <mergeCell ref="B8:B9"/>
    <mergeCell ref="C8:C9"/>
    <mergeCell ref="D8:D9"/>
  </mergeCells>
  <conditionalFormatting sqref="C12 C24:C49 C60:C68 C76:C94 C126:C133 C145:C151 C160:C178 C180:C246 C96:C115">
    <cfRule type="cellIs" dxfId="29" priority="125" operator="equal">
      <formula>2</formula>
    </cfRule>
    <cfRule type="cellIs" dxfId="28" priority="126" operator="equal">
      <formula>1</formula>
    </cfRule>
  </conditionalFormatting>
  <conditionalFormatting sqref="C11">
    <cfRule type="cellIs" dxfId="27" priority="121" operator="equal">
      <formula>2</formula>
    </cfRule>
    <cfRule type="cellIs" dxfId="26" priority="122" operator="equal">
      <formula>1</formula>
    </cfRule>
  </conditionalFormatting>
  <conditionalFormatting sqref="C179">
    <cfRule type="cellIs" dxfId="25" priority="119" operator="equal">
      <formula>2</formula>
    </cfRule>
    <cfRule type="cellIs" dxfId="24" priority="120" operator="equal">
      <formula>1</formula>
    </cfRule>
  </conditionalFormatting>
  <conditionalFormatting sqref="C14:C23">
    <cfRule type="cellIs" dxfId="23" priority="117" operator="equal">
      <formula>2</formula>
    </cfRule>
    <cfRule type="cellIs" dxfId="22" priority="118" operator="equal">
      <formula>1</formula>
    </cfRule>
  </conditionalFormatting>
  <conditionalFormatting sqref="C50:C59">
    <cfRule type="cellIs" dxfId="21" priority="115" operator="equal">
      <formula>2</formula>
    </cfRule>
    <cfRule type="cellIs" dxfId="20" priority="116" operator="equal">
      <formula>1</formula>
    </cfRule>
  </conditionalFormatting>
  <conditionalFormatting sqref="C69:C71 C73:C75">
    <cfRule type="cellIs" dxfId="19" priority="113" operator="equal">
      <formula>2</formula>
    </cfRule>
    <cfRule type="cellIs" dxfId="18" priority="114" operator="equal">
      <formula>1</formula>
    </cfRule>
  </conditionalFormatting>
  <conditionalFormatting sqref="C83:C89">
    <cfRule type="cellIs" dxfId="17" priority="111" operator="equal">
      <formula>2</formula>
    </cfRule>
    <cfRule type="cellIs" dxfId="16" priority="112" operator="equal">
      <formula>1</formula>
    </cfRule>
  </conditionalFormatting>
  <conditionalFormatting sqref="C95">
    <cfRule type="cellIs" dxfId="15" priority="107" operator="equal">
      <formula>2</formula>
    </cfRule>
    <cfRule type="cellIs" dxfId="14" priority="108" operator="equal">
      <formula>1</formula>
    </cfRule>
  </conditionalFormatting>
  <conditionalFormatting sqref="C116:C125">
    <cfRule type="cellIs" dxfId="13" priority="101" operator="equal">
      <formula>2</formula>
    </cfRule>
    <cfRule type="cellIs" dxfId="12" priority="102" operator="equal">
      <formula>1</formula>
    </cfRule>
  </conditionalFormatting>
  <conditionalFormatting sqref="C134:C144">
    <cfRule type="cellIs" dxfId="11" priority="99" operator="equal">
      <formula>2</formula>
    </cfRule>
    <cfRule type="cellIs" dxfId="10" priority="100" operator="equal">
      <formula>1</formula>
    </cfRule>
  </conditionalFormatting>
  <conditionalFormatting sqref="C152:C159">
    <cfRule type="cellIs" dxfId="9" priority="97" operator="equal">
      <formula>2</formula>
    </cfRule>
    <cfRule type="cellIs" dxfId="8" priority="98" operator="equal">
      <formula>1</formula>
    </cfRule>
  </conditionalFormatting>
  <conditionalFormatting sqref="C249:C250">
    <cfRule type="cellIs" dxfId="7" priority="93" operator="equal">
      <formula>2</formula>
    </cfRule>
    <cfRule type="cellIs" dxfId="6" priority="94" operator="equal">
      <formula>1</formula>
    </cfRule>
  </conditionalFormatting>
  <conditionalFormatting sqref="C247:C248">
    <cfRule type="cellIs" dxfId="5" priority="91" operator="equal">
      <formula>2</formula>
    </cfRule>
    <cfRule type="cellIs" dxfId="4" priority="92" operator="equal">
      <formula>1</formula>
    </cfRule>
  </conditionalFormatting>
  <conditionalFormatting sqref="C13">
    <cfRule type="cellIs" dxfId="3" priority="13" operator="equal">
      <formula>2</formula>
    </cfRule>
    <cfRule type="cellIs" dxfId="2" priority="14" operator="equal">
      <formula>1</formula>
    </cfRule>
  </conditionalFormatting>
  <conditionalFormatting sqref="C72">
    <cfRule type="cellIs" dxfId="1" priority="1" operator="equal">
      <formula>2</formula>
    </cfRule>
    <cfRule type="cellIs" dxfId="0" priority="2" operator="equal">
      <formula>1</formula>
    </cfRule>
  </conditionalFormatting>
  <printOptions horizontalCentered="1"/>
  <pageMargins left="0" right="0" top="0.74803149606299213" bottom="0" header="0.31496062992125984" footer="0.31496062992125984"/>
  <pageSetup paperSize="9" scale="4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63"/>
  <sheetViews>
    <sheetView showGridLines="0" zoomScale="60" zoomScaleNormal="60" workbookViewId="0">
      <pane xSplit="2" ySplit="6" topLeftCell="C7" activePane="bottomRight" state="frozen"/>
      <selection activeCell="H165" sqref="H165"/>
      <selection pane="topRight" activeCell="H165" sqref="H165"/>
      <selection pane="bottomLeft" activeCell="H165" sqref="H165"/>
      <selection pane="bottomRight" activeCell="H165" sqref="H165"/>
    </sheetView>
  </sheetViews>
  <sheetFormatPr defaultColWidth="8.85546875" defaultRowHeight="12.75" x14ac:dyDescent="0.2"/>
  <cols>
    <col min="1" max="1" width="9.140625" style="495" customWidth="1"/>
    <col min="2" max="2" width="65" style="494" customWidth="1"/>
    <col min="3" max="32" width="13.7109375" style="494" customWidth="1"/>
    <col min="33" max="16384" width="8.85546875" style="494"/>
  </cols>
  <sheetData>
    <row r="1" spans="1:32" s="499" customFormat="1" ht="15" x14ac:dyDescent="0.2">
      <c r="A1" s="500"/>
      <c r="L1" s="501"/>
      <c r="Q1" s="501"/>
      <c r="AA1" s="501"/>
      <c r="AF1" s="501" t="s">
        <v>813</v>
      </c>
    </row>
    <row r="2" spans="1:32" s="499" customFormat="1" ht="15" x14ac:dyDescent="0.2">
      <c r="A2" s="500"/>
    </row>
    <row r="3" spans="1:32" s="499" customFormat="1" ht="15.75" x14ac:dyDescent="0.25">
      <c r="B3" s="502"/>
      <c r="C3" s="952"/>
      <c r="D3" s="952"/>
      <c r="E3" s="952"/>
      <c r="F3" s="952"/>
      <c r="G3" s="952"/>
      <c r="H3" s="952"/>
      <c r="I3" s="952"/>
      <c r="J3" s="952"/>
      <c r="K3" s="952"/>
      <c r="L3" s="952"/>
      <c r="M3" s="952"/>
      <c r="N3" s="952"/>
      <c r="O3" s="952"/>
      <c r="P3" s="952"/>
      <c r="Q3" s="952"/>
      <c r="R3" s="952" t="s">
        <v>859</v>
      </c>
      <c r="S3" s="952"/>
      <c r="T3" s="952"/>
      <c r="U3" s="952"/>
      <c r="V3" s="952"/>
      <c r="W3" s="952"/>
      <c r="X3" s="952"/>
      <c r="Y3" s="952"/>
      <c r="Z3" s="952"/>
      <c r="AA3" s="952"/>
      <c r="AB3" s="952"/>
      <c r="AC3" s="952"/>
      <c r="AD3" s="952"/>
      <c r="AE3" s="952"/>
      <c r="AF3" s="952"/>
    </row>
    <row r="4" spans="1:32" ht="13.5" thickBot="1" x14ac:dyDescent="0.25"/>
    <row r="5" spans="1:32" ht="32.25" customHeight="1" thickBot="1" x14ac:dyDescent="0.25">
      <c r="A5" s="953" t="s">
        <v>808</v>
      </c>
      <c r="B5" s="953" t="s">
        <v>377</v>
      </c>
      <c r="C5" s="955" t="s">
        <v>858</v>
      </c>
      <c r="D5" s="956"/>
      <c r="E5" s="956"/>
      <c r="F5" s="956"/>
      <c r="G5" s="957"/>
      <c r="H5" s="958" t="s">
        <v>811</v>
      </c>
      <c r="I5" s="959"/>
      <c r="J5" s="959"/>
      <c r="K5" s="959"/>
      <c r="L5" s="960"/>
      <c r="M5" s="958" t="s">
        <v>812</v>
      </c>
      <c r="N5" s="959"/>
      <c r="O5" s="959"/>
      <c r="P5" s="959"/>
      <c r="Q5" s="960"/>
      <c r="R5" s="955" t="s">
        <v>857</v>
      </c>
      <c r="S5" s="956"/>
      <c r="T5" s="956"/>
      <c r="U5" s="956"/>
      <c r="V5" s="957"/>
      <c r="W5" s="958" t="s">
        <v>811</v>
      </c>
      <c r="X5" s="959"/>
      <c r="Y5" s="959"/>
      <c r="Z5" s="959"/>
      <c r="AA5" s="960"/>
      <c r="AB5" s="958" t="s">
        <v>812</v>
      </c>
      <c r="AC5" s="959"/>
      <c r="AD5" s="959"/>
      <c r="AE5" s="959"/>
      <c r="AF5" s="960"/>
    </row>
    <row r="6" spans="1:32" ht="16.5" thickBot="1" x14ac:dyDescent="0.25">
      <c r="A6" s="954"/>
      <c r="B6" s="954"/>
      <c r="C6" s="537" t="s">
        <v>814</v>
      </c>
      <c r="D6" s="537" t="s">
        <v>305</v>
      </c>
      <c r="E6" s="537" t="s">
        <v>815</v>
      </c>
      <c r="F6" s="537" t="s">
        <v>346</v>
      </c>
      <c r="G6" s="537" t="s">
        <v>310</v>
      </c>
      <c r="H6" s="537" t="s">
        <v>814</v>
      </c>
      <c r="I6" s="537" t="s">
        <v>305</v>
      </c>
      <c r="J6" s="537" t="s">
        <v>815</v>
      </c>
      <c r="K6" s="537" t="s">
        <v>346</v>
      </c>
      <c r="L6" s="537" t="s">
        <v>310</v>
      </c>
      <c r="M6" s="537" t="s">
        <v>814</v>
      </c>
      <c r="N6" s="537" t="s">
        <v>305</v>
      </c>
      <c r="O6" s="537" t="s">
        <v>815</v>
      </c>
      <c r="P6" s="537" t="s">
        <v>346</v>
      </c>
      <c r="Q6" s="537" t="s">
        <v>310</v>
      </c>
      <c r="R6" s="503" t="s">
        <v>814</v>
      </c>
      <c r="S6" s="503" t="s">
        <v>305</v>
      </c>
      <c r="T6" s="503" t="s">
        <v>815</v>
      </c>
      <c r="U6" s="503" t="s">
        <v>346</v>
      </c>
      <c r="V6" s="503" t="s">
        <v>310</v>
      </c>
      <c r="W6" s="503" t="s">
        <v>814</v>
      </c>
      <c r="X6" s="503" t="s">
        <v>305</v>
      </c>
      <c r="Y6" s="503" t="s">
        <v>815</v>
      </c>
      <c r="Z6" s="503" t="s">
        <v>346</v>
      </c>
      <c r="AA6" s="503" t="s">
        <v>310</v>
      </c>
      <c r="AB6" s="503" t="s">
        <v>814</v>
      </c>
      <c r="AC6" s="503" t="s">
        <v>305</v>
      </c>
      <c r="AD6" s="503" t="s">
        <v>815</v>
      </c>
      <c r="AE6" s="503" t="s">
        <v>346</v>
      </c>
      <c r="AF6" s="503" t="s">
        <v>310</v>
      </c>
    </row>
    <row r="7" spans="1:32" ht="16.5" thickBot="1" x14ac:dyDescent="0.25">
      <c r="A7" s="504" t="s">
        <v>293</v>
      </c>
      <c r="B7" s="504" t="s">
        <v>294</v>
      </c>
      <c r="C7" s="504" t="s">
        <v>295</v>
      </c>
      <c r="D7" s="504" t="s">
        <v>296</v>
      </c>
      <c r="E7" s="504" t="s">
        <v>809</v>
      </c>
      <c r="F7" s="504" t="s">
        <v>297</v>
      </c>
      <c r="G7" s="504" t="s">
        <v>298</v>
      </c>
      <c r="H7" s="504" t="s">
        <v>295</v>
      </c>
      <c r="I7" s="504" t="s">
        <v>296</v>
      </c>
      <c r="J7" s="504" t="s">
        <v>809</v>
      </c>
      <c r="K7" s="504" t="s">
        <v>297</v>
      </c>
      <c r="L7" s="504" t="s">
        <v>298</v>
      </c>
      <c r="M7" s="504" t="s">
        <v>299</v>
      </c>
      <c r="N7" s="504" t="s">
        <v>300</v>
      </c>
      <c r="O7" s="504" t="s">
        <v>816</v>
      </c>
      <c r="P7" s="504" t="s">
        <v>817</v>
      </c>
      <c r="Q7" s="504" t="s">
        <v>818</v>
      </c>
      <c r="R7" s="504" t="s">
        <v>295</v>
      </c>
      <c r="S7" s="504" t="s">
        <v>296</v>
      </c>
      <c r="T7" s="504" t="s">
        <v>809</v>
      </c>
      <c r="U7" s="504" t="s">
        <v>297</v>
      </c>
      <c r="V7" s="504" t="s">
        <v>298</v>
      </c>
      <c r="W7" s="504" t="s">
        <v>295</v>
      </c>
      <c r="X7" s="504" t="s">
        <v>296</v>
      </c>
      <c r="Y7" s="504" t="s">
        <v>809</v>
      </c>
      <c r="Z7" s="504" t="s">
        <v>297</v>
      </c>
      <c r="AA7" s="504" t="s">
        <v>298</v>
      </c>
      <c r="AB7" s="504" t="s">
        <v>299</v>
      </c>
      <c r="AC7" s="504" t="s">
        <v>300</v>
      </c>
      <c r="AD7" s="504" t="s">
        <v>816</v>
      </c>
      <c r="AE7" s="504" t="s">
        <v>817</v>
      </c>
      <c r="AF7" s="504" t="s">
        <v>818</v>
      </c>
    </row>
    <row r="8" spans="1:32" s="544" customFormat="1" ht="15" customHeight="1" x14ac:dyDescent="0.2">
      <c r="A8" s="542" t="s">
        <v>22</v>
      </c>
      <c r="B8" s="543" t="s">
        <v>819</v>
      </c>
      <c r="C8" s="627">
        <f>D15+F14+F17</f>
        <v>4396.7035699999997</v>
      </c>
      <c r="D8" s="628">
        <f>SUM(D9,D14:D17)</f>
        <v>4376.8060539999997</v>
      </c>
      <c r="E8" s="628">
        <f>SUM(E9,E14:E17)</f>
        <v>0.60165900000000005</v>
      </c>
      <c r="F8" s="628">
        <f>SUM(F9,F14:F17)</f>
        <v>2990.4082969999999</v>
      </c>
      <c r="G8" s="629">
        <f>SUM(G9,G14:G17)</f>
        <v>1643.152088</v>
      </c>
      <c r="H8" s="627">
        <v>2253.9295950000001</v>
      </c>
      <c r="I8" s="628">
        <f>SUM(I9,I14:I17)</f>
        <v>2242.9262530000001</v>
      </c>
      <c r="J8" s="630" t="s">
        <v>308</v>
      </c>
      <c r="K8" s="628">
        <f>SUM(K9,K14:K17)</f>
        <v>1536.0108769999999</v>
      </c>
      <c r="L8" s="629">
        <f>SUM(L9,L14:L17)</f>
        <v>840.20776499999988</v>
      </c>
      <c r="M8" s="631">
        <f>C8-H8</f>
        <v>2142.7739749999996</v>
      </c>
      <c r="N8" s="628">
        <f>SUM(N9,N14:N17)</f>
        <v>2133.8798009999996</v>
      </c>
      <c r="O8" s="630">
        <f>O11</f>
        <v>0.60165900000000005</v>
      </c>
      <c r="P8" s="628">
        <f>SUM(P9,P14:P17)</f>
        <v>1453.1198519999994</v>
      </c>
      <c r="Q8" s="629">
        <f>SUM(Q9,Q14:Q17)</f>
        <v>802.94432299999994</v>
      </c>
      <c r="R8" s="627">
        <f>S15+U17+U14</f>
        <v>4438.3993579999997</v>
      </c>
      <c r="S8" s="628">
        <f>SUM(S9,S14:S17)</f>
        <v>4418.1753229999995</v>
      </c>
      <c r="T8" s="628">
        <f>SUM(T9,T14:T17)</f>
        <v>137.63475599999998</v>
      </c>
      <c r="U8" s="628">
        <f>SUM(U9,U14:U17)</f>
        <v>3029.5375559999998</v>
      </c>
      <c r="V8" s="629">
        <f>SUM(V9,V14:V17)</f>
        <v>1655.3915729999992</v>
      </c>
      <c r="W8" s="627">
        <f>X15+Z14+Z17</f>
        <v>2275.3036799999995</v>
      </c>
      <c r="X8" s="628">
        <f>SUM(X9,X14:X17)</f>
        <v>2264.9360179999999</v>
      </c>
      <c r="Y8" s="630">
        <f>Y11</f>
        <v>70.557163000000003</v>
      </c>
      <c r="Z8" s="628">
        <f>SUM(Z9,Z14:Z17)</f>
        <v>1553.0639300000003</v>
      </c>
      <c r="AA8" s="629">
        <f>SUM(AA9,AA14:AA17)</f>
        <v>848.62091799999996</v>
      </c>
      <c r="AB8" s="631">
        <f>R8-W8</f>
        <v>2163.0956780000001</v>
      </c>
      <c r="AC8" s="628">
        <f>SUM(AC9,AC14:AC17)</f>
        <v>2153.2393049999996</v>
      </c>
      <c r="AD8" s="630">
        <f>AD11</f>
        <v>67.077592999999979</v>
      </c>
      <c r="AE8" s="628">
        <f>SUM(AE9,AE14:AE17)</f>
        <v>1476.4736259999995</v>
      </c>
      <c r="AF8" s="629">
        <f>SUM(AF9,AF14:AF17)</f>
        <v>806.77065499999924</v>
      </c>
    </row>
    <row r="9" spans="1:32" s="544" customFormat="1" ht="15" customHeight="1" x14ac:dyDescent="0.2">
      <c r="A9" s="545" t="s">
        <v>24</v>
      </c>
      <c r="B9" s="546" t="s">
        <v>820</v>
      </c>
      <c r="C9" s="632"/>
      <c r="D9" s="633">
        <f>SUM(D11:D13)</f>
        <v>0</v>
      </c>
      <c r="E9" s="633">
        <f>SUM(E11:E13)</f>
        <v>0.60165900000000005</v>
      </c>
      <c r="F9" s="633">
        <f>SUM(F11:F13)</f>
        <v>2970.510781</v>
      </c>
      <c r="G9" s="634">
        <f>SUM(G11:G13)</f>
        <v>1643.1503930000001</v>
      </c>
      <c r="H9" s="635"/>
      <c r="I9" s="633">
        <f>SUM(I11:I13)</f>
        <v>0</v>
      </c>
      <c r="J9" s="636" t="s">
        <v>308</v>
      </c>
      <c r="K9" s="633">
        <f>SUM(K11:K13)</f>
        <v>1525.008368</v>
      </c>
      <c r="L9" s="634">
        <f>SUM(L11:L13)</f>
        <v>840.20693199999994</v>
      </c>
      <c r="M9" s="637"/>
      <c r="N9" s="633">
        <f>SUM(N11:N13)</f>
        <v>0</v>
      </c>
      <c r="O9" s="636" t="s">
        <v>308</v>
      </c>
      <c r="P9" s="633">
        <f>SUM(P11:P13)</f>
        <v>1444.2248449999995</v>
      </c>
      <c r="Q9" s="634">
        <f>SUM(Q11:Q13)</f>
        <v>802.94346099999996</v>
      </c>
      <c r="R9" s="637"/>
      <c r="S9" s="633">
        <f>SUM(S11:S13)</f>
        <v>0</v>
      </c>
      <c r="T9" s="633">
        <f>SUM(T11:T13)</f>
        <v>137.63475599999998</v>
      </c>
      <c r="U9" s="633">
        <f>SUM(U11:U13)</f>
        <v>3009.313521</v>
      </c>
      <c r="V9" s="634">
        <f>SUM(V11:V13)</f>
        <v>1655.3915729999992</v>
      </c>
      <c r="W9" s="635"/>
      <c r="X9" s="633">
        <f>SUM(X11:X13)</f>
        <v>0</v>
      </c>
      <c r="Y9" s="636" t="s">
        <v>308</v>
      </c>
      <c r="Z9" s="633">
        <f>SUM(Z11:Z13)</f>
        <v>1542.6962680000001</v>
      </c>
      <c r="AA9" s="634">
        <f>SUM(AA11:AA13)</f>
        <v>848.62091799999996</v>
      </c>
      <c r="AB9" s="637"/>
      <c r="AC9" s="633">
        <f>SUM(AC11:AC13)</f>
        <v>0</v>
      </c>
      <c r="AD9" s="636" t="s">
        <v>308</v>
      </c>
      <c r="AE9" s="633">
        <f>SUM(AE11:AE13)</f>
        <v>1466.6172529999994</v>
      </c>
      <c r="AF9" s="634">
        <f>SUM(AF11:AF13)</f>
        <v>806.77065499999924</v>
      </c>
    </row>
    <row r="10" spans="1:32" s="544" customFormat="1" ht="15" customHeight="1" x14ac:dyDescent="0.2">
      <c r="A10" s="547"/>
      <c r="B10" s="548" t="s">
        <v>821</v>
      </c>
      <c r="C10" s="638"/>
      <c r="D10" s="639"/>
      <c r="E10" s="640"/>
      <c r="F10" s="641"/>
      <c r="G10" s="642"/>
      <c r="H10" s="638"/>
      <c r="I10" s="641"/>
      <c r="J10" s="640"/>
      <c r="K10" s="641"/>
      <c r="L10" s="642"/>
      <c r="M10" s="638"/>
      <c r="N10" s="641"/>
      <c r="O10" s="640"/>
      <c r="P10" s="641"/>
      <c r="Q10" s="642"/>
      <c r="R10" s="638"/>
      <c r="S10" s="641"/>
      <c r="T10" s="640"/>
      <c r="U10" s="641"/>
      <c r="V10" s="642"/>
      <c r="W10" s="638"/>
      <c r="X10" s="641"/>
      <c r="Y10" s="640"/>
      <c r="Z10" s="641"/>
      <c r="AA10" s="642"/>
      <c r="AB10" s="638"/>
      <c r="AC10" s="641"/>
      <c r="AD10" s="640"/>
      <c r="AE10" s="641"/>
      <c r="AF10" s="642"/>
    </row>
    <row r="11" spans="1:32" s="544" customFormat="1" ht="15" customHeight="1" x14ac:dyDescent="0.2">
      <c r="A11" s="549"/>
      <c r="B11" s="550" t="s">
        <v>305</v>
      </c>
      <c r="C11" s="643">
        <f>SUM(D11:G11)</f>
        <v>2969.8348719999999</v>
      </c>
      <c r="D11" s="644" t="s">
        <v>308</v>
      </c>
      <c r="E11" s="645">
        <v>0.60165900000000005</v>
      </c>
      <c r="F11" s="646">
        <v>2970.510781</v>
      </c>
      <c r="G11" s="647">
        <v>-1.277568</v>
      </c>
      <c r="H11" s="643">
        <f>SUM(I11:L11)</f>
        <v>1525.008368</v>
      </c>
      <c r="I11" s="645" t="s">
        <v>308</v>
      </c>
      <c r="J11" s="645" t="s">
        <v>308</v>
      </c>
      <c r="K11" s="648">
        <f>(I8-I18-I21)</f>
        <v>1525.008368</v>
      </c>
      <c r="L11" s="647" t="s">
        <v>308</v>
      </c>
      <c r="M11" s="643">
        <f>SUM(N11:Q11)</f>
        <v>1444.8265039999994</v>
      </c>
      <c r="N11" s="645" t="s">
        <v>308</v>
      </c>
      <c r="O11" s="631">
        <f>E11</f>
        <v>0.60165900000000005</v>
      </c>
      <c r="P11" s="648">
        <f>(N8-N18-N21-O11)</f>
        <v>1444.2248449999995</v>
      </c>
      <c r="Q11" s="647" t="s">
        <v>308</v>
      </c>
      <c r="R11" s="643">
        <f>SUM(S11:V11)</f>
        <v>3146.948277</v>
      </c>
      <c r="S11" s="645" t="s">
        <v>308</v>
      </c>
      <c r="T11" s="645">
        <v>137.63475599999998</v>
      </c>
      <c r="U11" s="646">
        <v>3009.313521</v>
      </c>
      <c r="V11" s="647" t="s">
        <v>308</v>
      </c>
      <c r="W11" s="643">
        <f>SUM(X11:AA11)</f>
        <v>1613.2534310000001</v>
      </c>
      <c r="X11" s="645" t="s">
        <v>308</v>
      </c>
      <c r="Y11" s="645">
        <v>70.557163000000003</v>
      </c>
      <c r="Z11" s="648">
        <v>1542.6962680000001</v>
      </c>
      <c r="AA11" s="647" t="s">
        <v>308</v>
      </c>
      <c r="AB11" s="643">
        <f>SUM(AC11:AF11)</f>
        <v>1533.6948459999994</v>
      </c>
      <c r="AC11" s="645" t="s">
        <v>308</v>
      </c>
      <c r="AD11" s="645">
        <f>T11-Y11</f>
        <v>67.077592999999979</v>
      </c>
      <c r="AE11" s="648">
        <f>(AC8-AC18-AC21-AD11-AC20)</f>
        <v>1466.6172529999994</v>
      </c>
      <c r="AF11" s="647" t="s">
        <v>308</v>
      </c>
    </row>
    <row r="12" spans="1:32" s="544" customFormat="1" ht="15" customHeight="1" x14ac:dyDescent="0.2">
      <c r="A12" s="545"/>
      <c r="B12" s="546" t="s">
        <v>815</v>
      </c>
      <c r="C12" s="649" t="s">
        <v>308</v>
      </c>
      <c r="D12" s="650" t="s">
        <v>308</v>
      </c>
      <c r="E12" s="650" t="s">
        <v>308</v>
      </c>
      <c r="F12" s="650" t="s">
        <v>308</v>
      </c>
      <c r="G12" s="651" t="s">
        <v>308</v>
      </c>
      <c r="H12" s="649" t="s">
        <v>308</v>
      </c>
      <c r="I12" s="650" t="s">
        <v>308</v>
      </c>
      <c r="J12" s="650" t="s">
        <v>308</v>
      </c>
      <c r="K12" s="650" t="s">
        <v>308</v>
      </c>
      <c r="L12" s="651" t="s">
        <v>308</v>
      </c>
      <c r="M12" s="649" t="s">
        <v>308</v>
      </c>
      <c r="N12" s="650" t="s">
        <v>308</v>
      </c>
      <c r="O12" s="650" t="s">
        <v>308</v>
      </c>
      <c r="P12" s="650" t="s">
        <v>308</v>
      </c>
      <c r="Q12" s="651" t="s">
        <v>308</v>
      </c>
      <c r="R12" s="649" t="s">
        <v>308</v>
      </c>
      <c r="S12" s="650" t="s">
        <v>308</v>
      </c>
      <c r="T12" s="650" t="s">
        <v>308</v>
      </c>
      <c r="U12" s="650" t="s">
        <v>308</v>
      </c>
      <c r="V12" s="651" t="s">
        <v>308</v>
      </c>
      <c r="W12" s="649" t="s">
        <v>308</v>
      </c>
      <c r="X12" s="650" t="s">
        <v>308</v>
      </c>
      <c r="Y12" s="650" t="s">
        <v>308</v>
      </c>
      <c r="Z12" s="650" t="s">
        <v>308</v>
      </c>
      <c r="AA12" s="651" t="s">
        <v>308</v>
      </c>
      <c r="AB12" s="649" t="s">
        <v>308</v>
      </c>
      <c r="AC12" s="650" t="s">
        <v>308</v>
      </c>
      <c r="AD12" s="650" t="s">
        <v>308</v>
      </c>
      <c r="AE12" s="650" t="s">
        <v>308</v>
      </c>
      <c r="AF12" s="651" t="s">
        <v>308</v>
      </c>
    </row>
    <row r="13" spans="1:32" s="544" customFormat="1" ht="15" customHeight="1" x14ac:dyDescent="0.2">
      <c r="A13" s="545"/>
      <c r="B13" s="546" t="s">
        <v>346</v>
      </c>
      <c r="C13" s="652">
        <f t="shared" ref="C13:C18" si="0">SUM(D13:G13)</f>
        <v>1644.4279610000001</v>
      </c>
      <c r="D13" s="650" t="s">
        <v>308</v>
      </c>
      <c r="E13" s="650" t="s">
        <v>308</v>
      </c>
      <c r="F13" s="650"/>
      <c r="G13" s="653">
        <v>1644.4279610000001</v>
      </c>
      <c r="H13" s="652">
        <f t="shared" ref="H13:H18" si="1">SUM(I13:L13)</f>
        <v>840.20693199999994</v>
      </c>
      <c r="I13" s="650" t="s">
        <v>308</v>
      </c>
      <c r="J13" s="650" t="s">
        <v>308</v>
      </c>
      <c r="K13" s="650" t="s">
        <v>308</v>
      </c>
      <c r="L13" s="653">
        <f>K8-K18-K20-K21</f>
        <v>840.20693199999994</v>
      </c>
      <c r="M13" s="652">
        <f t="shared" ref="M13:M18" si="2">SUM(N13:Q13)</f>
        <v>802.94346099999996</v>
      </c>
      <c r="N13" s="650" t="s">
        <v>308</v>
      </c>
      <c r="O13" s="650" t="s">
        <v>308</v>
      </c>
      <c r="P13" s="654"/>
      <c r="Q13" s="653">
        <f>P8-P18-P20-P21</f>
        <v>802.94346099999996</v>
      </c>
      <c r="R13" s="652">
        <f t="shared" ref="R13:R18" si="3">SUM(S13:V13)</f>
        <v>1655.3915729999992</v>
      </c>
      <c r="S13" s="650" t="s">
        <v>308</v>
      </c>
      <c r="T13" s="650" t="s">
        <v>308</v>
      </c>
      <c r="U13" s="650"/>
      <c r="V13" s="653">
        <v>1655.3915729999992</v>
      </c>
      <c r="W13" s="652">
        <f t="shared" ref="W13:W18" si="4">SUM(X13:AA13)</f>
        <v>848.62091799999996</v>
      </c>
      <c r="X13" s="650" t="s">
        <v>308</v>
      </c>
      <c r="Y13" s="650" t="s">
        <v>308</v>
      </c>
      <c r="Z13" s="650"/>
      <c r="AA13" s="653">
        <v>848.62091799999996</v>
      </c>
      <c r="AB13" s="652">
        <f t="shared" ref="AB13:AB18" si="5">SUM(AC13:AF13)</f>
        <v>806.77065499999924</v>
      </c>
      <c r="AC13" s="650" t="s">
        <v>308</v>
      </c>
      <c r="AD13" s="636" t="s">
        <v>308</v>
      </c>
      <c r="AE13" s="654"/>
      <c r="AF13" s="653">
        <f>V13-AA13</f>
        <v>806.77065499999924</v>
      </c>
    </row>
    <row r="14" spans="1:32" s="544" customFormat="1" ht="15" customHeight="1" x14ac:dyDescent="0.2">
      <c r="A14" s="545" t="s">
        <v>27</v>
      </c>
      <c r="B14" s="551" t="s">
        <v>822</v>
      </c>
      <c r="C14" s="652">
        <f t="shared" si="0"/>
        <v>9.373481</v>
      </c>
      <c r="D14" s="636" t="s">
        <v>308</v>
      </c>
      <c r="E14" s="636" t="s">
        <v>308</v>
      </c>
      <c r="F14" s="631">
        <v>9.373481</v>
      </c>
      <c r="G14" s="655"/>
      <c r="H14" s="652">
        <f t="shared" si="1"/>
        <v>4.9045599999999991</v>
      </c>
      <c r="I14" s="636" t="s">
        <v>308</v>
      </c>
      <c r="J14" s="636" t="s">
        <v>308</v>
      </c>
      <c r="K14" s="656">
        <v>4.9045599999999991</v>
      </c>
      <c r="L14" s="655" t="s">
        <v>308</v>
      </c>
      <c r="M14" s="652">
        <f t="shared" si="2"/>
        <v>4.4689210000000008</v>
      </c>
      <c r="N14" s="636" t="s">
        <v>308</v>
      </c>
      <c r="O14" s="636" t="s">
        <v>308</v>
      </c>
      <c r="P14" s="656">
        <f>F14-K14</f>
        <v>4.4689210000000008</v>
      </c>
      <c r="Q14" s="655" t="s">
        <v>308</v>
      </c>
      <c r="R14" s="652">
        <f t="shared" si="3"/>
        <v>9.6999999999999993</v>
      </c>
      <c r="S14" s="636" t="s">
        <v>308</v>
      </c>
      <c r="T14" s="636" t="s">
        <v>308</v>
      </c>
      <c r="U14" s="631">
        <v>9.6999999999999993</v>
      </c>
      <c r="V14" s="655"/>
      <c r="W14" s="652">
        <f t="shared" si="4"/>
        <v>4.9726140000000001</v>
      </c>
      <c r="X14" s="636" t="s">
        <v>308</v>
      </c>
      <c r="Y14" s="636" t="s">
        <v>308</v>
      </c>
      <c r="Z14" s="656">
        <v>4.9726140000000001</v>
      </c>
      <c r="AA14" s="655"/>
      <c r="AB14" s="652">
        <f t="shared" si="5"/>
        <v>4.7273859999999992</v>
      </c>
      <c r="AC14" s="636" t="s">
        <v>308</v>
      </c>
      <c r="AD14" s="636" t="s">
        <v>308</v>
      </c>
      <c r="AE14" s="656">
        <f>U14-Z14</f>
        <v>4.7273859999999992</v>
      </c>
      <c r="AF14" s="655" t="s">
        <v>308</v>
      </c>
    </row>
    <row r="15" spans="1:32" s="544" customFormat="1" ht="15" customHeight="1" x14ac:dyDescent="0.2">
      <c r="A15" s="545" t="s">
        <v>29</v>
      </c>
      <c r="B15" s="551" t="s">
        <v>823</v>
      </c>
      <c r="C15" s="652">
        <f t="shared" si="0"/>
        <v>4376.8060539999997</v>
      </c>
      <c r="D15" s="631">
        <v>4376.8060539999997</v>
      </c>
      <c r="E15" s="636" t="s">
        <v>308</v>
      </c>
      <c r="F15" s="657"/>
      <c r="G15" s="655" t="s">
        <v>308</v>
      </c>
      <c r="H15" s="652">
        <f t="shared" si="1"/>
        <v>2242.9262530000001</v>
      </c>
      <c r="I15" s="631">
        <v>2242.9262530000001</v>
      </c>
      <c r="J15" s="636" t="s">
        <v>308</v>
      </c>
      <c r="K15" s="657"/>
      <c r="L15" s="655" t="s">
        <v>308</v>
      </c>
      <c r="M15" s="652">
        <f t="shared" si="2"/>
        <v>2133.8798009999996</v>
      </c>
      <c r="N15" s="631">
        <f>D15-I15</f>
        <v>2133.8798009999996</v>
      </c>
      <c r="O15" s="636" t="s">
        <v>308</v>
      </c>
      <c r="P15" s="657"/>
      <c r="Q15" s="655" t="s">
        <v>308</v>
      </c>
      <c r="R15" s="652">
        <f t="shared" si="3"/>
        <v>4418.1753229999995</v>
      </c>
      <c r="S15" s="631">
        <v>4418.1753229999995</v>
      </c>
      <c r="T15" s="636" t="s">
        <v>308</v>
      </c>
      <c r="U15" s="657"/>
      <c r="V15" s="655" t="s">
        <v>308</v>
      </c>
      <c r="W15" s="652">
        <f t="shared" si="4"/>
        <v>2264.9360179999999</v>
      </c>
      <c r="X15" s="631">
        <v>2264.9360179999999</v>
      </c>
      <c r="Y15" s="636" t="s">
        <v>308</v>
      </c>
      <c r="Z15" s="657"/>
      <c r="AA15" s="655" t="s">
        <v>308</v>
      </c>
      <c r="AB15" s="652">
        <f t="shared" si="5"/>
        <v>2153.2393049999996</v>
      </c>
      <c r="AC15" s="631">
        <f>S15-X15</f>
        <v>2153.2393049999996</v>
      </c>
      <c r="AD15" s="636" t="s">
        <v>308</v>
      </c>
      <c r="AE15" s="657"/>
      <c r="AF15" s="655" t="s">
        <v>308</v>
      </c>
    </row>
    <row r="16" spans="1:32" s="544" customFormat="1" ht="15" customHeight="1" x14ac:dyDescent="0.2">
      <c r="A16" s="545" t="s">
        <v>31</v>
      </c>
      <c r="B16" s="551" t="s">
        <v>824</v>
      </c>
      <c r="C16" s="652">
        <f t="shared" si="0"/>
        <v>0</v>
      </c>
      <c r="D16" s="636" t="s">
        <v>308</v>
      </c>
      <c r="E16" s="636" t="s">
        <v>308</v>
      </c>
      <c r="F16" s="658"/>
      <c r="G16" s="655" t="s">
        <v>308</v>
      </c>
      <c r="H16" s="652">
        <f t="shared" si="1"/>
        <v>0</v>
      </c>
      <c r="I16" s="636" t="s">
        <v>308</v>
      </c>
      <c r="J16" s="636" t="s">
        <v>308</v>
      </c>
      <c r="K16" s="658"/>
      <c r="L16" s="655" t="s">
        <v>308</v>
      </c>
      <c r="M16" s="652">
        <f t="shared" si="2"/>
        <v>0</v>
      </c>
      <c r="N16" s="636" t="s">
        <v>308</v>
      </c>
      <c r="O16" s="636" t="s">
        <v>308</v>
      </c>
      <c r="P16" s="658"/>
      <c r="Q16" s="655" t="s">
        <v>308</v>
      </c>
      <c r="R16" s="652">
        <f t="shared" si="3"/>
        <v>0</v>
      </c>
      <c r="S16" s="636" t="s">
        <v>308</v>
      </c>
      <c r="T16" s="636" t="s">
        <v>308</v>
      </c>
      <c r="U16" s="658"/>
      <c r="V16" s="655" t="s">
        <v>308</v>
      </c>
      <c r="W16" s="652">
        <f t="shared" si="4"/>
        <v>0</v>
      </c>
      <c r="X16" s="636" t="s">
        <v>308</v>
      </c>
      <c r="Y16" s="636" t="s">
        <v>308</v>
      </c>
      <c r="Z16" s="658"/>
      <c r="AA16" s="655" t="s">
        <v>308</v>
      </c>
      <c r="AB16" s="652">
        <f t="shared" si="5"/>
        <v>0</v>
      </c>
      <c r="AC16" s="636" t="s">
        <v>308</v>
      </c>
      <c r="AD16" s="636" t="s">
        <v>308</v>
      </c>
      <c r="AE16" s="658"/>
      <c r="AF16" s="655" t="s">
        <v>308</v>
      </c>
    </row>
    <row r="17" spans="1:32" s="544" customFormat="1" ht="31.15" customHeight="1" x14ac:dyDescent="0.2">
      <c r="A17" s="545" t="s">
        <v>825</v>
      </c>
      <c r="B17" s="546" t="s">
        <v>826</v>
      </c>
      <c r="C17" s="652">
        <f t="shared" si="0"/>
        <v>10.525729999999999</v>
      </c>
      <c r="D17" s="636" t="s">
        <v>308</v>
      </c>
      <c r="E17" s="636" t="s">
        <v>308</v>
      </c>
      <c r="F17" s="631">
        <v>10.524035</v>
      </c>
      <c r="G17" s="655">
        <v>1.6949999999999999E-3</v>
      </c>
      <c r="H17" s="652">
        <f t="shared" si="1"/>
        <v>6.0987820000000008</v>
      </c>
      <c r="I17" s="636" t="s">
        <v>308</v>
      </c>
      <c r="J17" s="636" t="s">
        <v>308</v>
      </c>
      <c r="K17" s="656">
        <v>6.0979490000000007</v>
      </c>
      <c r="L17" s="655">
        <v>8.3299999999999997E-4</v>
      </c>
      <c r="M17" s="652">
        <f t="shared" si="2"/>
        <v>4.4269479999999986</v>
      </c>
      <c r="N17" s="636" t="s">
        <v>308</v>
      </c>
      <c r="O17" s="636" t="s">
        <v>308</v>
      </c>
      <c r="P17" s="631">
        <f>F17-K17</f>
        <v>4.4260859999999989</v>
      </c>
      <c r="Q17" s="631">
        <f>G17-L17</f>
        <v>8.6199999999999992E-4</v>
      </c>
      <c r="R17" s="652">
        <f t="shared" si="3"/>
        <v>10.524035</v>
      </c>
      <c r="S17" s="636" t="s">
        <v>308</v>
      </c>
      <c r="T17" s="636" t="s">
        <v>308</v>
      </c>
      <c r="U17" s="631">
        <v>10.524035</v>
      </c>
      <c r="V17" s="655" t="s">
        <v>308</v>
      </c>
      <c r="W17" s="652">
        <f t="shared" si="4"/>
        <v>5.3950480000000001</v>
      </c>
      <c r="X17" s="636" t="s">
        <v>308</v>
      </c>
      <c r="Y17" s="636" t="s">
        <v>308</v>
      </c>
      <c r="Z17" s="656">
        <v>5.3950480000000001</v>
      </c>
      <c r="AA17" s="655" t="s">
        <v>308</v>
      </c>
      <c r="AB17" s="652">
        <f t="shared" si="5"/>
        <v>5.1289869999999995</v>
      </c>
      <c r="AC17" s="636" t="s">
        <v>308</v>
      </c>
      <c r="AD17" s="636" t="s">
        <v>308</v>
      </c>
      <c r="AE17" s="631">
        <f>U17-Z17</f>
        <v>5.1289869999999995</v>
      </c>
      <c r="AF17" s="655" t="s">
        <v>308</v>
      </c>
    </row>
    <row r="18" spans="1:32" s="544" customFormat="1" ht="15" customHeight="1" x14ac:dyDescent="0.2">
      <c r="A18" s="545" t="s">
        <v>33</v>
      </c>
      <c r="B18" s="551" t="s">
        <v>827</v>
      </c>
      <c r="C18" s="652">
        <f t="shared" si="0"/>
        <v>410.92140000000001</v>
      </c>
      <c r="D18" s="656">
        <v>136.370135</v>
      </c>
      <c r="E18" s="659">
        <v>0.60165899999998496</v>
      </c>
      <c r="F18" s="656">
        <v>131.12654699999999</v>
      </c>
      <c r="G18" s="660">
        <v>142.823059</v>
      </c>
      <c r="H18" s="652">
        <f t="shared" si="1"/>
        <v>181.60344899999978</v>
      </c>
      <c r="I18" s="656">
        <v>60.125871999999859</v>
      </c>
      <c r="J18" s="659"/>
      <c r="K18" s="656">
        <v>58.374653999999978</v>
      </c>
      <c r="L18" s="656">
        <v>63.102922999999954</v>
      </c>
      <c r="M18" s="652">
        <f t="shared" si="2"/>
        <v>229.31795100000019</v>
      </c>
      <c r="N18" s="656">
        <f>D18-I18</f>
        <v>76.244263000000146</v>
      </c>
      <c r="O18" s="656">
        <f>E18-J18</f>
        <v>0.60165899999998496</v>
      </c>
      <c r="P18" s="656">
        <f>F18-K18</f>
        <v>72.75189300000001</v>
      </c>
      <c r="Q18" s="660">
        <f>G18-L18</f>
        <v>79.720136000000053</v>
      </c>
      <c r="R18" s="652">
        <f t="shared" si="3"/>
        <v>414.9899999999999</v>
      </c>
      <c r="S18" s="656">
        <v>137.65909600000001</v>
      </c>
      <c r="T18" s="686">
        <v>0.60165899999998507</v>
      </c>
      <c r="U18" s="656">
        <v>132.84232800000001</v>
      </c>
      <c r="V18" s="656">
        <v>143.88691699999993</v>
      </c>
      <c r="W18" s="652">
        <f t="shared" si="4"/>
        <v>194.309302</v>
      </c>
      <c r="X18" s="656">
        <v>64.455631999999994</v>
      </c>
      <c r="Y18" s="659">
        <v>0.28171299999999999</v>
      </c>
      <c r="Z18" s="656">
        <v>62.200294</v>
      </c>
      <c r="AA18" s="656">
        <v>67.371662999999998</v>
      </c>
      <c r="AB18" s="652">
        <f t="shared" si="5"/>
        <v>220.68069799999995</v>
      </c>
      <c r="AC18" s="656">
        <f>S18-X18</f>
        <v>73.203464000000011</v>
      </c>
      <c r="AD18" s="656">
        <f>T18-Y18</f>
        <v>0.31994599999998508</v>
      </c>
      <c r="AE18" s="656">
        <f>U18-Z18</f>
        <v>70.64203400000001</v>
      </c>
      <c r="AF18" s="660">
        <f>V18-AA18</f>
        <v>76.515253999999928</v>
      </c>
    </row>
    <row r="19" spans="1:32" s="544" customFormat="1" ht="15" customHeight="1" x14ac:dyDescent="0.2">
      <c r="A19" s="545"/>
      <c r="B19" s="551" t="s">
        <v>828</v>
      </c>
      <c r="C19" s="661">
        <f t="shared" ref="C19:I19" si="6">C18/C8</f>
        <v>9.3461247377202655E-2</v>
      </c>
      <c r="D19" s="662">
        <f t="shared" si="6"/>
        <v>3.1157454389684505E-2</v>
      </c>
      <c r="E19" s="662">
        <f t="shared" si="6"/>
        <v>0.99999999999997491</v>
      </c>
      <c r="F19" s="662">
        <f t="shared" si="6"/>
        <v>4.3849044671106327E-2</v>
      </c>
      <c r="G19" s="663">
        <f t="shared" si="6"/>
        <v>8.6920170106615235E-2</v>
      </c>
      <c r="H19" s="661">
        <f t="shared" si="6"/>
        <v>8.0571926205174907E-2</v>
      </c>
      <c r="I19" s="662">
        <f t="shared" si="6"/>
        <v>2.6806887618163636E-2</v>
      </c>
      <c r="J19" s="664" t="s">
        <v>308</v>
      </c>
      <c r="K19" s="662">
        <f>K18/K8</f>
        <v>3.8004062910031063E-2</v>
      </c>
      <c r="L19" s="663">
        <f>L18/L8</f>
        <v>7.5103951223302448E-2</v>
      </c>
      <c r="M19" s="661">
        <f>M18/M8</f>
        <v>0.10701919739341628</v>
      </c>
      <c r="N19" s="662">
        <f>N18/N8</f>
        <v>3.5730345713132397E-2</v>
      </c>
      <c r="O19" s="662">
        <f>O18/O8</f>
        <v>0.99999999999997491</v>
      </c>
      <c r="P19" s="662">
        <f t="shared" ref="P19:AF19" si="7">P18/P8</f>
        <v>5.0065996207998981E-2</v>
      </c>
      <c r="Q19" s="663">
        <f t="shared" si="7"/>
        <v>9.9284761989655482E-2</v>
      </c>
      <c r="R19" s="661">
        <f t="shared" si="7"/>
        <v>9.3499923401890492E-2</v>
      </c>
      <c r="S19" s="662">
        <f t="shared" si="7"/>
        <v>3.1157454364334203E-2</v>
      </c>
      <c r="T19" s="662">
        <f t="shared" si="7"/>
        <v>4.3714176381435595E-3</v>
      </c>
      <c r="U19" s="662">
        <f t="shared" si="7"/>
        <v>4.3849044794610895E-2</v>
      </c>
      <c r="V19" s="663">
        <f t="shared" si="7"/>
        <v>8.6920170035201694E-2</v>
      </c>
      <c r="W19" s="661">
        <f t="shared" si="7"/>
        <v>8.5399282613563055E-2</v>
      </c>
      <c r="X19" s="662">
        <f t="shared" si="7"/>
        <v>2.8458036557216335E-2</v>
      </c>
      <c r="Y19" s="662">
        <f t="shared" si="7"/>
        <v>3.9926917129590369E-3</v>
      </c>
      <c r="Z19" s="662">
        <f t="shared" si="7"/>
        <v>4.0050053831331971E-2</v>
      </c>
      <c r="AA19" s="663">
        <f t="shared" si="7"/>
        <v>7.9389585586434955E-2</v>
      </c>
      <c r="AB19" s="661">
        <f t="shared" si="7"/>
        <v>0.10202077524561534</v>
      </c>
      <c r="AC19" s="662">
        <f t="shared" si="7"/>
        <v>3.3996901240849316E-2</v>
      </c>
      <c r="AD19" s="662">
        <f t="shared" si="7"/>
        <v>4.769789518237263E-3</v>
      </c>
      <c r="AE19" s="662">
        <f t="shared" si="7"/>
        <v>4.7845103871838504E-2</v>
      </c>
      <c r="AF19" s="663">
        <f t="shared" si="7"/>
        <v>9.48413945472521E-2</v>
      </c>
    </row>
    <row r="20" spans="1:32" s="544" customFormat="1" ht="30" x14ac:dyDescent="0.2">
      <c r="A20" s="545" t="s">
        <v>38</v>
      </c>
      <c r="B20" s="546" t="s">
        <v>829</v>
      </c>
      <c r="C20" s="652">
        <f>SUM(D20:G20)</f>
        <v>0</v>
      </c>
      <c r="D20" s="636"/>
      <c r="E20" s="636" t="s">
        <v>308</v>
      </c>
      <c r="F20" s="657"/>
      <c r="G20" s="665"/>
      <c r="H20" s="666"/>
      <c r="I20" s="636"/>
      <c r="J20" s="636" t="s">
        <v>308</v>
      </c>
      <c r="K20" s="657">
        <v>0</v>
      </c>
      <c r="L20" s="667"/>
      <c r="M20" s="666">
        <v>3.4580000000000002</v>
      </c>
      <c r="N20" s="666">
        <v>3.4580000000000002</v>
      </c>
      <c r="O20" s="636" t="s">
        <v>308</v>
      </c>
      <c r="P20" s="657">
        <v>0</v>
      </c>
      <c r="Q20" s="665">
        <f>M20-P20</f>
        <v>3.4580000000000002</v>
      </c>
      <c r="R20" s="652">
        <f>SUM(S20:V20)</f>
        <v>6.0349839999999997</v>
      </c>
      <c r="S20" s="636">
        <v>6.0349839999999997</v>
      </c>
      <c r="T20" s="636"/>
      <c r="U20" s="657"/>
      <c r="V20" s="667"/>
      <c r="W20" s="666">
        <f>X20</f>
        <v>3.4004040000000004</v>
      </c>
      <c r="X20" s="687">
        <v>3.4004040000000004</v>
      </c>
      <c r="Y20" s="636"/>
      <c r="Z20" s="657"/>
      <c r="AA20" s="667"/>
      <c r="AB20" s="666">
        <f>R20-W20</f>
        <v>2.6345799999999993</v>
      </c>
      <c r="AC20" s="687">
        <f>S20-X20</f>
        <v>2.6345799999999993</v>
      </c>
      <c r="AD20" s="636" t="s">
        <v>308</v>
      </c>
      <c r="AE20" s="657">
        <v>0</v>
      </c>
      <c r="AF20" s="665">
        <f>AB20-AC20-AE20</f>
        <v>0</v>
      </c>
    </row>
    <row r="21" spans="1:32" s="544" customFormat="1" ht="15" customHeight="1" x14ac:dyDescent="0.2">
      <c r="A21" s="545" t="s">
        <v>56</v>
      </c>
      <c r="B21" s="551" t="s">
        <v>830</v>
      </c>
      <c r="C21" s="666">
        <f>SUM(D21:G21)</f>
        <v>3985.7838649999994</v>
      </c>
      <c r="D21" s="656">
        <v>1270.6010470000001</v>
      </c>
      <c r="E21" s="636">
        <v>0</v>
      </c>
      <c r="F21" s="656">
        <v>1214.8537889999993</v>
      </c>
      <c r="G21" s="634">
        <v>1500.3290290000002</v>
      </c>
      <c r="H21" s="666">
        <f>SUM(I21:L21)</f>
        <v>2072.3261460000003</v>
      </c>
      <c r="I21" s="656">
        <f>I26+I27</f>
        <v>657.792013</v>
      </c>
      <c r="J21" s="636"/>
      <c r="K21" s="656">
        <f>K26+K27</f>
        <v>637.42929100000003</v>
      </c>
      <c r="L21" s="634">
        <f>L8-L18-L20</f>
        <v>777.10484199999996</v>
      </c>
      <c r="M21" s="666">
        <f>SUM(N21:Q21)</f>
        <v>1909.9997189999992</v>
      </c>
      <c r="N21" s="656">
        <f>D21-I21</f>
        <v>612.80903400000011</v>
      </c>
      <c r="O21" s="636" t="s">
        <v>308</v>
      </c>
      <c r="P21" s="656">
        <f>F21-K21</f>
        <v>577.42449799999929</v>
      </c>
      <c r="Q21" s="634">
        <f>Q8-Q18-Q20</f>
        <v>719.76618699999995</v>
      </c>
      <c r="R21" s="666">
        <f>SUM(S21:V21)</f>
        <v>4017.374374</v>
      </c>
      <c r="S21" s="656">
        <v>1127.532966</v>
      </c>
      <c r="T21" s="636">
        <v>137.033097</v>
      </c>
      <c r="U21" s="656">
        <v>1241.3036549999999</v>
      </c>
      <c r="V21" s="634">
        <v>1511.5046560000003</v>
      </c>
      <c r="W21" s="666">
        <f>SUM(X21:AA21)</f>
        <v>2077.593973</v>
      </c>
      <c r="X21" s="656">
        <v>583.82655099999977</v>
      </c>
      <c r="Y21" s="636">
        <v>70.275450000000006</v>
      </c>
      <c r="Z21" s="656">
        <v>642.24271699999997</v>
      </c>
      <c r="AA21" s="634">
        <v>781.24925499999995</v>
      </c>
      <c r="AB21" s="666">
        <f>SUM(AC21:AF21)</f>
        <v>1939.7804010000004</v>
      </c>
      <c r="AC21" s="656">
        <f>S21-X21</f>
        <v>543.70641500000022</v>
      </c>
      <c r="AD21" s="656">
        <f>T21-Y21</f>
        <v>66.757646999999992</v>
      </c>
      <c r="AE21" s="656">
        <f>U21-Z21</f>
        <v>599.06093799999996</v>
      </c>
      <c r="AF21" s="656">
        <f>V21-AA21</f>
        <v>730.25540100000035</v>
      </c>
    </row>
    <row r="22" spans="1:32" s="544" customFormat="1" ht="30" x14ac:dyDescent="0.2">
      <c r="A22" s="545" t="s">
        <v>58</v>
      </c>
      <c r="B22" s="546" t="s">
        <v>831</v>
      </c>
      <c r="C22" s="668" t="s">
        <v>308</v>
      </c>
      <c r="D22" s="669" t="s">
        <v>308</v>
      </c>
      <c r="E22" s="669" t="s">
        <v>308</v>
      </c>
      <c r="F22" s="669" t="s">
        <v>308</v>
      </c>
      <c r="G22" s="670" t="s">
        <v>308</v>
      </c>
      <c r="H22" s="671" t="s">
        <v>308</v>
      </c>
      <c r="I22" s="669" t="s">
        <v>308</v>
      </c>
      <c r="J22" s="669" t="s">
        <v>308</v>
      </c>
      <c r="K22" s="669" t="s">
        <v>308</v>
      </c>
      <c r="L22" s="670" t="s">
        <v>308</v>
      </c>
      <c r="M22" s="671" t="s">
        <v>308</v>
      </c>
      <c r="N22" s="669" t="s">
        <v>308</v>
      </c>
      <c r="O22" s="669" t="s">
        <v>308</v>
      </c>
      <c r="P22" s="669" t="s">
        <v>308</v>
      </c>
      <c r="Q22" s="670" t="s">
        <v>308</v>
      </c>
      <c r="R22" s="668" t="s">
        <v>308</v>
      </c>
      <c r="S22" s="669" t="s">
        <v>308</v>
      </c>
      <c r="T22" s="669" t="s">
        <v>308</v>
      </c>
      <c r="U22" s="669" t="s">
        <v>308</v>
      </c>
      <c r="V22" s="670" t="s">
        <v>308</v>
      </c>
      <c r="W22" s="671" t="s">
        <v>308</v>
      </c>
      <c r="X22" s="669" t="s">
        <v>308</v>
      </c>
      <c r="Y22" s="669" t="s">
        <v>308</v>
      </c>
      <c r="Z22" s="669" t="s">
        <v>308</v>
      </c>
      <c r="AA22" s="670" t="s">
        <v>308</v>
      </c>
      <c r="AB22" s="671" t="s">
        <v>308</v>
      </c>
      <c r="AC22" s="669" t="s">
        <v>308</v>
      </c>
      <c r="AD22" s="669" t="s">
        <v>308</v>
      </c>
      <c r="AE22" s="669" t="s">
        <v>308</v>
      </c>
      <c r="AF22" s="670" t="s">
        <v>308</v>
      </c>
    </row>
    <row r="23" spans="1:32" s="544" customFormat="1" ht="15" customHeight="1" x14ac:dyDescent="0.2">
      <c r="A23" s="547"/>
      <c r="B23" s="548" t="s">
        <v>832</v>
      </c>
      <c r="C23" s="638"/>
      <c r="D23" s="672"/>
      <c r="E23" s="673"/>
      <c r="F23" s="672"/>
      <c r="G23" s="674"/>
      <c r="H23" s="638"/>
      <c r="I23" s="672"/>
      <c r="J23" s="673"/>
      <c r="K23" s="672"/>
      <c r="L23" s="674"/>
      <c r="M23" s="638"/>
      <c r="N23" s="672"/>
      <c r="O23" s="673"/>
      <c r="P23" s="672"/>
      <c r="Q23" s="674"/>
      <c r="R23" s="638"/>
      <c r="S23" s="672"/>
      <c r="T23" s="673"/>
      <c r="U23" s="672"/>
      <c r="V23" s="674"/>
      <c r="W23" s="638"/>
      <c r="X23" s="672"/>
      <c r="Y23" s="673"/>
      <c r="Z23" s="672"/>
      <c r="AA23" s="674"/>
      <c r="AB23" s="638"/>
      <c r="AC23" s="672"/>
      <c r="AD23" s="673"/>
      <c r="AE23" s="672"/>
      <c r="AF23" s="674"/>
    </row>
    <row r="24" spans="1:32" s="544" customFormat="1" ht="15" customHeight="1" x14ac:dyDescent="0.2">
      <c r="A24" s="549"/>
      <c r="B24" s="552" t="s">
        <v>833</v>
      </c>
      <c r="C24" s="668" t="s">
        <v>308</v>
      </c>
      <c r="D24" s="669" t="s">
        <v>308</v>
      </c>
      <c r="E24" s="669" t="s">
        <v>308</v>
      </c>
      <c r="F24" s="669" t="s">
        <v>308</v>
      </c>
      <c r="G24" s="670" t="s">
        <v>308</v>
      </c>
      <c r="H24" s="671" t="s">
        <v>308</v>
      </c>
      <c r="I24" s="669" t="s">
        <v>308</v>
      </c>
      <c r="J24" s="669" t="s">
        <v>308</v>
      </c>
      <c r="K24" s="669" t="s">
        <v>308</v>
      </c>
      <c r="L24" s="670" t="s">
        <v>308</v>
      </c>
      <c r="M24" s="671" t="s">
        <v>308</v>
      </c>
      <c r="N24" s="669" t="s">
        <v>308</v>
      </c>
      <c r="O24" s="669" t="s">
        <v>308</v>
      </c>
      <c r="P24" s="669" t="s">
        <v>308</v>
      </c>
      <c r="Q24" s="670" t="s">
        <v>308</v>
      </c>
      <c r="R24" s="668" t="s">
        <v>308</v>
      </c>
      <c r="S24" s="669" t="s">
        <v>308</v>
      </c>
      <c r="T24" s="669" t="s">
        <v>308</v>
      </c>
      <c r="U24" s="669" t="s">
        <v>308</v>
      </c>
      <c r="V24" s="670" t="s">
        <v>308</v>
      </c>
      <c r="W24" s="671" t="s">
        <v>308</v>
      </c>
      <c r="X24" s="669" t="s">
        <v>308</v>
      </c>
      <c r="Y24" s="669" t="s">
        <v>308</v>
      </c>
      <c r="Z24" s="669" t="s">
        <v>308</v>
      </c>
      <c r="AA24" s="670" t="s">
        <v>308</v>
      </c>
      <c r="AB24" s="671" t="s">
        <v>308</v>
      </c>
      <c r="AC24" s="669" t="s">
        <v>308</v>
      </c>
      <c r="AD24" s="669" t="s">
        <v>308</v>
      </c>
      <c r="AE24" s="669" t="s">
        <v>308</v>
      </c>
      <c r="AF24" s="670" t="s">
        <v>308</v>
      </c>
    </row>
    <row r="25" spans="1:32" s="544" customFormat="1" ht="15" customHeight="1" x14ac:dyDescent="0.2">
      <c r="A25" s="545"/>
      <c r="B25" s="551" t="s">
        <v>834</v>
      </c>
      <c r="C25" s="668" t="s">
        <v>308</v>
      </c>
      <c r="D25" s="669" t="s">
        <v>308</v>
      </c>
      <c r="E25" s="669" t="s">
        <v>308</v>
      </c>
      <c r="F25" s="669" t="s">
        <v>308</v>
      </c>
      <c r="G25" s="670" t="s">
        <v>308</v>
      </c>
      <c r="H25" s="671" t="s">
        <v>308</v>
      </c>
      <c r="I25" s="669" t="s">
        <v>308</v>
      </c>
      <c r="J25" s="669" t="s">
        <v>308</v>
      </c>
      <c r="K25" s="669" t="s">
        <v>308</v>
      </c>
      <c r="L25" s="670" t="s">
        <v>308</v>
      </c>
      <c r="M25" s="671" t="s">
        <v>308</v>
      </c>
      <c r="N25" s="669" t="s">
        <v>308</v>
      </c>
      <c r="O25" s="669" t="s">
        <v>308</v>
      </c>
      <c r="P25" s="669" t="s">
        <v>308</v>
      </c>
      <c r="Q25" s="670" t="s">
        <v>308</v>
      </c>
      <c r="R25" s="668" t="s">
        <v>308</v>
      </c>
      <c r="S25" s="669" t="s">
        <v>308</v>
      </c>
      <c r="T25" s="669" t="s">
        <v>308</v>
      </c>
      <c r="U25" s="669" t="s">
        <v>308</v>
      </c>
      <c r="V25" s="670" t="s">
        <v>308</v>
      </c>
      <c r="W25" s="671" t="s">
        <v>308</v>
      </c>
      <c r="X25" s="669" t="s">
        <v>308</v>
      </c>
      <c r="Y25" s="669" t="s">
        <v>308</v>
      </c>
      <c r="Z25" s="669" t="s">
        <v>308</v>
      </c>
      <c r="AA25" s="670" t="s">
        <v>308</v>
      </c>
      <c r="AB25" s="671" t="s">
        <v>308</v>
      </c>
      <c r="AC25" s="669" t="s">
        <v>308</v>
      </c>
      <c r="AD25" s="669" t="s">
        <v>308</v>
      </c>
      <c r="AE25" s="669" t="s">
        <v>308</v>
      </c>
      <c r="AF25" s="670" t="s">
        <v>308</v>
      </c>
    </row>
    <row r="26" spans="1:32" s="544" customFormat="1" ht="15" customHeight="1" x14ac:dyDescent="0.2">
      <c r="A26" s="545" t="s">
        <v>61</v>
      </c>
      <c r="B26" s="551" t="s">
        <v>835</v>
      </c>
      <c r="C26" s="675">
        <f>SUM(D26:G26)</f>
        <v>3149.0725716294</v>
      </c>
      <c r="D26" s="676">
        <v>667.25151700000015</v>
      </c>
      <c r="E26" s="636"/>
      <c r="F26" s="676">
        <v>995.49999562939934</v>
      </c>
      <c r="G26" s="677">
        <v>1486.3210590000003</v>
      </c>
      <c r="H26" s="678">
        <f>SUM(I26:L26)</f>
        <v>1643.5197539999515</v>
      </c>
      <c r="I26" s="676">
        <v>349.49094399992129</v>
      </c>
      <c r="J26" s="636"/>
      <c r="K26" s="679">
        <v>523.82271500003003</v>
      </c>
      <c r="L26" s="680">
        <v>770.20609500000023</v>
      </c>
      <c r="M26" s="678">
        <f>SUM(N26:Q26)</f>
        <v>1505.5528176294483</v>
      </c>
      <c r="N26" s="679">
        <f>D26-I26</f>
        <v>317.76057300007886</v>
      </c>
      <c r="O26" s="636" t="s">
        <v>308</v>
      </c>
      <c r="P26" s="679">
        <f>F26-K26</f>
        <v>471.67728062936931</v>
      </c>
      <c r="Q26" s="680">
        <f>G26-L26</f>
        <v>716.1149640000001</v>
      </c>
      <c r="R26" s="675">
        <f>SUM(S26:V26)</f>
        <v>3191.8579155644202</v>
      </c>
      <c r="S26" s="676">
        <v>668.49757499999998</v>
      </c>
      <c r="T26" s="636">
        <v>0</v>
      </c>
      <c r="U26" s="676">
        <v>1025.6919996294</v>
      </c>
      <c r="V26" s="676">
        <v>1497.6683409350203</v>
      </c>
      <c r="W26" s="678">
        <f>SUM(X26:AA26)</f>
        <v>1650.9264029999999</v>
      </c>
      <c r="X26" s="676">
        <v>346.14210400000002</v>
      </c>
      <c r="Y26" s="636">
        <v>0</v>
      </c>
      <c r="Z26" s="679">
        <v>530.6866</v>
      </c>
      <c r="AA26" s="680">
        <v>774.09769900000003</v>
      </c>
      <c r="AB26" s="678">
        <f>SUM(AC26:AF26)</f>
        <v>1540.9315125644202</v>
      </c>
      <c r="AC26" s="679">
        <f>S26-X26</f>
        <v>322.35547099999997</v>
      </c>
      <c r="AD26" s="636" t="s">
        <v>308</v>
      </c>
      <c r="AE26" s="679">
        <f>U26-Z26</f>
        <v>495.00539962940002</v>
      </c>
      <c r="AF26" s="680">
        <f>V26-AA26</f>
        <v>723.57064193502026</v>
      </c>
    </row>
    <row r="27" spans="1:32" s="544" customFormat="1" ht="15" customHeight="1" thickBot="1" x14ac:dyDescent="0.25">
      <c r="A27" s="545" t="s">
        <v>62</v>
      </c>
      <c r="B27" s="551" t="s">
        <v>836</v>
      </c>
      <c r="C27" s="681">
        <f>SUM(D27:G27)</f>
        <v>836.71129337059983</v>
      </c>
      <c r="D27" s="682">
        <f>D21-D26</f>
        <v>603.34952999999996</v>
      </c>
      <c r="E27" s="683" t="s">
        <v>308</v>
      </c>
      <c r="F27" s="682">
        <f>F21-F26</f>
        <v>219.35379337059999</v>
      </c>
      <c r="G27" s="684">
        <f>G21-G26</f>
        <v>14.007969999999887</v>
      </c>
      <c r="H27" s="678">
        <f>SUM(I27:L27)</f>
        <v>428.80639200004867</v>
      </c>
      <c r="I27" s="685">
        <v>308.30106900007871</v>
      </c>
      <c r="J27" s="636"/>
      <c r="K27" s="685">
        <v>113.60657599996996</v>
      </c>
      <c r="L27" s="685">
        <v>6.8987470000000011</v>
      </c>
      <c r="M27" s="678">
        <f>SUM(N27:Q27)</f>
        <v>404.44690137055107</v>
      </c>
      <c r="N27" s="685">
        <f>N21-N26</f>
        <v>295.04846099992125</v>
      </c>
      <c r="O27" s="636" t="s">
        <v>308</v>
      </c>
      <c r="P27" s="685">
        <f>P21-P26</f>
        <v>105.74721737062998</v>
      </c>
      <c r="Q27" s="685">
        <f>Q21-Q26</f>
        <v>3.6512229999998453</v>
      </c>
      <c r="R27" s="681">
        <f>SUM(S27:V27)</f>
        <v>825.51645843557992</v>
      </c>
      <c r="S27" s="682">
        <f>S21-S26</f>
        <v>459.035391</v>
      </c>
      <c r="T27" s="682">
        <f>T21-T26</f>
        <v>137.033097</v>
      </c>
      <c r="U27" s="682">
        <f>U21-U26</f>
        <v>215.61165537059992</v>
      </c>
      <c r="V27" s="682">
        <f>V21-V26</f>
        <v>13.836315064979999</v>
      </c>
      <c r="W27" s="681">
        <f>SUM(X27:AA27)</f>
        <v>426.66756999999961</v>
      </c>
      <c r="X27" s="682">
        <f>X21-X26</f>
        <v>237.68444699999975</v>
      </c>
      <c r="Y27" s="683">
        <f>Y21</f>
        <v>70.275450000000006</v>
      </c>
      <c r="Z27" s="682">
        <f>Z21-Z26</f>
        <v>111.55611699999997</v>
      </c>
      <c r="AA27" s="682">
        <f>AA21-AA26</f>
        <v>7.1515559999999141</v>
      </c>
      <c r="AB27" s="681">
        <f>SUM(AC27:AF27)</f>
        <v>398.84888843558031</v>
      </c>
      <c r="AC27" s="682">
        <f>AC21-AC26</f>
        <v>221.35094400000025</v>
      </c>
      <c r="AD27" s="683">
        <f>T27-Y27</f>
        <v>66.757646999999992</v>
      </c>
      <c r="AE27" s="682">
        <f>AE21-AE26</f>
        <v>104.05553837059995</v>
      </c>
      <c r="AF27" s="684">
        <f>AF21-AF26</f>
        <v>6.684759064980085</v>
      </c>
    </row>
    <row r="28" spans="1:32" x14ac:dyDescent="0.2">
      <c r="G28" s="505"/>
      <c r="L28" s="505"/>
      <c r="Q28" s="505"/>
      <c r="V28" s="505"/>
      <c r="AA28" s="505"/>
      <c r="AF28" s="505"/>
    </row>
    <row r="29" spans="1:32" x14ac:dyDescent="0.2">
      <c r="D29" s="511"/>
      <c r="E29" s="511"/>
      <c r="F29" s="511"/>
      <c r="G29" s="511"/>
      <c r="H29" s="505"/>
      <c r="S29" s="511"/>
      <c r="T29" s="511"/>
      <c r="U29" s="511"/>
      <c r="V29" s="511"/>
      <c r="W29" s="505"/>
    </row>
    <row r="30" spans="1:32" s="499" customFormat="1" ht="15" x14ac:dyDescent="0.2">
      <c r="A30" s="494"/>
      <c r="B30" s="494"/>
      <c r="C30" s="494"/>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4"/>
      <c r="AE30" s="494"/>
      <c r="AF30" s="494"/>
    </row>
    <row r="31" spans="1:32" s="499" customFormat="1" ht="15" x14ac:dyDescent="0.2">
      <c r="A31" s="494"/>
      <c r="B31" s="494"/>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c r="AE31" s="494"/>
      <c r="AF31" s="494"/>
    </row>
    <row r="32" spans="1:32" s="499" customFormat="1" ht="40.5" customHeight="1" x14ac:dyDescent="0.25">
      <c r="C32" s="506"/>
      <c r="D32" s="507"/>
      <c r="E32" s="507"/>
      <c r="F32" s="508"/>
      <c r="H32" s="507"/>
      <c r="I32" s="507"/>
      <c r="K32" s="507"/>
      <c r="L32" s="507"/>
      <c r="O32" s="507"/>
      <c r="P32" s="508"/>
      <c r="Q32" s="508"/>
      <c r="R32" s="506"/>
      <c r="S32" s="507"/>
      <c r="T32" s="507"/>
      <c r="U32" s="508"/>
      <c r="W32" s="507"/>
      <c r="X32" s="507"/>
      <c r="Z32" s="507"/>
      <c r="AA32" s="507"/>
      <c r="AD32" s="507"/>
      <c r="AE32" s="508"/>
      <c r="AF32" s="508"/>
    </row>
    <row r="33" spans="1:32" s="499" customFormat="1" ht="18" x14ac:dyDescent="0.25">
      <c r="B33" s="509"/>
      <c r="C33" s="507"/>
      <c r="D33" s="507"/>
      <c r="E33" s="507"/>
      <c r="F33" s="509"/>
      <c r="G33" s="507"/>
      <c r="H33" s="507"/>
      <c r="I33" s="507"/>
      <c r="J33" s="507"/>
      <c r="K33" s="507"/>
      <c r="L33" s="507"/>
      <c r="M33" s="507"/>
      <c r="N33" s="507"/>
      <c r="O33" s="507"/>
      <c r="P33" s="507"/>
      <c r="Q33" s="508"/>
      <c r="R33" s="507"/>
      <c r="S33" s="507"/>
      <c r="T33" s="507"/>
      <c r="U33" s="509"/>
      <c r="V33" s="507"/>
      <c r="W33" s="507"/>
      <c r="X33" s="507"/>
      <c r="Y33" s="507"/>
      <c r="Z33" s="507"/>
      <c r="AA33" s="507"/>
      <c r="AB33" s="507"/>
      <c r="AC33" s="507"/>
      <c r="AD33" s="507"/>
      <c r="AE33" s="507"/>
      <c r="AF33" s="508"/>
    </row>
    <row r="34" spans="1:32" s="499" customFormat="1" ht="18" x14ac:dyDescent="0.25">
      <c r="B34" s="509"/>
      <c r="C34" s="507"/>
      <c r="D34" s="507"/>
      <c r="E34" s="507"/>
      <c r="F34" s="509"/>
      <c r="G34" s="507"/>
      <c r="H34" s="507"/>
      <c r="I34" s="507"/>
      <c r="J34" s="507"/>
      <c r="K34" s="507"/>
      <c r="L34" s="507"/>
      <c r="M34" s="507"/>
      <c r="N34" s="507"/>
      <c r="O34" s="507"/>
      <c r="P34" s="507"/>
      <c r="Q34" s="508"/>
      <c r="R34" s="507"/>
      <c r="S34" s="507"/>
      <c r="T34" s="507"/>
      <c r="U34" s="509"/>
      <c r="V34" s="507"/>
      <c r="W34" s="507"/>
      <c r="X34" s="507"/>
      <c r="Y34" s="507"/>
      <c r="Z34" s="507"/>
      <c r="AA34" s="507"/>
      <c r="AB34" s="507"/>
      <c r="AC34" s="507"/>
      <c r="AD34" s="507"/>
      <c r="AE34" s="507"/>
      <c r="AF34" s="508"/>
    </row>
    <row r="35" spans="1:32" s="499" customFormat="1" ht="18" x14ac:dyDescent="0.25">
      <c r="A35" s="500"/>
      <c r="B35" s="506"/>
      <c r="D35" s="509"/>
      <c r="E35" s="509"/>
      <c r="F35" s="509"/>
      <c r="I35" s="509"/>
      <c r="J35" s="508"/>
      <c r="K35" s="507"/>
      <c r="L35" s="507"/>
      <c r="M35" s="507"/>
      <c r="N35" s="507"/>
      <c r="O35" s="507"/>
      <c r="P35" s="507"/>
      <c r="Q35" s="507"/>
      <c r="S35" s="509"/>
      <c r="T35" s="509"/>
      <c r="U35" s="509"/>
      <c r="X35" s="509"/>
      <c r="Y35" s="508"/>
      <c r="Z35" s="507"/>
      <c r="AA35" s="507"/>
      <c r="AB35" s="507"/>
      <c r="AC35" s="507"/>
      <c r="AD35" s="507"/>
      <c r="AE35" s="507"/>
      <c r="AF35" s="507"/>
    </row>
    <row r="36" spans="1:32" s="499" customFormat="1" ht="18" x14ac:dyDescent="0.25">
      <c r="A36" s="500"/>
      <c r="B36" s="510"/>
      <c r="C36" s="510"/>
      <c r="D36" s="510"/>
      <c r="E36" s="510"/>
      <c r="F36" s="510"/>
      <c r="G36" s="510"/>
      <c r="H36" s="509"/>
      <c r="I36" s="509"/>
      <c r="J36" s="507"/>
      <c r="K36" s="507"/>
      <c r="L36" s="507"/>
      <c r="M36" s="507"/>
      <c r="N36" s="507"/>
      <c r="O36" s="507"/>
      <c r="P36" s="507"/>
      <c r="Q36" s="507"/>
      <c r="R36" s="510"/>
      <c r="S36" s="510"/>
      <c r="T36" s="510"/>
      <c r="U36" s="510"/>
      <c r="V36" s="510"/>
      <c r="W36" s="509"/>
      <c r="X36" s="509"/>
      <c r="Y36" s="507"/>
      <c r="Z36" s="507"/>
      <c r="AA36" s="507"/>
      <c r="AB36" s="507"/>
      <c r="AC36" s="507"/>
      <c r="AD36" s="507"/>
      <c r="AE36" s="507"/>
      <c r="AF36" s="507"/>
    </row>
    <row r="37" spans="1:32" s="499" customFormat="1" ht="18" x14ac:dyDescent="0.25">
      <c r="B37" s="506"/>
      <c r="C37" s="506"/>
      <c r="D37" s="506"/>
      <c r="E37" s="506"/>
      <c r="F37" s="506"/>
      <c r="G37" s="506"/>
      <c r="H37" s="509"/>
      <c r="I37" s="509"/>
      <c r="J37" s="507"/>
      <c r="K37" s="507"/>
      <c r="L37" s="507"/>
      <c r="M37" s="507"/>
      <c r="N37" s="507"/>
      <c r="O37" s="507"/>
      <c r="P37" s="507"/>
      <c r="Q37" s="508"/>
      <c r="R37" s="506"/>
      <c r="S37" s="506"/>
      <c r="T37" s="506"/>
      <c r="U37" s="506"/>
      <c r="V37" s="506"/>
      <c r="W37" s="509"/>
      <c r="X37" s="509"/>
      <c r="Y37" s="507"/>
      <c r="Z37" s="507"/>
      <c r="AA37" s="507"/>
      <c r="AB37" s="507"/>
      <c r="AC37" s="507"/>
      <c r="AD37" s="507"/>
      <c r="AE37" s="507"/>
      <c r="AF37" s="508"/>
    </row>
    <row r="38" spans="1:32" s="499" customFormat="1" ht="15" x14ac:dyDescent="0.2">
      <c r="A38" s="494"/>
      <c r="B38" s="494"/>
      <c r="C38" s="494"/>
      <c r="D38" s="494"/>
      <c r="E38" s="494"/>
      <c r="F38" s="494"/>
      <c r="G38" s="494"/>
      <c r="H38" s="494"/>
      <c r="I38" s="494"/>
      <c r="J38" s="494"/>
      <c r="K38" s="494"/>
      <c r="L38" s="494"/>
      <c r="M38" s="494"/>
      <c r="N38" s="494"/>
      <c r="O38" s="494"/>
      <c r="P38" s="494"/>
      <c r="Q38" s="494"/>
      <c r="R38" s="494"/>
      <c r="S38" s="494"/>
      <c r="T38" s="494"/>
      <c r="U38" s="494"/>
      <c r="V38" s="494"/>
      <c r="W38" s="494"/>
      <c r="X38" s="494"/>
      <c r="Y38" s="494"/>
      <c r="Z38" s="494"/>
      <c r="AA38" s="494"/>
      <c r="AB38" s="494"/>
      <c r="AC38" s="494"/>
      <c r="AD38" s="494"/>
      <c r="AE38" s="494"/>
      <c r="AF38" s="494"/>
    </row>
    <row r="39" spans="1:32" s="499" customFormat="1" ht="15" x14ac:dyDescent="0.2">
      <c r="A39" s="494"/>
      <c r="B39" s="494"/>
      <c r="C39" s="494"/>
      <c r="D39" s="494"/>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c r="AF39" s="494"/>
    </row>
    <row r="40" spans="1:32" s="499" customFormat="1" ht="15" x14ac:dyDescent="0.2">
      <c r="A40" s="494"/>
      <c r="B40" s="494"/>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c r="AF40" s="494"/>
    </row>
    <row r="41" spans="1:32" s="499" customFormat="1" ht="15" x14ac:dyDescent="0.2">
      <c r="A41" s="494"/>
      <c r="B41" s="494"/>
      <c r="C41" s="494"/>
      <c r="D41" s="494"/>
      <c r="E41" s="494"/>
      <c r="F41" s="494"/>
      <c r="G41" s="494"/>
      <c r="H41" s="494"/>
      <c r="I41" s="494"/>
      <c r="J41" s="494"/>
      <c r="K41" s="494"/>
      <c r="L41" s="494"/>
      <c r="M41" s="494"/>
      <c r="N41" s="494"/>
      <c r="O41" s="494"/>
      <c r="P41" s="494"/>
      <c r="Q41" s="494"/>
      <c r="R41" s="494"/>
      <c r="S41" s="494"/>
      <c r="T41" s="494"/>
      <c r="U41" s="494"/>
      <c r="V41" s="494"/>
      <c r="W41" s="494"/>
      <c r="X41" s="494"/>
      <c r="Y41" s="494"/>
      <c r="Z41" s="494"/>
      <c r="AA41" s="494"/>
      <c r="AB41" s="494"/>
      <c r="AC41" s="494"/>
      <c r="AD41" s="494"/>
      <c r="AE41" s="494"/>
      <c r="AF41" s="494"/>
    </row>
    <row r="42" spans="1:32" s="499" customFormat="1" ht="15" x14ac:dyDescent="0.2">
      <c r="A42" s="494"/>
      <c r="B42" s="494"/>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row>
    <row r="43" spans="1:32" s="499" customFormat="1" ht="15" x14ac:dyDescent="0.2">
      <c r="A43" s="494"/>
      <c r="B43" s="494"/>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row>
    <row r="44" spans="1:32" s="499" customFormat="1" ht="15"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row>
    <row r="45" spans="1:32" s="499" customFormat="1" ht="15" x14ac:dyDescent="0.2">
      <c r="A45" s="494"/>
      <c r="B45" s="494"/>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c r="AF45" s="494"/>
    </row>
    <row r="46" spans="1:32" s="499" customFormat="1" ht="15" x14ac:dyDescent="0.2">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row>
    <row r="47" spans="1:32" s="499" customFormat="1" ht="15" x14ac:dyDescent="0.2">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row>
    <row r="48" spans="1:32" s="499" customFormat="1" ht="15" x14ac:dyDescent="0.2">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A48" s="494"/>
      <c r="AB48" s="494"/>
      <c r="AC48" s="494"/>
      <c r="AD48" s="494"/>
      <c r="AE48" s="494"/>
      <c r="AF48" s="494"/>
    </row>
    <row r="49" spans="1:32" s="499" customFormat="1" ht="15" x14ac:dyDescent="0.2">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c r="AE49" s="494"/>
      <c r="AF49" s="494"/>
    </row>
    <row r="50" spans="1:32" s="499" customFormat="1" ht="15" x14ac:dyDescent="0.2">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A50" s="494"/>
      <c r="AB50" s="494"/>
      <c r="AC50" s="494"/>
      <c r="AD50" s="494"/>
      <c r="AE50" s="494"/>
      <c r="AF50" s="494"/>
    </row>
    <row r="51" spans="1:32" s="499" customFormat="1" ht="15" x14ac:dyDescent="0.2">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row>
    <row r="52" spans="1:32" s="499" customFormat="1" ht="15" x14ac:dyDescent="0.2">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A52" s="494"/>
      <c r="AB52" s="494"/>
      <c r="AC52" s="494"/>
      <c r="AD52" s="494"/>
      <c r="AE52" s="494"/>
      <c r="AF52" s="494"/>
    </row>
    <row r="53" spans="1:32" s="499" customFormat="1" ht="15" x14ac:dyDescent="0.2">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A53" s="494"/>
      <c r="AB53" s="494"/>
      <c r="AC53" s="494"/>
      <c r="AD53" s="494"/>
      <c r="AE53" s="494"/>
      <c r="AF53" s="494"/>
    </row>
    <row r="54" spans="1:32" s="499" customFormat="1" ht="15" x14ac:dyDescent="0.2">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A54" s="494"/>
      <c r="AB54" s="494"/>
      <c r="AC54" s="494"/>
      <c r="AD54" s="494"/>
      <c r="AE54" s="494"/>
      <c r="AF54" s="494"/>
    </row>
    <row r="55" spans="1:32" s="499" customFormat="1" ht="15" x14ac:dyDescent="0.2">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494"/>
      <c r="AD55" s="494"/>
      <c r="AE55" s="494"/>
      <c r="AF55" s="494"/>
    </row>
    <row r="56" spans="1:32" s="499" customFormat="1" ht="15" x14ac:dyDescent="0.2">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c r="AE56" s="494"/>
      <c r="AF56" s="494"/>
    </row>
    <row r="57" spans="1:32" s="499" customFormat="1" ht="15" x14ac:dyDescent="0.2">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row>
    <row r="58" spans="1:32" s="499" customFormat="1" ht="15" x14ac:dyDescent="0.2">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c r="AE58" s="494"/>
      <c r="AF58" s="494"/>
    </row>
    <row r="59" spans="1:32" s="499" customFormat="1" ht="15" x14ac:dyDescent="0.2">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c r="AE59" s="494"/>
      <c r="AF59" s="494"/>
    </row>
    <row r="60" spans="1:32" s="499" customFormat="1" ht="15" x14ac:dyDescent="0.2">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c r="AE60" s="494"/>
      <c r="AF60" s="494"/>
    </row>
    <row r="61" spans="1:32" s="499" customFormat="1" ht="15" x14ac:dyDescent="0.2">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c r="AE61" s="494"/>
      <c r="AF61" s="494"/>
    </row>
    <row r="62" spans="1:32" s="499" customFormat="1" ht="15" x14ac:dyDescent="0.2">
      <c r="A62" s="494"/>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c r="AB62" s="494"/>
      <c r="AC62" s="494"/>
      <c r="AD62" s="494"/>
      <c r="AE62" s="494"/>
      <c r="AF62" s="494"/>
    </row>
    <row r="63" spans="1:32" s="499" customFormat="1" ht="15" x14ac:dyDescent="0.2">
      <c r="A63" s="494"/>
      <c r="B63" s="494"/>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c r="AE63" s="494"/>
      <c r="AF63" s="494"/>
    </row>
    <row r="64" spans="1:32" s="499" customFormat="1" ht="15" x14ac:dyDescent="0.2">
      <c r="A64" s="494"/>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4"/>
      <c r="AE64" s="494"/>
      <c r="AF64" s="494"/>
    </row>
    <row r="65" spans="1:32" s="499" customFormat="1" ht="15" x14ac:dyDescent="0.2">
      <c r="A65" s="494"/>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c r="AE65" s="494"/>
      <c r="AF65" s="494"/>
    </row>
    <row r="66" spans="1:32" s="499" customFormat="1" ht="15" x14ac:dyDescent="0.2">
      <c r="A66" s="494"/>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c r="AE66" s="494"/>
      <c r="AF66" s="494"/>
    </row>
    <row r="67" spans="1:32" s="499" customFormat="1" ht="15" x14ac:dyDescent="0.2">
      <c r="A67" s="494"/>
      <c r="B67" s="494"/>
      <c r="C67" s="494"/>
      <c r="D67" s="494"/>
      <c r="E67" s="494"/>
      <c r="F67" s="494"/>
      <c r="G67" s="494"/>
      <c r="H67" s="494"/>
      <c r="I67" s="494"/>
      <c r="J67" s="494"/>
      <c r="K67" s="494"/>
      <c r="L67" s="494"/>
      <c r="M67" s="494"/>
      <c r="N67" s="494"/>
      <c r="O67" s="494"/>
      <c r="P67" s="494"/>
      <c r="Q67" s="494"/>
      <c r="R67" s="494"/>
      <c r="S67" s="494"/>
      <c r="T67" s="494"/>
      <c r="U67" s="494"/>
      <c r="V67" s="494"/>
      <c r="W67" s="494"/>
      <c r="X67" s="494"/>
      <c r="Y67" s="494"/>
      <c r="Z67" s="494"/>
      <c r="AA67" s="494"/>
      <c r="AB67" s="494"/>
      <c r="AC67" s="494"/>
      <c r="AD67" s="494"/>
      <c r="AE67" s="494"/>
      <c r="AF67" s="494"/>
    </row>
    <row r="68" spans="1:32" s="499" customFormat="1" ht="15" x14ac:dyDescent="0.2">
      <c r="A68" s="494"/>
      <c r="B68" s="494"/>
      <c r="C68" s="494"/>
      <c r="D68" s="494"/>
      <c r="E68" s="494"/>
      <c r="F68" s="494"/>
      <c r="G68" s="494"/>
      <c r="H68" s="494"/>
      <c r="I68" s="494"/>
      <c r="J68" s="494"/>
      <c r="K68" s="494"/>
      <c r="L68" s="494"/>
      <c r="M68" s="494"/>
      <c r="N68" s="494"/>
      <c r="O68" s="494"/>
      <c r="P68" s="494"/>
      <c r="Q68" s="494"/>
      <c r="R68" s="494"/>
      <c r="S68" s="494"/>
      <c r="T68" s="494"/>
      <c r="U68" s="494"/>
      <c r="V68" s="494"/>
      <c r="W68" s="494"/>
      <c r="X68" s="494"/>
      <c r="Y68" s="494"/>
      <c r="Z68" s="494"/>
      <c r="AA68" s="494"/>
      <c r="AB68" s="494"/>
      <c r="AC68" s="494"/>
      <c r="AD68" s="494"/>
      <c r="AE68" s="494"/>
      <c r="AF68" s="494"/>
    </row>
    <row r="69" spans="1:32" s="499" customFormat="1" ht="15" x14ac:dyDescent="0.2">
      <c r="A69" s="494"/>
      <c r="B69" s="494"/>
      <c r="C69" s="494"/>
      <c r="D69" s="494"/>
      <c r="E69" s="494"/>
      <c r="F69" s="494"/>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c r="AF69" s="494"/>
    </row>
    <row r="70" spans="1:32" s="499" customFormat="1" ht="15" x14ac:dyDescent="0.2">
      <c r="A70" s="494"/>
      <c r="B70" s="494"/>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row>
    <row r="71" spans="1:32" s="499" customFormat="1" ht="15" x14ac:dyDescent="0.2">
      <c r="A71" s="494"/>
      <c r="B71" s="494"/>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A71" s="494"/>
      <c r="AB71" s="494"/>
      <c r="AC71" s="494"/>
      <c r="AD71" s="494"/>
      <c r="AE71" s="494"/>
      <c r="AF71" s="494"/>
    </row>
    <row r="72" spans="1:32" s="499" customFormat="1" ht="15" x14ac:dyDescent="0.2">
      <c r="A72" s="494"/>
      <c r="B72" s="494"/>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c r="AE72" s="494"/>
      <c r="AF72" s="494"/>
    </row>
    <row r="73" spans="1:32" s="499" customFormat="1" ht="15" x14ac:dyDescent="0.2">
      <c r="A73" s="494"/>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c r="AE73" s="494"/>
      <c r="AF73" s="494"/>
    </row>
    <row r="74" spans="1:32" s="499" customFormat="1" ht="15" x14ac:dyDescent="0.2">
      <c r="A74" s="494"/>
      <c r="B74" s="494"/>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c r="AE74" s="494"/>
      <c r="AF74" s="494"/>
    </row>
    <row r="75" spans="1:32" s="499" customFormat="1" ht="15" x14ac:dyDescent="0.2">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c r="AF75" s="494"/>
    </row>
    <row r="76" spans="1:32" s="499" customFormat="1" ht="15" x14ac:dyDescent="0.2">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A76" s="494"/>
      <c r="AB76" s="494"/>
      <c r="AC76" s="494"/>
      <c r="AD76" s="494"/>
      <c r="AE76" s="494"/>
      <c r="AF76" s="494"/>
    </row>
    <row r="77" spans="1:32" s="499" customFormat="1" ht="15" x14ac:dyDescent="0.2">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A77" s="494"/>
      <c r="AB77" s="494"/>
      <c r="AC77" s="494"/>
      <c r="AD77" s="494"/>
      <c r="AE77" s="494"/>
      <c r="AF77" s="494"/>
    </row>
    <row r="78" spans="1:32" s="499" customFormat="1" ht="15" x14ac:dyDescent="0.2">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A78" s="494"/>
      <c r="AB78" s="494"/>
      <c r="AC78" s="494"/>
      <c r="AD78" s="494"/>
      <c r="AE78" s="494"/>
      <c r="AF78" s="494"/>
    </row>
    <row r="79" spans="1:32" s="499" customFormat="1" ht="15" x14ac:dyDescent="0.2">
      <c r="A79" s="494"/>
      <c r="B79" s="494"/>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c r="AE79" s="494"/>
      <c r="AF79" s="494"/>
    </row>
    <row r="80" spans="1:32" s="499" customFormat="1" ht="15" x14ac:dyDescent="0.2">
      <c r="A80" s="494"/>
      <c r="B80" s="494"/>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A80" s="494"/>
      <c r="AB80" s="494"/>
      <c r="AC80" s="494"/>
      <c r="AD80" s="494"/>
      <c r="AE80" s="494"/>
      <c r="AF80" s="494"/>
    </row>
    <row r="81" spans="1:32" s="499" customFormat="1" ht="15" x14ac:dyDescent="0.2">
      <c r="A81" s="494"/>
      <c r="B81" s="494"/>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c r="AE81" s="494"/>
      <c r="AF81" s="494"/>
    </row>
    <row r="82" spans="1:32" s="499" customFormat="1" ht="15" x14ac:dyDescent="0.2">
      <c r="A82" s="494"/>
      <c r="B82" s="494"/>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c r="AE82" s="494"/>
      <c r="AF82" s="494"/>
    </row>
    <row r="83" spans="1:32" s="499" customFormat="1" ht="15" x14ac:dyDescent="0.2">
      <c r="A83" s="494"/>
      <c r="B83" s="494"/>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A83" s="494"/>
      <c r="AB83" s="494"/>
      <c r="AC83" s="494"/>
      <c r="AD83" s="494"/>
      <c r="AE83" s="494"/>
      <c r="AF83" s="494"/>
    </row>
    <row r="84" spans="1:32" s="499" customFormat="1" ht="15" x14ac:dyDescent="0.2">
      <c r="A84" s="494"/>
      <c r="B84" s="494"/>
      <c r="C84" s="494"/>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c r="AE84" s="494"/>
      <c r="AF84" s="494"/>
    </row>
    <row r="85" spans="1:32" s="499" customFormat="1" ht="15" x14ac:dyDescent="0.2">
      <c r="A85" s="494"/>
      <c r="B85" s="494"/>
      <c r="C85" s="494"/>
      <c r="D85" s="494"/>
      <c r="E85" s="494"/>
      <c r="F85" s="494"/>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c r="AE85" s="494"/>
      <c r="AF85" s="494"/>
    </row>
    <row r="86" spans="1:32" s="499" customFormat="1" ht="15" x14ac:dyDescent="0.2">
      <c r="A86" s="494"/>
      <c r="B86" s="494"/>
      <c r="C86" s="494"/>
      <c r="D86" s="494"/>
      <c r="E86" s="494"/>
      <c r="F86" s="494"/>
      <c r="G86" s="494"/>
      <c r="H86" s="494"/>
      <c r="I86" s="494"/>
      <c r="J86" s="494"/>
      <c r="K86" s="494"/>
      <c r="L86" s="494"/>
      <c r="M86" s="494"/>
      <c r="N86" s="494"/>
      <c r="O86" s="494"/>
      <c r="P86" s="494"/>
      <c r="Q86" s="494"/>
      <c r="R86" s="494"/>
      <c r="S86" s="494"/>
      <c r="T86" s="494"/>
      <c r="U86" s="494"/>
      <c r="V86" s="494"/>
      <c r="W86" s="494"/>
      <c r="X86" s="494"/>
      <c r="Y86" s="494"/>
      <c r="Z86" s="494"/>
      <c r="AA86" s="494"/>
      <c r="AB86" s="494"/>
      <c r="AC86" s="494"/>
      <c r="AD86" s="494"/>
      <c r="AE86" s="494"/>
      <c r="AF86" s="494"/>
    </row>
    <row r="87" spans="1:32" s="499" customFormat="1" ht="15" x14ac:dyDescent="0.2">
      <c r="A87" s="494"/>
      <c r="B87" s="494"/>
      <c r="C87" s="494"/>
      <c r="D87" s="494"/>
      <c r="E87" s="494"/>
      <c r="F87" s="494"/>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c r="AE87" s="494"/>
      <c r="AF87" s="494"/>
    </row>
    <row r="88" spans="1:32" s="499" customFormat="1" ht="15" x14ac:dyDescent="0.2">
      <c r="A88" s="494"/>
      <c r="B88" s="494"/>
      <c r="C88" s="494"/>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row>
    <row r="89" spans="1:32" s="499" customFormat="1" ht="15" x14ac:dyDescent="0.2">
      <c r="A89" s="494"/>
      <c r="B89" s="494"/>
      <c r="C89" s="494"/>
      <c r="D89" s="494"/>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row>
    <row r="90" spans="1:32" s="499" customFormat="1" ht="15" x14ac:dyDescent="0.2">
      <c r="A90" s="494"/>
      <c r="B90" s="494"/>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row>
    <row r="91" spans="1:32" s="499" customFormat="1" ht="15" x14ac:dyDescent="0.2">
      <c r="A91" s="494"/>
      <c r="B91" s="494"/>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494"/>
      <c r="AF91" s="494"/>
    </row>
    <row r="92" spans="1:32" s="499" customFormat="1" ht="15" x14ac:dyDescent="0.2">
      <c r="A92" s="494"/>
      <c r="B92" s="494"/>
      <c r="C92" s="494"/>
      <c r="D92" s="494"/>
      <c r="E92" s="494"/>
      <c r="F92" s="494"/>
      <c r="G92" s="494"/>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c r="AE92" s="494"/>
      <c r="AF92" s="494"/>
    </row>
    <row r="93" spans="1:32" s="499" customFormat="1" ht="15" x14ac:dyDescent="0.2">
      <c r="A93" s="500"/>
    </row>
    <row r="94" spans="1:32" s="499" customFormat="1" ht="15" x14ac:dyDescent="0.2">
      <c r="A94" s="500"/>
    </row>
    <row r="95" spans="1:32" s="499" customFormat="1" ht="15" x14ac:dyDescent="0.2">
      <c r="A95" s="500"/>
    </row>
    <row r="96" spans="1:32" s="499" customFormat="1" ht="15" x14ac:dyDescent="0.2">
      <c r="A96" s="500"/>
    </row>
    <row r="97" spans="1:1" s="499" customFormat="1" ht="15" x14ac:dyDescent="0.2">
      <c r="A97" s="500"/>
    </row>
    <row r="98" spans="1:1" s="499" customFormat="1" ht="15" x14ac:dyDescent="0.2">
      <c r="A98" s="500"/>
    </row>
    <row r="99" spans="1:1" s="499" customFormat="1" ht="15" x14ac:dyDescent="0.2">
      <c r="A99" s="500"/>
    </row>
    <row r="100" spans="1:1" s="499" customFormat="1" ht="15" x14ac:dyDescent="0.2">
      <c r="A100" s="500"/>
    </row>
    <row r="101" spans="1:1" s="499" customFormat="1" ht="15" x14ac:dyDescent="0.2">
      <c r="A101" s="500"/>
    </row>
    <row r="102" spans="1:1" s="499" customFormat="1" ht="15" x14ac:dyDescent="0.2">
      <c r="A102" s="500"/>
    </row>
    <row r="103" spans="1:1" s="499" customFormat="1" ht="15" x14ac:dyDescent="0.2">
      <c r="A103" s="500"/>
    </row>
    <row r="104" spans="1:1" s="499" customFormat="1" ht="15" x14ac:dyDescent="0.2">
      <c r="A104" s="500"/>
    </row>
    <row r="105" spans="1:1" s="499" customFormat="1" ht="15" x14ac:dyDescent="0.2">
      <c r="A105" s="500"/>
    </row>
    <row r="106" spans="1:1" s="499" customFormat="1" ht="15" x14ac:dyDescent="0.2">
      <c r="A106" s="500"/>
    </row>
    <row r="107" spans="1:1" s="499" customFormat="1" ht="15" x14ac:dyDescent="0.2">
      <c r="A107" s="500"/>
    </row>
    <row r="108" spans="1:1" s="499" customFormat="1" ht="15" x14ac:dyDescent="0.2">
      <c r="A108" s="500"/>
    </row>
    <row r="109" spans="1:1" s="499" customFormat="1" ht="15" x14ac:dyDescent="0.2">
      <c r="A109" s="500"/>
    </row>
    <row r="110" spans="1:1" s="499" customFormat="1" ht="15" x14ac:dyDescent="0.2">
      <c r="A110" s="500"/>
    </row>
    <row r="111" spans="1:1" s="499" customFormat="1" ht="15" x14ac:dyDescent="0.2">
      <c r="A111" s="500"/>
    </row>
    <row r="112" spans="1:1" s="499" customFormat="1" ht="15" x14ac:dyDescent="0.2">
      <c r="A112" s="500"/>
    </row>
    <row r="113" spans="1:1" s="499" customFormat="1" ht="15" x14ac:dyDescent="0.2">
      <c r="A113" s="500"/>
    </row>
    <row r="114" spans="1:1" s="499" customFormat="1" ht="15" x14ac:dyDescent="0.2">
      <c r="A114" s="500"/>
    </row>
    <row r="115" spans="1:1" s="499" customFormat="1" ht="15" x14ac:dyDescent="0.2">
      <c r="A115" s="500"/>
    </row>
    <row r="116" spans="1:1" s="499" customFormat="1" ht="15" x14ac:dyDescent="0.2">
      <c r="A116" s="500"/>
    </row>
    <row r="117" spans="1:1" s="499" customFormat="1" ht="15" x14ac:dyDescent="0.2">
      <c r="A117" s="500"/>
    </row>
    <row r="118" spans="1:1" s="499" customFormat="1" ht="15" x14ac:dyDescent="0.2">
      <c r="A118" s="500"/>
    </row>
    <row r="119" spans="1:1" s="499" customFormat="1" ht="15" x14ac:dyDescent="0.2">
      <c r="A119" s="500"/>
    </row>
    <row r="120" spans="1:1" s="499" customFormat="1" ht="15" x14ac:dyDescent="0.2">
      <c r="A120" s="500"/>
    </row>
    <row r="121" spans="1:1" s="499" customFormat="1" ht="15" x14ac:dyDescent="0.2">
      <c r="A121" s="500"/>
    </row>
    <row r="122" spans="1:1" s="499" customFormat="1" ht="15" x14ac:dyDescent="0.2">
      <c r="A122" s="500"/>
    </row>
    <row r="123" spans="1:1" s="499" customFormat="1" ht="15" x14ac:dyDescent="0.2">
      <c r="A123" s="500"/>
    </row>
    <row r="124" spans="1:1" s="499" customFormat="1" ht="15" x14ac:dyDescent="0.2">
      <c r="A124" s="500"/>
    </row>
    <row r="125" spans="1:1" s="499" customFormat="1" ht="15" x14ac:dyDescent="0.2">
      <c r="A125" s="500"/>
    </row>
    <row r="126" spans="1:1" s="499" customFormat="1" ht="15" x14ac:dyDescent="0.2">
      <c r="A126" s="500"/>
    </row>
    <row r="127" spans="1:1" s="499" customFormat="1" ht="15" x14ac:dyDescent="0.2">
      <c r="A127" s="500"/>
    </row>
    <row r="128" spans="1:1" s="499" customFormat="1" ht="15" x14ac:dyDescent="0.2">
      <c r="A128" s="500"/>
    </row>
    <row r="129" spans="1:1" s="499" customFormat="1" ht="15" x14ac:dyDescent="0.2">
      <c r="A129" s="500"/>
    </row>
    <row r="130" spans="1:1" s="499" customFormat="1" ht="15" x14ac:dyDescent="0.2">
      <c r="A130" s="500"/>
    </row>
    <row r="131" spans="1:1" s="499" customFormat="1" ht="15" x14ac:dyDescent="0.2">
      <c r="A131" s="500"/>
    </row>
    <row r="132" spans="1:1" s="499" customFormat="1" ht="15" x14ac:dyDescent="0.2">
      <c r="A132" s="500"/>
    </row>
    <row r="133" spans="1:1" s="499" customFormat="1" ht="15" x14ac:dyDescent="0.2">
      <c r="A133" s="500"/>
    </row>
    <row r="134" spans="1:1" s="499" customFormat="1" ht="15" x14ac:dyDescent="0.2">
      <c r="A134" s="500"/>
    </row>
    <row r="135" spans="1:1" s="499" customFormat="1" ht="15" x14ac:dyDescent="0.2">
      <c r="A135" s="500"/>
    </row>
    <row r="136" spans="1:1" s="499" customFormat="1" ht="15" x14ac:dyDescent="0.2">
      <c r="A136" s="500"/>
    </row>
    <row r="137" spans="1:1" s="499" customFormat="1" ht="15" x14ac:dyDescent="0.2">
      <c r="A137" s="500"/>
    </row>
    <row r="138" spans="1:1" s="499" customFormat="1" ht="15" x14ac:dyDescent="0.2">
      <c r="A138" s="500"/>
    </row>
    <row r="139" spans="1:1" s="499" customFormat="1" ht="15" x14ac:dyDescent="0.2">
      <c r="A139" s="500"/>
    </row>
    <row r="140" spans="1:1" s="499" customFormat="1" ht="15" x14ac:dyDescent="0.2">
      <c r="A140" s="500"/>
    </row>
    <row r="141" spans="1:1" s="499" customFormat="1" ht="15" x14ac:dyDescent="0.2">
      <c r="A141" s="500"/>
    </row>
    <row r="142" spans="1:1" s="499" customFormat="1" ht="15" x14ac:dyDescent="0.2">
      <c r="A142" s="500"/>
    </row>
    <row r="143" spans="1:1" s="499" customFormat="1" ht="15" x14ac:dyDescent="0.2">
      <c r="A143" s="500"/>
    </row>
    <row r="144" spans="1:1" s="499" customFormat="1" ht="15" x14ac:dyDescent="0.2">
      <c r="A144" s="500"/>
    </row>
    <row r="145" spans="1:1" s="499" customFormat="1" ht="15" x14ac:dyDescent="0.2">
      <c r="A145" s="500"/>
    </row>
    <row r="146" spans="1:1" s="499" customFormat="1" ht="15" x14ac:dyDescent="0.2">
      <c r="A146" s="500"/>
    </row>
    <row r="147" spans="1:1" s="499" customFormat="1" ht="15" x14ac:dyDescent="0.2">
      <c r="A147" s="500"/>
    </row>
    <row r="148" spans="1:1" s="499" customFormat="1" ht="15" x14ac:dyDescent="0.2">
      <c r="A148" s="500"/>
    </row>
    <row r="149" spans="1:1" s="499" customFormat="1" ht="15" x14ac:dyDescent="0.2">
      <c r="A149" s="500"/>
    </row>
    <row r="150" spans="1:1" s="499" customFormat="1" ht="15" x14ac:dyDescent="0.2">
      <c r="A150" s="500"/>
    </row>
    <row r="151" spans="1:1" s="499" customFormat="1" ht="15" x14ac:dyDescent="0.2">
      <c r="A151" s="500"/>
    </row>
    <row r="152" spans="1:1" s="499" customFormat="1" ht="15" x14ac:dyDescent="0.2">
      <c r="A152" s="500"/>
    </row>
    <row r="153" spans="1:1" s="499" customFormat="1" ht="15" x14ac:dyDescent="0.2">
      <c r="A153" s="500"/>
    </row>
    <row r="154" spans="1:1" s="499" customFormat="1" ht="15" x14ac:dyDescent="0.2">
      <c r="A154" s="500"/>
    </row>
    <row r="155" spans="1:1" s="499" customFormat="1" ht="15" x14ac:dyDescent="0.2">
      <c r="A155" s="500"/>
    </row>
    <row r="156" spans="1:1" s="499" customFormat="1" ht="15" x14ac:dyDescent="0.2">
      <c r="A156" s="500"/>
    </row>
    <row r="157" spans="1:1" s="499" customFormat="1" ht="15" x14ac:dyDescent="0.2">
      <c r="A157" s="500"/>
    </row>
    <row r="158" spans="1:1" s="499" customFormat="1" ht="15" x14ac:dyDescent="0.2">
      <c r="A158" s="500"/>
    </row>
    <row r="159" spans="1:1" s="499" customFormat="1" ht="15" x14ac:dyDescent="0.2">
      <c r="A159" s="500"/>
    </row>
    <row r="160" spans="1:1" s="499" customFormat="1" ht="15" x14ac:dyDescent="0.2">
      <c r="A160" s="500"/>
    </row>
    <row r="161" spans="1:1" s="499" customFormat="1" ht="15" x14ac:dyDescent="0.2">
      <c r="A161" s="500"/>
    </row>
    <row r="162" spans="1:1" s="499" customFormat="1" ht="15" x14ac:dyDescent="0.2">
      <c r="A162" s="500"/>
    </row>
    <row r="163" spans="1:1" s="499" customFormat="1" ht="15" x14ac:dyDescent="0.2">
      <c r="A163" s="500"/>
    </row>
  </sheetData>
  <mergeCells count="10">
    <mergeCell ref="R3:AF3"/>
    <mergeCell ref="A5:A6"/>
    <mergeCell ref="B5:B6"/>
    <mergeCell ref="R5:V5"/>
    <mergeCell ref="W5:AA5"/>
    <mergeCell ref="AB5:AF5"/>
    <mergeCell ref="C3:Q3"/>
    <mergeCell ref="C5:G5"/>
    <mergeCell ref="H5:L5"/>
    <mergeCell ref="M5:Q5"/>
  </mergeCells>
  <printOptions horizontalCentered="1"/>
  <pageMargins left="0.19685039370078741" right="0.19685039370078741" top="0.78740157480314965" bottom="0" header="0.51181102362204722" footer="0.51181102362204722"/>
  <pageSetup paperSize="9" scale="56" fitToWidth="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14</vt:i4>
      </vt:variant>
    </vt:vector>
  </HeadingPairs>
  <TitlesOfParts>
    <vt:vector size="26" baseType="lpstr">
      <vt:lpstr>стр.1_9</vt:lpstr>
      <vt:lpstr>Лист1</vt:lpstr>
      <vt:lpstr>стр.10_12</vt:lpstr>
      <vt:lpstr>расче тарифов</vt:lpstr>
      <vt:lpstr>Лист2</vt:lpstr>
      <vt:lpstr>модель</vt:lpstr>
      <vt:lpstr>тарифная модель</vt:lpstr>
      <vt:lpstr>Тарифы за 2023 год</vt:lpstr>
      <vt:lpstr>1.4</vt:lpstr>
      <vt:lpstr>1.5</vt:lpstr>
      <vt:lpstr>1.24</vt:lpstr>
      <vt:lpstr>1.25</vt:lpstr>
      <vt:lpstr>'1.4'!Заголовки_для_печати</vt:lpstr>
      <vt:lpstr>'1.5'!Заголовки_для_печати</vt:lpstr>
      <vt:lpstr>стр.1_9!Заголовки_для_печати</vt:lpstr>
      <vt:lpstr>стр.10_12!Заголовки_для_печати</vt:lpstr>
      <vt:lpstr>'Тарифы за 2023 год'!Заголовки_для_печати</vt:lpstr>
      <vt:lpstr>'1.24'!Область_печати</vt:lpstr>
      <vt:lpstr>'1.25'!Область_печати</vt:lpstr>
      <vt:lpstr>'1.4'!Область_печати</vt:lpstr>
      <vt:lpstr>'1.5'!Область_печати</vt:lpstr>
      <vt:lpstr>стр.1_9!Область_печати</vt:lpstr>
      <vt:lpstr>стр.10_12!Область_печати</vt:lpstr>
      <vt:lpstr>'тарифная модель'!Область_печати</vt:lpstr>
      <vt:lpstr>ТсодВН_12</vt:lpstr>
      <vt:lpstr>ТсодСН2_12</vt:lpstr>
    </vt:vector>
  </TitlesOfParts>
  <Company>КонсультантПлюс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Макарова Виолетта Валерьевна</cp:lastModifiedBy>
  <cp:lastPrinted>2024-05-03T07:33:55Z</cp:lastPrinted>
  <dcterms:created xsi:type="dcterms:W3CDTF">2011-01-11T10:25:48Z</dcterms:created>
  <dcterms:modified xsi:type="dcterms:W3CDTF">2024-10-17T13:56:19Z</dcterms:modified>
</cp:coreProperties>
</file>